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8580" tabRatio="922" activeTab="1"/>
  </bookViews>
  <sheets>
    <sheet name="расх 17 г" sheetId="1" r:id="rId1"/>
    <sheet name="РБА" sheetId="2" r:id="rId2"/>
    <sheet name="целев 2017" sheetId="3" r:id="rId3"/>
  </sheets>
  <definedNames/>
  <calcPr fullCalcOnLoad="1"/>
</workbook>
</file>

<file path=xl/sharedStrings.xml><?xml version="1.0" encoding="utf-8"?>
<sst xmlns="http://schemas.openxmlformats.org/spreadsheetml/2006/main" count="3775" uniqueCount="262">
  <si>
    <t>Уточнение апрель</t>
  </si>
  <si>
    <t>05 0 01 00000</t>
  </si>
  <si>
    <t>05 0 01 S2600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</si>
  <si>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</si>
  <si>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</si>
  <si>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</si>
  <si>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</si>
  <si>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>120</t>
  </si>
  <si>
    <t>Уточнение март</t>
  </si>
  <si>
    <t>Приложение № 3</t>
  </si>
  <si>
    <t>Иные межбюджетные трансферты</t>
  </si>
  <si>
    <t>310</t>
  </si>
  <si>
    <t>100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</si>
  <si>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</si>
  <si>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Иные бюджетные ассигнования</t>
  </si>
  <si>
    <t>ЦСР</t>
  </si>
  <si>
    <t>313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</si>
  <si>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</si>
  <si>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</si>
  <si>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</si>
  <si>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</si>
  <si>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</si>
  <si>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</si>
  <si>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</si>
  <si>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</si>
  <si>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</si>
  <si>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</si>
  <si>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</si>
  <si>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>06</t>
  </si>
  <si>
    <t>Водное хозяйство</t>
  </si>
  <si>
    <t>03 0 00 00000</t>
  </si>
  <si>
    <t>МП "Развитие водохозяйственного комплекса муниципального образования "Николаевское городское поселение" на 2015-2017 годы</t>
  </si>
  <si>
    <t>03 0 02 00000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</si>
  <si>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</si>
  <si>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</si>
  <si>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Прочие мероприятия текущего характера</t>
  </si>
  <si>
    <t>03 0 02 S1610</t>
  </si>
  <si>
    <t>Обеспечение мероприятий направленных на осуществление мер по охране водных объектов или их частей, по предотвращению негативного воздействия вод и ликвидации его последствий" за счет средств муниципального образования (на организацию поверхностного стока с территории жилой застройки)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</si>
  <si>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</si>
  <si>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</si>
  <si>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</si>
  <si>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</si>
  <si>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</si>
  <si>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</si>
  <si>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</si>
  <si>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</si>
  <si>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</si>
  <si>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</si>
  <si>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</si>
  <si>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</si>
  <si>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</si>
  <si>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</si>
  <si>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</si>
  <si>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</si>
  <si>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</si>
  <si>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</si>
  <si>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</si>
  <si>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</si>
  <si>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</si>
  <si>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</si>
  <si>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</si>
  <si>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</si>
  <si>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</si>
  <si>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</si>
  <si>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</si>
  <si>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</si>
  <si>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</si>
  <si>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</si>
  <si>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</si>
  <si>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</si>
  <si>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</si>
  <si>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</si>
  <si>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</si>
  <si>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</si>
  <si>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</si>
  <si>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</si>
  <si>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Уточнение февраль</t>
  </si>
  <si>
    <t>Ведомственная структура  расходов бюджета  Николаевского городского поселения  на 2017 год</t>
  </si>
  <si>
    <t>314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</si>
  <si>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2015-2017 годы"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</si>
  <si>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</si>
  <si>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</si>
  <si>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</si>
  <si>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</si>
  <si>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</si>
  <si>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</si>
  <si>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</si>
  <si>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</si>
  <si>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</si>
  <si>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</si>
  <si>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</si>
  <si>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</si>
  <si>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</si>
  <si>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</si>
  <si>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</si>
  <si>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</si>
  <si>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</si>
  <si>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</si>
  <si>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</si>
  <si>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</si>
  <si>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</si>
  <si>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</si>
  <si>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</si>
  <si>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</si>
  <si>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</si>
  <si>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</si>
  <si>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</si>
  <si>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</si>
  <si>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</si>
  <si>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</si>
  <si>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</si>
  <si>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</si>
  <si>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</si>
  <si>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</si>
  <si>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</si>
  <si>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</si>
  <si>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</si>
  <si>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</si>
  <si>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</si>
  <si>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</si>
  <si>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</si>
  <si>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</si>
  <si>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</si>
  <si>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</si>
  <si>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</si>
  <si>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</si>
  <si>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</si>
  <si>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</si>
  <si>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</si>
  <si>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</si>
  <si>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</si>
  <si>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</si>
  <si>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</si>
  <si>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</si>
  <si>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</si>
  <si>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</si>
  <si>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</si>
  <si>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</si>
  <si>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</si>
  <si>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</si>
  <si>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Основное мероприятие "Содействие развитию малого и среднего предпринимательства"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</si>
  <si>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</si>
  <si>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</si>
  <si>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</si>
  <si>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</si>
  <si>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</si>
  <si>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</si>
  <si>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</si>
  <si>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</si>
  <si>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</si>
  <si>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</si>
  <si>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</si>
  <si>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</si>
  <si>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</si>
  <si>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</si>
  <si>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</si>
  <si>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</si>
  <si>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</si>
  <si>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</si>
  <si>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</si>
  <si>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</si>
  <si>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2017 год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</si>
  <si>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</si>
  <si>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</si>
  <si>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</si>
  <si>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</si>
  <si>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</si>
  <si>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Жилищное хозяйство</t>
  </si>
  <si>
    <t>05 0 00 00000</t>
  </si>
  <si>
    <t>831</t>
  </si>
  <si>
    <t>83 4 00 35150</t>
  </si>
  <si>
    <t>Публичные нормативные социальные выплаты гражданам</t>
  </si>
  <si>
    <t xml:space="preserve">Межбюджетные трансферты   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</si>
  <si>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</si>
  <si>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</si>
  <si>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</si>
  <si>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</si>
  <si>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</si>
  <si>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</si>
  <si>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</si>
  <si>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</si>
  <si>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</si>
  <si>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</si>
  <si>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</si>
  <si>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</si>
  <si>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</si>
  <si>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</si>
  <si>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</si>
  <si>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</si>
  <si>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</si>
  <si>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</si>
  <si>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</si>
  <si>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</si>
  <si>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</si>
  <si>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</si>
  <si>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</si>
  <si>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</si>
  <si>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</si>
  <si>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</si>
  <si>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</si>
  <si>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</si>
  <si>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</si>
  <si>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</si>
  <si>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</si>
  <si>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</si>
  <si>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</si>
  <si>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</si>
  <si>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</si>
  <si>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</si>
  <si>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</si>
  <si>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</si>
  <si>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</si>
  <si>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</si>
  <si>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</si>
  <si>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</si>
  <si>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</si>
  <si>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</si>
  <si>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</si>
  <si>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</si>
  <si>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</si>
  <si>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</si>
  <si>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</si>
  <si>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</si>
  <si>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</si>
  <si>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</si>
  <si>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</si>
  <si>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</si>
  <si>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</si>
  <si>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</si>
  <si>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01 0 01 04023</t>
  </si>
  <si>
    <t>110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</si>
  <si>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передаваемые из бюджета муниципального района</t>
  </si>
  <si>
    <t>Уточнение май</t>
  </si>
  <si>
    <t>83 4 00 03260</t>
  </si>
  <si>
    <t>Исполнение судебных актов, вступивших в законную силу, по искам к администрации муниципального образования</t>
  </si>
  <si>
    <t>МП "Культура муниципального образования "Николаевское городское поселение" на 2017-2019 годы"</t>
  </si>
  <si>
    <t>04 0 00 00000</t>
  </si>
  <si>
    <t>04 0 01 00000</t>
  </si>
  <si>
    <t>Организация деятельности домов культуры</t>
  </si>
  <si>
    <t>04 0 01 00211</t>
  </si>
  <si>
    <t>04 0 01 00291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</si>
  <si>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</si>
  <si>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04 0 02 00000</t>
  </si>
  <si>
    <t>04 0 02 00212</t>
  </si>
  <si>
    <t>04 0 02 00292</t>
  </si>
  <si>
    <t>Организация деятельности коллективов самодеятельного народного творчества</t>
  </si>
  <si>
    <t xml:space="preserve">314 </t>
  </si>
  <si>
    <t>04 0 03 00000</t>
  </si>
  <si>
    <t>04 0 03 00213</t>
  </si>
  <si>
    <t>Расходы на выплаты по оплате труда работников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</si>
  <si>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</si>
  <si>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</t>
  </si>
  <si>
    <t>Расходы на обеспечение деятельности (оказание услуг) библиотек</t>
  </si>
  <si>
    <t>Расходы на выплаты по оплате труда работников коллективов самодеятельного народного творчества</t>
  </si>
  <si>
    <t>Уточнение июнь</t>
  </si>
  <si>
    <t>от _______ № ___</t>
  </si>
  <si>
    <t>от _________ № ___</t>
  </si>
  <si>
    <t>Уточнение июль</t>
  </si>
  <si>
    <t>Уточнение август</t>
  </si>
  <si>
    <t>Приложение № 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</si>
  <si>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2017 год</t>
  </si>
  <si>
    <t>Приложение № 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</si>
</sst>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  <numFmt numFmtId="168" formatCode="0.0000"/>
    <numFmt numFmtId="169" formatCode="0.0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_р_."/>
    <numFmt numFmtId="176" formatCode="#,##0.0_р_."/>
    <numFmt numFmtId="177" formatCode="#,##0.00_р_."/>
    <numFmt numFmtId="178" formatCode="#,##0.000_р_."/>
    <numFmt numFmtId="179" formatCode="#,##0.0000_р_."/>
    <numFmt numFmtId="180" formatCode="#,##0.00000_р_."/>
    <numFmt numFmtId="181" formatCode="#,##0.000000_р_.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_р_._-;\-* #,##0.0000_р_._-;_-* &quot;-&quot;????_р_._-;_-@_-"/>
    <numFmt numFmtId="189" formatCode="#,##0.0000000"/>
    <numFmt numFmtId="190" formatCode="0.0%"/>
    <numFmt numFmtId="191" formatCode="0.0000000"/>
    <numFmt numFmtId="192" formatCode="0.00000000"/>
    <numFmt numFmtId="193" formatCode="0.000000000"/>
    <numFmt numFmtId="194" formatCode="#,##0.00000_ ;\-#,##0.0000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7" fontId="4" fillId="0" borderId="0" xfId="0" applyNumberFormat="1" applyFont="1" applyFill="1" applyAlignment="1">
      <alignment/>
    </xf>
    <xf numFmtId="167" fontId="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wrapText="1"/>
    </xf>
    <xf numFmtId="49" fontId="17" fillId="0" borderId="10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vertical="top" wrapText="1"/>
    </xf>
    <xf numFmtId="49" fontId="12" fillId="24" borderId="10" xfId="0" applyNumberFormat="1" applyFont="1" applyFill="1" applyBorder="1" applyAlignment="1">
      <alignment horizontal="center" wrapText="1"/>
    </xf>
    <xf numFmtId="166" fontId="13" fillId="0" borderId="10" xfId="0" applyNumberFormat="1" applyFont="1" applyBorder="1" applyAlignment="1">
      <alignment/>
    </xf>
    <xf numFmtId="166" fontId="15" fillId="0" borderId="10" xfId="0" applyNumberFormat="1" applyFont="1" applyBorder="1" applyAlignment="1">
      <alignment/>
    </xf>
    <xf numFmtId="166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2" fontId="17" fillId="0" borderId="13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 horizontal="right"/>
    </xf>
    <xf numFmtId="2" fontId="12" fillId="0" borderId="13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7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/>
    </xf>
    <xf numFmtId="49" fontId="11" fillId="0" borderId="0" xfId="0" applyNumberFormat="1" applyFont="1" applyFill="1" applyAlignment="1">
      <alignment/>
    </xf>
    <xf numFmtId="49" fontId="17" fillId="0" borderId="12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49" fontId="16" fillId="0" borderId="12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wrapText="1"/>
    </xf>
    <xf numFmtId="166" fontId="11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3" fillId="0" borderId="10" xfId="0" applyNumberFormat="1" applyFont="1" applyBorder="1" applyAlignment="1">
      <alignment/>
    </xf>
    <xf numFmtId="166" fontId="12" fillId="0" borderId="10" xfId="0" applyNumberFormat="1" applyFont="1" applyBorder="1" applyAlignment="1">
      <alignment/>
    </xf>
    <xf numFmtId="166" fontId="11" fillId="0" borderId="10" xfId="0" applyNumberFormat="1" applyFont="1" applyFill="1" applyBorder="1" applyAlignment="1">
      <alignment horizontal="right"/>
    </xf>
    <xf numFmtId="166" fontId="12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 horizontal="right"/>
    </xf>
    <xf numFmtId="49" fontId="35" fillId="0" borderId="10" xfId="0" applyNumberFormat="1" applyFont="1" applyFill="1" applyBorder="1" applyAlignment="1">
      <alignment horizontal="center"/>
    </xf>
    <xf numFmtId="2" fontId="35" fillId="0" borderId="10" xfId="0" applyNumberFormat="1" applyFont="1" applyFill="1" applyBorder="1" applyAlignment="1">
      <alignment horizontal="right"/>
    </xf>
    <xf numFmtId="166" fontId="16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4" fillId="0" borderId="14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67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3" xfId="0" applyNumberFormat="1" applyFont="1" applyFill="1" applyBorder="1" applyAlignment="1">
      <alignment horizontal="right"/>
    </xf>
    <xf numFmtId="49" fontId="35" fillId="0" borderId="11" xfId="0" applyNumberFormat="1" applyFont="1" applyFill="1" applyBorder="1" applyAlignment="1">
      <alignment vertical="top" wrapText="1"/>
    </xf>
    <xf numFmtId="49" fontId="35" fillId="0" borderId="12" xfId="0" applyNumberFormat="1" applyFont="1" applyFill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top" wrapText="1"/>
    </xf>
    <xf numFmtId="2" fontId="35" fillId="0" borderId="13" xfId="0" applyNumberFormat="1" applyFont="1" applyFill="1" applyBorder="1" applyAlignment="1">
      <alignment horizontal="right"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 wrapText="1"/>
    </xf>
    <xf numFmtId="2" fontId="16" fillId="0" borderId="13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0" fontId="12" fillId="4" borderId="10" xfId="0" applyFont="1" applyFill="1" applyBorder="1" applyAlignment="1">
      <alignment vertical="top" wrapText="1"/>
    </xf>
    <xf numFmtId="49" fontId="11" fillId="4" borderId="12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66" fontId="17" fillId="0" borderId="10" xfId="0" applyNumberFormat="1" applyFont="1" applyFill="1" applyBorder="1" applyAlignment="1">
      <alignment horizontal="right"/>
    </xf>
    <xf numFmtId="49" fontId="35" fillId="0" borderId="10" xfId="0" applyNumberFormat="1" applyFont="1" applyFill="1" applyBorder="1" applyAlignment="1">
      <alignment vertical="top" wrapText="1"/>
    </xf>
    <xf numFmtId="166" fontId="35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horizontal="center"/>
    </xf>
    <xf numFmtId="49" fontId="11" fillId="4" borderId="10" xfId="0" applyNumberFormat="1" applyFont="1" applyFill="1" applyBorder="1" applyAlignment="1">
      <alignment vertical="top" wrapText="1"/>
    </xf>
    <xf numFmtId="0" fontId="11" fillId="4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3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 wrapText="1"/>
    </xf>
    <xf numFmtId="49" fontId="12" fillId="4" borderId="10" xfId="0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49" fontId="12" fillId="4" borderId="10" xfId="0" applyNumberFormat="1" applyFont="1" applyFill="1" applyBorder="1" applyAlignment="1">
      <alignment horizontal="center"/>
    </xf>
    <xf numFmtId="2" fontId="15" fillId="0" borderId="10" xfId="0" applyNumberFormat="1" applyFont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justify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166" fontId="17" fillId="0" borderId="10" xfId="6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horizontal="center"/>
    </xf>
    <xf numFmtId="166" fontId="12" fillId="0" borderId="10" xfId="60" applyNumberFormat="1" applyFont="1" applyFill="1" applyBorder="1" applyAlignment="1">
      <alignment horizontal="right"/>
    </xf>
    <xf numFmtId="166" fontId="15" fillId="0" borderId="10" xfId="60" applyNumberFormat="1" applyFont="1" applyFill="1" applyBorder="1" applyAlignment="1">
      <alignment horizontal="right"/>
    </xf>
    <xf numFmtId="49" fontId="12" fillId="4" borderId="10" xfId="0" applyNumberFormat="1" applyFont="1" applyFill="1" applyBorder="1" applyAlignment="1">
      <alignment wrapText="1"/>
    </xf>
    <xf numFmtId="49" fontId="35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wrapText="1"/>
    </xf>
    <xf numFmtId="49" fontId="16" fillId="0" borderId="14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1" fillId="4" borderId="11" xfId="0" applyNumberFormat="1" applyFont="1" applyFill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15" fillId="0" borderId="12" xfId="0" applyFont="1" applyFill="1" applyBorder="1" applyAlignment="1">
      <alignment vertical="top" wrapText="1"/>
    </xf>
    <xf numFmtId="168" fontId="4" fillId="0" borderId="0" xfId="0" applyNumberFormat="1" applyFont="1" applyAlignment="1">
      <alignment/>
    </xf>
    <xf numFmtId="49" fontId="11" fillId="22" borderId="0" xfId="0" applyNumberFormat="1" applyFont="1" applyFill="1" applyAlignment="1">
      <alignment/>
    </xf>
    <xf numFmtId="49" fontId="5" fillId="22" borderId="0" xfId="0" applyNumberFormat="1" applyFont="1" applyFill="1" applyAlignment="1">
      <alignment/>
    </xf>
    <xf numFmtId="0" fontId="12" fillId="22" borderId="0" xfId="0" applyFont="1" applyFill="1" applyAlignment="1">
      <alignment/>
    </xf>
    <xf numFmtId="0" fontId="4" fillId="22" borderId="0" xfId="0" applyFont="1" applyFill="1" applyAlignment="1">
      <alignment horizontal="center"/>
    </xf>
    <xf numFmtId="0" fontId="12" fillId="22" borderId="10" xfId="0" applyFont="1" applyFill="1" applyBorder="1" applyAlignment="1">
      <alignment horizontal="center" vertical="top" wrapText="1"/>
    </xf>
    <xf numFmtId="0" fontId="12" fillId="22" borderId="10" xfId="0" applyFont="1" applyFill="1" applyBorder="1" applyAlignment="1">
      <alignment horizontal="center"/>
    </xf>
    <xf numFmtId="49" fontId="11" fillId="22" borderId="12" xfId="0" applyNumberFormat="1" applyFont="1" applyFill="1" applyBorder="1" applyAlignment="1">
      <alignment horizontal="center" wrapText="1"/>
    </xf>
    <xf numFmtId="49" fontId="12" fillId="22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Border="1" applyAlignment="1">
      <alignment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vertical="top" wrapText="1"/>
    </xf>
    <xf numFmtId="49" fontId="11" fillId="2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0" fontId="12" fillId="4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166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22" borderId="12" xfId="0" applyNumberFormat="1" applyFont="1" applyFill="1" applyBorder="1" applyAlignment="1">
      <alignment horizontal="center" wrapText="1"/>
    </xf>
    <xf numFmtId="49" fontId="17" fillId="22" borderId="10" xfId="0" applyNumberFormat="1" applyFont="1" applyFill="1" applyBorder="1" applyAlignment="1">
      <alignment horizontal="center"/>
    </xf>
    <xf numFmtId="49" fontId="12" fillId="22" borderId="0" xfId="0" applyNumberFormat="1" applyFont="1" applyFill="1" applyAlignment="1">
      <alignment/>
    </xf>
    <xf numFmtId="49" fontId="4" fillId="22" borderId="0" xfId="0" applyNumberFormat="1" applyFont="1" applyFill="1" applyAlignment="1">
      <alignment horizontal="center"/>
    </xf>
    <xf numFmtId="49" fontId="14" fillId="0" borderId="10" xfId="0" applyNumberFormat="1" applyFont="1" applyFill="1" applyBorder="1" applyAlignment="1">
      <alignment horizontal="center" wrapText="1"/>
    </xf>
    <xf numFmtId="49" fontId="14" fillId="24" borderId="10" xfId="0" applyNumberFormat="1" applyFont="1" applyFill="1" applyBorder="1" applyAlignment="1">
      <alignment horizontal="center" wrapText="1"/>
    </xf>
    <xf numFmtId="49" fontId="16" fillId="22" borderId="12" xfId="0" applyNumberFormat="1" applyFont="1" applyFill="1" applyBorder="1" applyAlignment="1">
      <alignment horizontal="center" wrapText="1"/>
    </xf>
    <xf numFmtId="49" fontId="14" fillId="22" borderId="10" xfId="0" applyNumberFormat="1" applyFont="1" applyFill="1" applyBorder="1" applyAlignment="1">
      <alignment horizontal="center" wrapText="1"/>
    </xf>
    <xf numFmtId="166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22" borderId="10" xfId="0" applyNumberFormat="1" applyFont="1" applyFill="1" applyBorder="1" applyAlignment="1">
      <alignment horizontal="left" vertical="top" wrapText="1"/>
    </xf>
    <xf numFmtId="49" fontId="17" fillId="22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7" fillId="0" borderId="12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wrapText="1"/>
    </xf>
    <xf numFmtId="49" fontId="11" fillId="0" borderId="12" xfId="0" applyNumberFormat="1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vertical="top" wrapText="1"/>
    </xf>
    <xf numFmtId="49" fontId="35" fillId="0" borderId="12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/>
    </xf>
    <xf numFmtId="2" fontId="11" fillId="4" borderId="10" xfId="0" applyNumberFormat="1" applyFont="1" applyFill="1" applyBorder="1" applyAlignment="1">
      <alignment horizontal="right"/>
    </xf>
    <xf numFmtId="2" fontId="12" fillId="4" borderId="10" xfId="0" applyNumberFormat="1" applyFont="1" applyFill="1" applyBorder="1" applyAlignment="1">
      <alignment/>
    </xf>
    <xf numFmtId="166" fontId="12" fillId="4" borderId="10" xfId="0" applyNumberFormat="1" applyFont="1" applyFill="1" applyBorder="1" applyAlignment="1">
      <alignment/>
    </xf>
    <xf numFmtId="166" fontId="14" fillId="0" borderId="10" xfId="0" applyNumberFormat="1" applyFont="1" applyBorder="1" applyAlignment="1">
      <alignment/>
    </xf>
    <xf numFmtId="166" fontId="12" fillId="0" borderId="10" xfId="0" applyNumberFormat="1" applyFont="1" applyBorder="1" applyAlignment="1">
      <alignment horizontal="right"/>
    </xf>
    <xf numFmtId="166" fontId="17" fillId="0" borderId="13" xfId="0" applyNumberFormat="1" applyFont="1" applyFill="1" applyBorder="1" applyAlignment="1">
      <alignment horizontal="right"/>
    </xf>
    <xf numFmtId="166" fontId="17" fillId="0" borderId="13" xfId="0" applyNumberFormat="1" applyFont="1" applyFill="1" applyBorder="1" applyAlignment="1">
      <alignment horizontal="right"/>
    </xf>
    <xf numFmtId="166" fontId="35" fillId="0" borderId="13" xfId="0" applyNumberFormat="1" applyFont="1" applyFill="1" applyBorder="1" applyAlignment="1">
      <alignment horizontal="right"/>
    </xf>
    <xf numFmtId="166" fontId="16" fillId="0" borderId="13" xfId="0" applyNumberFormat="1" applyFont="1" applyFill="1" applyBorder="1" applyAlignment="1">
      <alignment horizontal="right"/>
    </xf>
    <xf numFmtId="166" fontId="11" fillId="0" borderId="13" xfId="0" applyNumberFormat="1" applyFont="1" applyFill="1" applyBorder="1" applyAlignment="1">
      <alignment horizontal="right"/>
    </xf>
    <xf numFmtId="166" fontId="12" fillId="0" borderId="13" xfId="0" applyNumberFormat="1" applyFont="1" applyFill="1" applyBorder="1" applyAlignment="1">
      <alignment/>
    </xf>
    <xf numFmtId="166" fontId="13" fillId="0" borderId="10" xfId="0" applyNumberFormat="1" applyFont="1" applyFill="1" applyBorder="1" applyAlignment="1">
      <alignment/>
    </xf>
    <xf numFmtId="166" fontId="11" fillId="0" borderId="13" xfId="0" applyNumberFormat="1" applyFont="1" applyFill="1" applyBorder="1" applyAlignment="1">
      <alignment horizontal="right"/>
    </xf>
    <xf numFmtId="166" fontId="12" fillId="0" borderId="13" xfId="0" applyNumberFormat="1" applyFont="1" applyFill="1" applyBorder="1" applyAlignment="1">
      <alignment/>
    </xf>
    <xf numFmtId="166" fontId="12" fillId="0" borderId="10" xfId="0" applyNumberFormat="1" applyFont="1" applyBorder="1" applyAlignment="1">
      <alignment horizontal="right"/>
    </xf>
    <xf numFmtId="0" fontId="12" fillId="0" borderId="14" xfId="0" applyFont="1" applyBorder="1" applyAlignment="1">
      <alignment vertical="top" wrapText="1"/>
    </xf>
    <xf numFmtId="2" fontId="35" fillId="4" borderId="10" xfId="0" applyNumberFormat="1" applyFont="1" applyFill="1" applyBorder="1" applyAlignment="1">
      <alignment horizontal="right"/>
    </xf>
    <xf numFmtId="169" fontId="11" fillId="0" borderId="10" xfId="0" applyNumberFormat="1" applyFont="1" applyFill="1" applyBorder="1" applyAlignment="1">
      <alignment horizontal="right"/>
    </xf>
    <xf numFmtId="169" fontId="17" fillId="0" borderId="13" xfId="0" applyNumberFormat="1" applyFont="1" applyFill="1" applyBorder="1" applyAlignment="1">
      <alignment horizontal="right"/>
    </xf>
    <xf numFmtId="169" fontId="16" fillId="0" borderId="10" xfId="0" applyNumberFormat="1" applyFont="1" applyFill="1" applyBorder="1" applyAlignment="1">
      <alignment horizontal="right"/>
    </xf>
    <xf numFmtId="169" fontId="11" fillId="4" borderId="10" xfId="0" applyNumberFormat="1" applyFont="1" applyFill="1" applyBorder="1" applyAlignment="1">
      <alignment horizontal="right"/>
    </xf>
    <xf numFmtId="169" fontId="11" fillId="0" borderId="10" xfId="0" applyNumberFormat="1" applyFont="1" applyFill="1" applyBorder="1" applyAlignment="1">
      <alignment horizontal="right"/>
    </xf>
    <xf numFmtId="169" fontId="35" fillId="0" borderId="10" xfId="0" applyNumberFormat="1" applyFont="1" applyFill="1" applyBorder="1" applyAlignment="1">
      <alignment horizontal="right"/>
    </xf>
    <xf numFmtId="169" fontId="13" fillId="0" borderId="10" xfId="0" applyNumberFormat="1" applyFont="1" applyBorder="1" applyAlignment="1">
      <alignment/>
    </xf>
    <xf numFmtId="168" fontId="14" fillId="0" borderId="10" xfId="0" applyNumberFormat="1" applyFont="1" applyBorder="1" applyAlignment="1">
      <alignment/>
    </xf>
    <xf numFmtId="169" fontId="14" fillId="0" borderId="10" xfId="0" applyNumberFormat="1" applyFont="1" applyBorder="1" applyAlignment="1">
      <alignment/>
    </xf>
    <xf numFmtId="169" fontId="12" fillId="0" borderId="10" xfId="0" applyNumberFormat="1" applyFont="1" applyBorder="1" applyAlignment="1">
      <alignment/>
    </xf>
    <xf numFmtId="169" fontId="15" fillId="0" borderId="10" xfId="0" applyNumberFormat="1" applyFont="1" applyBorder="1" applyAlignment="1">
      <alignment/>
    </xf>
    <xf numFmtId="169" fontId="17" fillId="0" borderId="10" xfId="0" applyNumberFormat="1" applyFont="1" applyFill="1" applyBorder="1" applyAlignment="1">
      <alignment horizontal="right"/>
    </xf>
    <xf numFmtId="169" fontId="12" fillId="0" borderId="0" xfId="0" applyNumberFormat="1" applyFont="1" applyAlignment="1">
      <alignment/>
    </xf>
    <xf numFmtId="2" fontId="14" fillId="0" borderId="10" xfId="0" applyNumberFormat="1" applyFont="1" applyFill="1" applyBorder="1" applyAlignment="1">
      <alignment/>
    </xf>
    <xf numFmtId="166" fontId="14" fillId="0" borderId="10" xfId="0" applyNumberFormat="1" applyFont="1" applyFill="1" applyBorder="1" applyAlignment="1">
      <alignment/>
    </xf>
    <xf numFmtId="169" fontId="13" fillId="0" borderId="10" xfId="0" applyNumberFormat="1" applyFont="1" applyBorder="1" applyAlignment="1">
      <alignment/>
    </xf>
    <xf numFmtId="170" fontId="13" fillId="0" borderId="10" xfId="0" applyNumberFormat="1" applyFont="1" applyBorder="1" applyAlignment="1">
      <alignment/>
    </xf>
    <xf numFmtId="0" fontId="14" fillId="0" borderId="12" xfId="0" applyFont="1" applyFill="1" applyBorder="1" applyAlignment="1">
      <alignment vertical="top" wrapText="1"/>
    </xf>
    <xf numFmtId="168" fontId="12" fillId="0" borderId="10" xfId="0" applyNumberFormat="1" applyFont="1" applyBorder="1" applyAlignment="1">
      <alignment/>
    </xf>
    <xf numFmtId="169" fontId="12" fillId="0" borderId="10" xfId="0" applyNumberFormat="1" applyFont="1" applyBorder="1" applyAlignment="1">
      <alignment/>
    </xf>
    <xf numFmtId="169" fontId="12" fillId="0" borderId="10" xfId="0" applyNumberFormat="1" applyFont="1" applyBorder="1" applyAlignment="1">
      <alignment horizontal="right"/>
    </xf>
    <xf numFmtId="168" fontId="11" fillId="0" borderId="10" xfId="0" applyNumberFormat="1" applyFont="1" applyFill="1" applyBorder="1" applyAlignment="1">
      <alignment horizontal="right"/>
    </xf>
    <xf numFmtId="170" fontId="17" fillId="0" borderId="10" xfId="0" applyNumberFormat="1" applyFont="1" applyFill="1" applyBorder="1" applyAlignment="1">
      <alignment horizontal="right"/>
    </xf>
    <xf numFmtId="166" fontId="12" fillId="4" borderId="10" xfId="0" applyNumberFormat="1" applyFont="1" applyFill="1" applyBorder="1" applyAlignment="1">
      <alignment/>
    </xf>
    <xf numFmtId="2" fontId="12" fillId="4" borderId="10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 vertical="top" wrapText="1"/>
    </xf>
    <xf numFmtId="49" fontId="35" fillId="22" borderId="12" xfId="0" applyNumberFormat="1" applyFont="1" applyFill="1" applyBorder="1" applyAlignment="1">
      <alignment horizontal="center" wrapText="1"/>
    </xf>
    <xf numFmtId="49" fontId="15" fillId="22" borderId="10" xfId="0" applyNumberFormat="1" applyFont="1" applyFill="1" applyBorder="1" applyAlignment="1">
      <alignment horizontal="center" wrapText="1"/>
    </xf>
    <xf numFmtId="169" fontId="4" fillId="0" borderId="0" xfId="0" applyNumberFormat="1" applyFont="1" applyAlignment="1">
      <alignment/>
    </xf>
    <xf numFmtId="49" fontId="10" fillId="24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7"/>
  <sheetViews>
    <sheetView zoomScalePageLayoutView="0" workbookViewId="0" topLeftCell="A1">
      <selection activeCell="C251" sqref="C251"/>
    </sheetView>
  </sheetViews>
  <sheetFormatPr defaultColWidth="9.00390625" defaultRowHeight="12.75"/>
  <cols>
    <col min="1" max="1" width="62.75390625" style="1" customWidth="1"/>
    <col min="2" max="2" width="5.00390625" style="21" customWidth="1"/>
    <col min="3" max="3" width="4.00390625" style="7" customWidth="1"/>
    <col min="4" max="4" width="4.25390625" style="7" customWidth="1"/>
    <col min="5" max="5" width="13.00390625" style="1" customWidth="1"/>
    <col min="6" max="6" width="5.25390625" style="7" customWidth="1"/>
    <col min="7" max="7" width="11.375" style="18" hidden="1" customWidth="1"/>
    <col min="8" max="8" width="12.00390625" style="18" hidden="1" customWidth="1"/>
    <col min="9" max="9" width="10.75390625" style="18" hidden="1" customWidth="1"/>
    <col min="10" max="10" width="12.00390625" style="18" hidden="1" customWidth="1"/>
    <col min="11" max="11" width="10.75390625" style="18" hidden="1" customWidth="1"/>
    <col min="12" max="12" width="12.00390625" style="18" hidden="1" customWidth="1"/>
    <col min="13" max="13" width="10.75390625" style="18" hidden="1" customWidth="1"/>
    <col min="14" max="14" width="12.00390625" style="18" hidden="1" customWidth="1"/>
    <col min="15" max="15" width="11.25390625" style="18" hidden="1" customWidth="1"/>
    <col min="16" max="16" width="12.00390625" style="18" hidden="1" customWidth="1"/>
    <col min="17" max="17" width="11.25390625" style="18" hidden="1" customWidth="1"/>
    <col min="18" max="18" width="12.00390625" style="18" hidden="1" customWidth="1"/>
    <col min="19" max="19" width="11.25390625" style="18" hidden="1" customWidth="1"/>
    <col min="20" max="20" width="12.00390625" style="18" hidden="1" customWidth="1"/>
    <col min="21" max="21" width="11.25390625" style="18" customWidth="1"/>
    <col min="22" max="16384" width="9.125" style="1" customWidth="1"/>
  </cols>
  <sheetData>
    <row r="1" spans="1:7" s="5" customFormat="1" ht="15.75">
      <c r="A1" s="10"/>
      <c r="B1" s="67"/>
      <c r="C1" s="256" t="s">
        <v>259</v>
      </c>
      <c r="D1" s="256"/>
      <c r="E1" s="256"/>
      <c r="F1" s="256"/>
      <c r="G1" s="256"/>
    </row>
    <row r="2" spans="1:7" s="5" customFormat="1" ht="15.75">
      <c r="A2" s="10"/>
      <c r="B2" s="67"/>
      <c r="C2" s="209" t="s">
        <v>188</v>
      </c>
      <c r="D2" s="209"/>
      <c r="E2" s="209"/>
      <c r="F2" s="209"/>
      <c r="G2" s="209"/>
    </row>
    <row r="3" spans="1:7" s="5" customFormat="1" ht="15.75">
      <c r="A3" s="10"/>
      <c r="B3" s="67"/>
      <c r="C3" s="257" t="s">
        <v>255</v>
      </c>
      <c r="D3" s="257"/>
      <c r="E3" s="257"/>
      <c r="F3" s="257"/>
      <c r="G3" s="257"/>
    </row>
    <row r="4" spans="1:21" s="5" customFormat="1" ht="15.75">
      <c r="A4" s="10"/>
      <c r="B4" s="67"/>
      <c r="C4" s="11"/>
      <c r="D4" s="11"/>
      <c r="E4" s="11"/>
      <c r="F4" s="98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19" s="5" customFormat="1" ht="34.5" customHeight="1">
      <c r="A5" s="258" t="s">
        <v>77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ht="12" customHeight="1"/>
    <row r="7" spans="1:21" s="4" customFormat="1" ht="42.75" customHeight="1">
      <c r="A7" s="53" t="s">
        <v>189</v>
      </c>
      <c r="B7" s="53" t="s">
        <v>103</v>
      </c>
      <c r="C7" s="53" t="s">
        <v>118</v>
      </c>
      <c r="D7" s="53" t="s">
        <v>119</v>
      </c>
      <c r="E7" s="53" t="s">
        <v>120</v>
      </c>
      <c r="F7" s="53" t="s">
        <v>121</v>
      </c>
      <c r="G7" s="99" t="s">
        <v>122</v>
      </c>
      <c r="H7" s="99" t="s">
        <v>76</v>
      </c>
      <c r="I7" s="99" t="s">
        <v>122</v>
      </c>
      <c r="J7" s="99" t="s">
        <v>8</v>
      </c>
      <c r="K7" s="99" t="s">
        <v>122</v>
      </c>
      <c r="L7" s="99" t="s">
        <v>0</v>
      </c>
      <c r="M7" s="99" t="s">
        <v>122</v>
      </c>
      <c r="N7" s="99" t="s">
        <v>232</v>
      </c>
      <c r="O7" s="99" t="s">
        <v>122</v>
      </c>
      <c r="P7" s="99" t="s">
        <v>254</v>
      </c>
      <c r="Q7" s="99" t="s">
        <v>122</v>
      </c>
      <c r="R7" s="99" t="s">
        <v>257</v>
      </c>
      <c r="S7" s="99" t="s">
        <v>122</v>
      </c>
      <c r="T7" s="99" t="s">
        <v>258</v>
      </c>
      <c r="U7" s="99" t="s">
        <v>122</v>
      </c>
    </row>
    <row r="8" spans="1:21" ht="12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74">
        <v>7</v>
      </c>
      <c r="H8" s="74">
        <v>7</v>
      </c>
      <c r="I8" s="74">
        <v>7</v>
      </c>
      <c r="J8" s="74">
        <v>7</v>
      </c>
      <c r="K8" s="74">
        <v>7</v>
      </c>
      <c r="L8" s="74">
        <v>7</v>
      </c>
      <c r="M8" s="74">
        <v>7</v>
      </c>
      <c r="N8" s="74">
        <v>7</v>
      </c>
      <c r="O8" s="74">
        <v>7</v>
      </c>
      <c r="P8" s="74">
        <v>7</v>
      </c>
      <c r="Q8" s="74">
        <v>7</v>
      </c>
      <c r="R8" s="74">
        <v>7</v>
      </c>
      <c r="S8" s="74">
        <v>7</v>
      </c>
      <c r="T8" s="74">
        <v>7</v>
      </c>
      <c r="U8" s="74">
        <v>7</v>
      </c>
    </row>
    <row r="9" spans="1:21" s="12" customFormat="1" ht="15" customHeight="1">
      <c r="A9" s="29" t="s">
        <v>194</v>
      </c>
      <c r="B9" s="68" t="s">
        <v>78</v>
      </c>
      <c r="C9" s="30" t="s">
        <v>180</v>
      </c>
      <c r="D9" s="30"/>
      <c r="E9" s="31"/>
      <c r="F9" s="30"/>
      <c r="G9" s="54">
        <f aca="true" t="shared" si="0" ref="G9:M9">G10+G18+G26+G51</f>
        <v>9818.760000000002</v>
      </c>
      <c r="H9" s="54">
        <f t="shared" si="0"/>
        <v>20</v>
      </c>
      <c r="I9" s="54">
        <f t="shared" si="0"/>
        <v>9838.760000000002</v>
      </c>
      <c r="J9" s="54">
        <f t="shared" si="0"/>
        <v>0</v>
      </c>
      <c r="K9" s="215">
        <f t="shared" si="0"/>
        <v>9838.760000000002</v>
      </c>
      <c r="L9" s="54">
        <f t="shared" si="0"/>
        <v>-50</v>
      </c>
      <c r="M9" s="215">
        <f t="shared" si="0"/>
        <v>9788.760000000002</v>
      </c>
      <c r="N9" s="228">
        <f aca="true" t="shared" si="1" ref="N9:S9">N10+N18+N26+N51</f>
        <v>402.47952999999995</v>
      </c>
      <c r="O9" s="228">
        <f t="shared" si="1"/>
        <v>10191.23953</v>
      </c>
      <c r="P9" s="228">
        <f t="shared" si="1"/>
        <v>1154.5107600000001</v>
      </c>
      <c r="Q9" s="228">
        <f t="shared" si="1"/>
        <v>11345.75029</v>
      </c>
      <c r="R9" s="228">
        <f t="shared" si="1"/>
        <v>-29.28</v>
      </c>
      <c r="S9" s="228">
        <f t="shared" si="1"/>
        <v>11316.470290000001</v>
      </c>
      <c r="T9" s="228">
        <f>T10+T18+T26+T51</f>
        <v>0</v>
      </c>
      <c r="U9" s="228">
        <f>U10+U18+U26+U51</f>
        <v>11316.470290000001</v>
      </c>
    </row>
    <row r="10" spans="1:21" s="13" customFormat="1" ht="27" customHeight="1">
      <c r="A10" s="100" t="s">
        <v>177</v>
      </c>
      <c r="B10" s="68" t="s">
        <v>78</v>
      </c>
      <c r="C10" s="101" t="s">
        <v>180</v>
      </c>
      <c r="D10" s="101" t="s">
        <v>181</v>
      </c>
      <c r="E10" s="102"/>
      <c r="F10" s="103"/>
      <c r="G10" s="104">
        <f aca="true" t="shared" si="2" ref="G10:U14">G11</f>
        <v>998.4100000000001</v>
      </c>
      <c r="H10" s="104">
        <f t="shared" si="2"/>
        <v>0</v>
      </c>
      <c r="I10" s="104">
        <f t="shared" si="2"/>
        <v>998.4100000000001</v>
      </c>
      <c r="J10" s="104">
        <f t="shared" si="2"/>
        <v>0</v>
      </c>
      <c r="K10" s="216">
        <f t="shared" si="2"/>
        <v>998.4100000000001</v>
      </c>
      <c r="L10" s="104">
        <f t="shared" si="2"/>
        <v>-38</v>
      </c>
      <c r="M10" s="216">
        <f t="shared" si="2"/>
        <v>960.4100000000001</v>
      </c>
      <c r="N10" s="104">
        <f t="shared" si="2"/>
        <v>0</v>
      </c>
      <c r="O10" s="216">
        <f t="shared" si="2"/>
        <v>960.4100000000001</v>
      </c>
      <c r="P10" s="104">
        <f t="shared" si="2"/>
        <v>0</v>
      </c>
      <c r="Q10" s="216">
        <f t="shared" si="2"/>
        <v>960.4100000000001</v>
      </c>
      <c r="R10" s="104">
        <f t="shared" si="2"/>
        <v>0</v>
      </c>
      <c r="S10" s="216">
        <f t="shared" si="2"/>
        <v>960.4100000000001</v>
      </c>
      <c r="T10" s="104">
        <f t="shared" si="2"/>
        <v>0</v>
      </c>
      <c r="U10" s="216">
        <f t="shared" si="2"/>
        <v>960.4100000000001</v>
      </c>
    </row>
    <row r="11" spans="1:21" s="5" customFormat="1" ht="30" customHeight="1">
      <c r="A11" s="105" t="s">
        <v>123</v>
      </c>
      <c r="B11" s="106" t="s">
        <v>78</v>
      </c>
      <c r="C11" s="107" t="s">
        <v>180</v>
      </c>
      <c r="D11" s="107" t="s">
        <v>181</v>
      </c>
      <c r="E11" s="108" t="s">
        <v>38</v>
      </c>
      <c r="F11" s="109"/>
      <c r="G11" s="110">
        <f t="shared" si="2"/>
        <v>998.4100000000001</v>
      </c>
      <c r="H11" s="110">
        <f t="shared" si="2"/>
        <v>0</v>
      </c>
      <c r="I11" s="110">
        <f t="shared" si="2"/>
        <v>998.4100000000001</v>
      </c>
      <c r="J11" s="110">
        <f t="shared" si="2"/>
        <v>0</v>
      </c>
      <c r="K11" s="217">
        <f t="shared" si="2"/>
        <v>998.4100000000001</v>
      </c>
      <c r="L11" s="110">
        <f t="shared" si="2"/>
        <v>-38</v>
      </c>
      <c r="M11" s="217">
        <f t="shared" si="2"/>
        <v>960.4100000000001</v>
      </c>
      <c r="N11" s="110">
        <f t="shared" si="2"/>
        <v>0</v>
      </c>
      <c r="O11" s="217">
        <f t="shared" si="2"/>
        <v>960.4100000000001</v>
      </c>
      <c r="P11" s="110">
        <f t="shared" si="2"/>
        <v>0</v>
      </c>
      <c r="Q11" s="217">
        <f t="shared" si="2"/>
        <v>960.4100000000001</v>
      </c>
      <c r="R11" s="110">
        <f t="shared" si="2"/>
        <v>0</v>
      </c>
      <c r="S11" s="217">
        <f t="shared" si="2"/>
        <v>960.4100000000001</v>
      </c>
      <c r="T11" s="110">
        <f t="shared" si="2"/>
        <v>0</v>
      </c>
      <c r="U11" s="217">
        <f t="shared" si="2"/>
        <v>960.4100000000001</v>
      </c>
    </row>
    <row r="12" spans="1:21" s="5" customFormat="1" ht="15" customHeight="1">
      <c r="A12" s="111" t="s">
        <v>85</v>
      </c>
      <c r="B12" s="77" t="s">
        <v>78</v>
      </c>
      <c r="C12" s="112" t="s">
        <v>180</v>
      </c>
      <c r="D12" s="112" t="s">
        <v>181</v>
      </c>
      <c r="E12" s="81" t="s">
        <v>39</v>
      </c>
      <c r="F12" s="112"/>
      <c r="G12" s="113">
        <f t="shared" si="2"/>
        <v>998.4100000000001</v>
      </c>
      <c r="H12" s="113">
        <f t="shared" si="2"/>
        <v>0</v>
      </c>
      <c r="I12" s="113">
        <f t="shared" si="2"/>
        <v>998.4100000000001</v>
      </c>
      <c r="J12" s="113">
        <f t="shared" si="2"/>
        <v>0</v>
      </c>
      <c r="K12" s="218">
        <f t="shared" si="2"/>
        <v>998.4100000000001</v>
      </c>
      <c r="L12" s="113">
        <f t="shared" si="2"/>
        <v>-38</v>
      </c>
      <c r="M12" s="218">
        <f t="shared" si="2"/>
        <v>960.4100000000001</v>
      </c>
      <c r="N12" s="113">
        <f t="shared" si="2"/>
        <v>0</v>
      </c>
      <c r="O12" s="218">
        <f t="shared" si="2"/>
        <v>960.4100000000001</v>
      </c>
      <c r="P12" s="113">
        <f t="shared" si="2"/>
        <v>0</v>
      </c>
      <c r="Q12" s="218">
        <f t="shared" si="2"/>
        <v>960.4100000000001</v>
      </c>
      <c r="R12" s="113">
        <f t="shared" si="2"/>
        <v>0</v>
      </c>
      <c r="S12" s="218">
        <f t="shared" si="2"/>
        <v>960.4100000000001</v>
      </c>
      <c r="T12" s="113">
        <f t="shared" si="2"/>
        <v>0</v>
      </c>
      <c r="U12" s="218">
        <f t="shared" si="2"/>
        <v>960.4100000000001</v>
      </c>
    </row>
    <row r="13" spans="1:21" s="5" customFormat="1" ht="27.75" customHeight="1">
      <c r="A13" s="33" t="s">
        <v>86</v>
      </c>
      <c r="B13" s="69" t="s">
        <v>78</v>
      </c>
      <c r="C13" s="45" t="s">
        <v>180</v>
      </c>
      <c r="D13" s="45" t="s">
        <v>181</v>
      </c>
      <c r="E13" s="42" t="s">
        <v>40</v>
      </c>
      <c r="F13" s="32"/>
      <c r="G13" s="55">
        <f t="shared" si="2"/>
        <v>998.4100000000001</v>
      </c>
      <c r="H13" s="55">
        <f t="shared" si="2"/>
        <v>0</v>
      </c>
      <c r="I13" s="55">
        <f t="shared" si="2"/>
        <v>998.4100000000001</v>
      </c>
      <c r="J13" s="55">
        <f t="shared" si="2"/>
        <v>0</v>
      </c>
      <c r="K13" s="219">
        <f t="shared" si="2"/>
        <v>998.4100000000001</v>
      </c>
      <c r="L13" s="55">
        <f t="shared" si="2"/>
        <v>-38</v>
      </c>
      <c r="M13" s="219">
        <f t="shared" si="2"/>
        <v>960.4100000000001</v>
      </c>
      <c r="N13" s="55">
        <f t="shared" si="2"/>
        <v>0</v>
      </c>
      <c r="O13" s="219">
        <f t="shared" si="2"/>
        <v>960.4100000000001</v>
      </c>
      <c r="P13" s="55">
        <f t="shared" si="2"/>
        <v>0</v>
      </c>
      <c r="Q13" s="219">
        <f t="shared" si="2"/>
        <v>960.4100000000001</v>
      </c>
      <c r="R13" s="55">
        <f t="shared" si="2"/>
        <v>0</v>
      </c>
      <c r="S13" s="219">
        <f t="shared" si="2"/>
        <v>960.4100000000001</v>
      </c>
      <c r="T13" s="55">
        <f t="shared" si="2"/>
        <v>0</v>
      </c>
      <c r="U13" s="219">
        <f t="shared" si="2"/>
        <v>960.4100000000001</v>
      </c>
    </row>
    <row r="14" spans="1:21" s="5" customFormat="1" ht="45.75" customHeight="1">
      <c r="A14" s="114" t="s">
        <v>124</v>
      </c>
      <c r="B14" s="69" t="s">
        <v>78</v>
      </c>
      <c r="C14" s="45" t="s">
        <v>180</v>
      </c>
      <c r="D14" s="45" t="s">
        <v>181</v>
      </c>
      <c r="E14" s="42" t="s">
        <v>40</v>
      </c>
      <c r="F14" s="45" t="s">
        <v>12</v>
      </c>
      <c r="G14" s="55">
        <f t="shared" si="2"/>
        <v>998.4100000000001</v>
      </c>
      <c r="H14" s="55">
        <f t="shared" si="2"/>
        <v>0</v>
      </c>
      <c r="I14" s="55">
        <f t="shared" si="2"/>
        <v>998.4100000000001</v>
      </c>
      <c r="J14" s="55">
        <f t="shared" si="2"/>
        <v>0</v>
      </c>
      <c r="K14" s="219">
        <f t="shared" si="2"/>
        <v>998.4100000000001</v>
      </c>
      <c r="L14" s="55">
        <f t="shared" si="2"/>
        <v>-38</v>
      </c>
      <c r="M14" s="219">
        <f t="shared" si="2"/>
        <v>960.4100000000001</v>
      </c>
      <c r="N14" s="55">
        <f t="shared" si="2"/>
        <v>0</v>
      </c>
      <c r="O14" s="219">
        <f t="shared" si="2"/>
        <v>960.4100000000001</v>
      </c>
      <c r="P14" s="55">
        <f t="shared" si="2"/>
        <v>0</v>
      </c>
      <c r="Q14" s="219">
        <f t="shared" si="2"/>
        <v>960.4100000000001</v>
      </c>
      <c r="R14" s="55">
        <f t="shared" si="2"/>
        <v>0</v>
      </c>
      <c r="S14" s="219">
        <f t="shared" si="2"/>
        <v>960.4100000000001</v>
      </c>
      <c r="T14" s="55">
        <f t="shared" si="2"/>
        <v>0</v>
      </c>
      <c r="U14" s="219">
        <f t="shared" si="2"/>
        <v>960.4100000000001</v>
      </c>
    </row>
    <row r="15" spans="1:21" s="5" customFormat="1" ht="17.25" customHeight="1">
      <c r="A15" s="114" t="s">
        <v>125</v>
      </c>
      <c r="B15" s="69" t="s">
        <v>78</v>
      </c>
      <c r="C15" s="45" t="s">
        <v>180</v>
      </c>
      <c r="D15" s="45" t="s">
        <v>181</v>
      </c>
      <c r="E15" s="42" t="s">
        <v>40</v>
      </c>
      <c r="F15" s="32" t="s">
        <v>7</v>
      </c>
      <c r="G15" s="55">
        <f aca="true" t="shared" si="3" ref="G15:M15">G16+G17</f>
        <v>998.4100000000001</v>
      </c>
      <c r="H15" s="55">
        <f t="shared" si="3"/>
        <v>0</v>
      </c>
      <c r="I15" s="55">
        <f t="shared" si="3"/>
        <v>998.4100000000001</v>
      </c>
      <c r="J15" s="55">
        <f t="shared" si="3"/>
        <v>0</v>
      </c>
      <c r="K15" s="219">
        <f t="shared" si="3"/>
        <v>998.4100000000001</v>
      </c>
      <c r="L15" s="55">
        <f t="shared" si="3"/>
        <v>-38</v>
      </c>
      <c r="M15" s="219">
        <f t="shared" si="3"/>
        <v>960.4100000000001</v>
      </c>
      <c r="N15" s="55">
        <f aca="true" t="shared" si="4" ref="N15:S15">N16+N17</f>
        <v>0</v>
      </c>
      <c r="O15" s="219">
        <f t="shared" si="4"/>
        <v>960.4100000000001</v>
      </c>
      <c r="P15" s="55">
        <f t="shared" si="4"/>
        <v>0</v>
      </c>
      <c r="Q15" s="219">
        <f t="shared" si="4"/>
        <v>960.4100000000001</v>
      </c>
      <c r="R15" s="55">
        <f t="shared" si="4"/>
        <v>0</v>
      </c>
      <c r="S15" s="219">
        <f t="shared" si="4"/>
        <v>960.4100000000001</v>
      </c>
      <c r="T15" s="55">
        <f>T16+T17</f>
        <v>0</v>
      </c>
      <c r="U15" s="219">
        <f>U16+U17</f>
        <v>960.4100000000001</v>
      </c>
    </row>
    <row r="16" spans="1:21" s="5" customFormat="1" ht="15.75" hidden="1">
      <c r="A16" s="115" t="s">
        <v>87</v>
      </c>
      <c r="B16" s="69" t="s">
        <v>78</v>
      </c>
      <c r="C16" s="117" t="s">
        <v>180</v>
      </c>
      <c r="D16" s="117" t="s">
        <v>181</v>
      </c>
      <c r="E16" s="118" t="s">
        <v>40</v>
      </c>
      <c r="F16" s="117">
        <v>121</v>
      </c>
      <c r="G16" s="56">
        <v>766.83</v>
      </c>
      <c r="H16" s="56"/>
      <c r="I16" s="56">
        <f>G16+H16</f>
        <v>766.83</v>
      </c>
      <c r="J16" s="56"/>
      <c r="K16" s="220">
        <f>I16+J16</f>
        <v>766.83</v>
      </c>
      <c r="L16" s="56">
        <v>-76</v>
      </c>
      <c r="M16" s="220">
        <f>K16+L16</f>
        <v>690.83</v>
      </c>
      <c r="N16" s="56"/>
      <c r="O16" s="220">
        <f>M16+N16</f>
        <v>690.83</v>
      </c>
      <c r="P16" s="56"/>
      <c r="Q16" s="220">
        <f>O16+P16</f>
        <v>690.83</v>
      </c>
      <c r="R16" s="56"/>
      <c r="S16" s="220">
        <f>Q16+R16</f>
        <v>690.83</v>
      </c>
      <c r="T16" s="56"/>
      <c r="U16" s="220">
        <f>S16+T16</f>
        <v>690.83</v>
      </c>
    </row>
    <row r="17" spans="1:21" s="5" customFormat="1" ht="38.25" hidden="1">
      <c r="A17" s="115" t="s">
        <v>89</v>
      </c>
      <c r="B17" s="69" t="s">
        <v>78</v>
      </c>
      <c r="C17" s="117" t="s">
        <v>180</v>
      </c>
      <c r="D17" s="117" t="s">
        <v>181</v>
      </c>
      <c r="E17" s="118" t="s">
        <v>40</v>
      </c>
      <c r="F17" s="117" t="s">
        <v>90</v>
      </c>
      <c r="G17" s="56">
        <v>231.58</v>
      </c>
      <c r="H17" s="56"/>
      <c r="I17" s="56">
        <f>G17+H17</f>
        <v>231.58</v>
      </c>
      <c r="J17" s="56"/>
      <c r="K17" s="220">
        <f>I17+J17</f>
        <v>231.58</v>
      </c>
      <c r="L17" s="56">
        <v>38</v>
      </c>
      <c r="M17" s="220">
        <f>K17+L17</f>
        <v>269.58000000000004</v>
      </c>
      <c r="N17" s="56"/>
      <c r="O17" s="220">
        <f>M17+N17</f>
        <v>269.58000000000004</v>
      </c>
      <c r="P17" s="56"/>
      <c r="Q17" s="220">
        <f>O17+P17</f>
        <v>269.58000000000004</v>
      </c>
      <c r="R17" s="56"/>
      <c r="S17" s="220">
        <f>Q17+R17</f>
        <v>269.58000000000004</v>
      </c>
      <c r="T17" s="56"/>
      <c r="U17" s="220">
        <f>S17+T17</f>
        <v>269.58000000000004</v>
      </c>
    </row>
    <row r="18" spans="1:21" s="13" customFormat="1" ht="42" customHeight="1">
      <c r="A18" s="100" t="s">
        <v>202</v>
      </c>
      <c r="B18" s="69" t="s">
        <v>78</v>
      </c>
      <c r="C18" s="64" t="s">
        <v>180</v>
      </c>
      <c r="D18" s="64" t="s">
        <v>183</v>
      </c>
      <c r="E18" s="119"/>
      <c r="F18" s="64"/>
      <c r="G18" s="65">
        <f aca="true" t="shared" si="5" ref="G18:U22">G19</f>
        <v>799.37</v>
      </c>
      <c r="H18" s="65">
        <f t="shared" si="5"/>
        <v>0</v>
      </c>
      <c r="I18" s="65">
        <f t="shared" si="5"/>
        <v>799.37</v>
      </c>
      <c r="J18" s="65">
        <f t="shared" si="5"/>
        <v>0</v>
      </c>
      <c r="K18" s="124">
        <f t="shared" si="5"/>
        <v>799.37</v>
      </c>
      <c r="L18" s="65">
        <f t="shared" si="5"/>
        <v>48</v>
      </c>
      <c r="M18" s="124">
        <f t="shared" si="5"/>
        <v>847.37</v>
      </c>
      <c r="N18" s="65">
        <f t="shared" si="5"/>
        <v>0</v>
      </c>
      <c r="O18" s="124">
        <f t="shared" si="5"/>
        <v>847.37</v>
      </c>
      <c r="P18" s="65">
        <f t="shared" si="5"/>
        <v>0</v>
      </c>
      <c r="Q18" s="124">
        <f t="shared" si="5"/>
        <v>847.37</v>
      </c>
      <c r="R18" s="65">
        <f t="shared" si="5"/>
        <v>0</v>
      </c>
      <c r="S18" s="124">
        <f t="shared" si="5"/>
        <v>847.37</v>
      </c>
      <c r="T18" s="65">
        <f t="shared" si="5"/>
        <v>0</v>
      </c>
      <c r="U18" s="124">
        <f t="shared" si="5"/>
        <v>847.37</v>
      </c>
    </row>
    <row r="19" spans="1:21" s="5" customFormat="1" ht="27" customHeight="1">
      <c r="A19" s="105" t="s">
        <v>91</v>
      </c>
      <c r="B19" s="69" t="s">
        <v>78</v>
      </c>
      <c r="C19" s="92" t="s">
        <v>180</v>
      </c>
      <c r="D19" s="92" t="s">
        <v>183</v>
      </c>
      <c r="E19" s="108" t="s">
        <v>41</v>
      </c>
      <c r="F19" s="92"/>
      <c r="G19" s="93">
        <f t="shared" si="5"/>
        <v>799.37</v>
      </c>
      <c r="H19" s="93">
        <f t="shared" si="5"/>
        <v>0</v>
      </c>
      <c r="I19" s="93">
        <f t="shared" si="5"/>
        <v>799.37</v>
      </c>
      <c r="J19" s="93">
        <f t="shared" si="5"/>
        <v>0</v>
      </c>
      <c r="K19" s="126">
        <f t="shared" si="5"/>
        <v>799.37</v>
      </c>
      <c r="L19" s="93">
        <f t="shared" si="5"/>
        <v>48</v>
      </c>
      <c r="M19" s="126">
        <f t="shared" si="5"/>
        <v>847.37</v>
      </c>
      <c r="N19" s="93">
        <f t="shared" si="5"/>
        <v>0</v>
      </c>
      <c r="O19" s="126">
        <f t="shared" si="5"/>
        <v>847.37</v>
      </c>
      <c r="P19" s="93">
        <f t="shared" si="5"/>
        <v>0</v>
      </c>
      <c r="Q19" s="126">
        <f t="shared" si="5"/>
        <v>847.37</v>
      </c>
      <c r="R19" s="93">
        <f t="shared" si="5"/>
        <v>0</v>
      </c>
      <c r="S19" s="126">
        <f t="shared" si="5"/>
        <v>847.37</v>
      </c>
      <c r="T19" s="93">
        <f t="shared" si="5"/>
        <v>0</v>
      </c>
      <c r="U19" s="126">
        <f t="shared" si="5"/>
        <v>847.37</v>
      </c>
    </row>
    <row r="20" spans="1:21" s="5" customFormat="1" ht="15" customHeight="1">
      <c r="A20" s="120" t="s">
        <v>126</v>
      </c>
      <c r="B20" s="69" t="s">
        <v>78</v>
      </c>
      <c r="C20" s="78" t="s">
        <v>180</v>
      </c>
      <c r="D20" s="78" t="s">
        <v>183</v>
      </c>
      <c r="E20" s="81" t="s">
        <v>42</v>
      </c>
      <c r="F20" s="121"/>
      <c r="G20" s="91">
        <f t="shared" si="5"/>
        <v>799.37</v>
      </c>
      <c r="H20" s="91">
        <f t="shared" si="5"/>
        <v>0</v>
      </c>
      <c r="I20" s="91">
        <f t="shared" si="5"/>
        <v>799.37</v>
      </c>
      <c r="J20" s="91">
        <f t="shared" si="5"/>
        <v>0</v>
      </c>
      <c r="K20" s="94">
        <f t="shared" si="5"/>
        <v>799.37</v>
      </c>
      <c r="L20" s="91">
        <f t="shared" si="5"/>
        <v>48</v>
      </c>
      <c r="M20" s="94">
        <f t="shared" si="5"/>
        <v>847.37</v>
      </c>
      <c r="N20" s="91">
        <f t="shared" si="5"/>
        <v>0</v>
      </c>
      <c r="O20" s="94">
        <f t="shared" si="5"/>
        <v>847.37</v>
      </c>
      <c r="P20" s="91">
        <f t="shared" si="5"/>
        <v>0</v>
      </c>
      <c r="Q20" s="94">
        <f t="shared" si="5"/>
        <v>847.37</v>
      </c>
      <c r="R20" s="91">
        <f t="shared" si="5"/>
        <v>0</v>
      </c>
      <c r="S20" s="94">
        <f t="shared" si="5"/>
        <v>847.37</v>
      </c>
      <c r="T20" s="91">
        <f t="shared" si="5"/>
        <v>0</v>
      </c>
      <c r="U20" s="94">
        <f t="shared" si="5"/>
        <v>847.37</v>
      </c>
    </row>
    <row r="21" spans="1:21" s="5" customFormat="1" ht="25.5" customHeight="1">
      <c r="A21" s="33" t="s">
        <v>86</v>
      </c>
      <c r="B21" s="69" t="s">
        <v>78</v>
      </c>
      <c r="C21" s="34" t="s">
        <v>180</v>
      </c>
      <c r="D21" s="34" t="s">
        <v>183</v>
      </c>
      <c r="E21" s="42" t="s">
        <v>43</v>
      </c>
      <c r="F21" s="35"/>
      <c r="G21" s="55">
        <f t="shared" si="5"/>
        <v>799.37</v>
      </c>
      <c r="H21" s="55">
        <f t="shared" si="5"/>
        <v>0</v>
      </c>
      <c r="I21" s="55">
        <f t="shared" si="5"/>
        <v>799.37</v>
      </c>
      <c r="J21" s="55">
        <f t="shared" si="5"/>
        <v>0</v>
      </c>
      <c r="K21" s="219">
        <f t="shared" si="5"/>
        <v>799.37</v>
      </c>
      <c r="L21" s="55">
        <f t="shared" si="5"/>
        <v>48</v>
      </c>
      <c r="M21" s="219">
        <f t="shared" si="5"/>
        <v>847.37</v>
      </c>
      <c r="N21" s="55">
        <f t="shared" si="5"/>
        <v>0</v>
      </c>
      <c r="O21" s="219">
        <f t="shared" si="5"/>
        <v>847.37</v>
      </c>
      <c r="P21" s="55">
        <f t="shared" si="5"/>
        <v>0</v>
      </c>
      <c r="Q21" s="219">
        <f t="shared" si="5"/>
        <v>847.37</v>
      </c>
      <c r="R21" s="55">
        <f t="shared" si="5"/>
        <v>0</v>
      </c>
      <c r="S21" s="219">
        <f t="shared" si="5"/>
        <v>847.37</v>
      </c>
      <c r="T21" s="55">
        <f t="shared" si="5"/>
        <v>0</v>
      </c>
      <c r="U21" s="219">
        <f t="shared" si="5"/>
        <v>847.37</v>
      </c>
    </row>
    <row r="22" spans="1:21" s="5" customFormat="1" ht="51.75" customHeight="1">
      <c r="A22" s="114" t="s">
        <v>124</v>
      </c>
      <c r="B22" s="69" t="s">
        <v>78</v>
      </c>
      <c r="C22" s="34" t="s">
        <v>180</v>
      </c>
      <c r="D22" s="34" t="s">
        <v>183</v>
      </c>
      <c r="E22" s="42" t="s">
        <v>43</v>
      </c>
      <c r="F22" s="35" t="s">
        <v>12</v>
      </c>
      <c r="G22" s="55">
        <f t="shared" si="5"/>
        <v>799.37</v>
      </c>
      <c r="H22" s="55">
        <f t="shared" si="5"/>
        <v>0</v>
      </c>
      <c r="I22" s="55">
        <f t="shared" si="5"/>
        <v>799.37</v>
      </c>
      <c r="J22" s="55">
        <f t="shared" si="5"/>
        <v>0</v>
      </c>
      <c r="K22" s="219">
        <f t="shared" si="5"/>
        <v>799.37</v>
      </c>
      <c r="L22" s="55">
        <f t="shared" si="5"/>
        <v>48</v>
      </c>
      <c r="M22" s="219">
        <f t="shared" si="5"/>
        <v>847.37</v>
      </c>
      <c r="N22" s="55">
        <f t="shared" si="5"/>
        <v>0</v>
      </c>
      <c r="O22" s="219">
        <f t="shared" si="5"/>
        <v>847.37</v>
      </c>
      <c r="P22" s="55">
        <f t="shared" si="5"/>
        <v>0</v>
      </c>
      <c r="Q22" s="219">
        <f t="shared" si="5"/>
        <v>847.37</v>
      </c>
      <c r="R22" s="55">
        <f t="shared" si="5"/>
        <v>0</v>
      </c>
      <c r="S22" s="219">
        <f t="shared" si="5"/>
        <v>847.37</v>
      </c>
      <c r="T22" s="55">
        <f t="shared" si="5"/>
        <v>0</v>
      </c>
      <c r="U22" s="219">
        <f t="shared" si="5"/>
        <v>847.37</v>
      </c>
    </row>
    <row r="23" spans="1:21" s="5" customFormat="1" ht="17.25" customHeight="1">
      <c r="A23" s="114" t="s">
        <v>125</v>
      </c>
      <c r="B23" s="69" t="s">
        <v>78</v>
      </c>
      <c r="C23" s="34" t="s">
        <v>180</v>
      </c>
      <c r="D23" s="34" t="s">
        <v>183</v>
      </c>
      <c r="E23" s="42" t="s">
        <v>43</v>
      </c>
      <c r="F23" s="35" t="s">
        <v>7</v>
      </c>
      <c r="G23" s="55">
        <f aca="true" t="shared" si="6" ref="G23:M23">G24+G25</f>
        <v>799.37</v>
      </c>
      <c r="H23" s="55">
        <f t="shared" si="6"/>
        <v>0</v>
      </c>
      <c r="I23" s="55">
        <f t="shared" si="6"/>
        <v>799.37</v>
      </c>
      <c r="J23" s="55">
        <f t="shared" si="6"/>
        <v>0</v>
      </c>
      <c r="K23" s="219">
        <f t="shared" si="6"/>
        <v>799.37</v>
      </c>
      <c r="L23" s="55">
        <f t="shared" si="6"/>
        <v>48</v>
      </c>
      <c r="M23" s="219">
        <f t="shared" si="6"/>
        <v>847.37</v>
      </c>
      <c r="N23" s="55">
        <f aca="true" t="shared" si="7" ref="N23:S23">N24+N25</f>
        <v>0</v>
      </c>
      <c r="O23" s="219">
        <f t="shared" si="7"/>
        <v>847.37</v>
      </c>
      <c r="P23" s="55">
        <f t="shared" si="7"/>
        <v>0</v>
      </c>
      <c r="Q23" s="219">
        <f t="shared" si="7"/>
        <v>847.37</v>
      </c>
      <c r="R23" s="55">
        <f t="shared" si="7"/>
        <v>0</v>
      </c>
      <c r="S23" s="219">
        <f t="shared" si="7"/>
        <v>847.37</v>
      </c>
      <c r="T23" s="55">
        <f>T24+T25</f>
        <v>0</v>
      </c>
      <c r="U23" s="219">
        <f>U24+U25</f>
        <v>847.37</v>
      </c>
    </row>
    <row r="24" spans="1:21" s="5" customFormat="1" ht="15.75" hidden="1">
      <c r="A24" s="115" t="s">
        <v>87</v>
      </c>
      <c r="B24" s="69" t="s">
        <v>78</v>
      </c>
      <c r="C24" s="117" t="s">
        <v>180</v>
      </c>
      <c r="D24" s="117" t="s">
        <v>183</v>
      </c>
      <c r="E24" s="118" t="s">
        <v>43</v>
      </c>
      <c r="F24" s="117">
        <v>121</v>
      </c>
      <c r="G24" s="56">
        <v>613.95</v>
      </c>
      <c r="H24" s="56"/>
      <c r="I24" s="56">
        <f>G24+H24</f>
        <v>613.95</v>
      </c>
      <c r="J24" s="56"/>
      <c r="K24" s="56">
        <f>I24+J24</f>
        <v>613.95</v>
      </c>
      <c r="L24" s="56">
        <v>6</v>
      </c>
      <c r="M24" s="56">
        <f>K24+L24</f>
        <v>619.95</v>
      </c>
      <c r="N24" s="56"/>
      <c r="O24" s="56">
        <f>M24+N24</f>
        <v>619.95</v>
      </c>
      <c r="P24" s="56"/>
      <c r="Q24" s="56">
        <f>O24+P24</f>
        <v>619.95</v>
      </c>
      <c r="R24" s="56"/>
      <c r="S24" s="56">
        <f>Q24+R24</f>
        <v>619.95</v>
      </c>
      <c r="T24" s="56"/>
      <c r="U24" s="56">
        <f>S24+T24</f>
        <v>619.95</v>
      </c>
    </row>
    <row r="25" spans="1:21" s="5" customFormat="1" ht="38.25" hidden="1">
      <c r="A25" s="115" t="s">
        <v>89</v>
      </c>
      <c r="B25" s="69" t="s">
        <v>78</v>
      </c>
      <c r="C25" s="117" t="s">
        <v>180</v>
      </c>
      <c r="D25" s="117" t="s">
        <v>183</v>
      </c>
      <c r="E25" s="118" t="s">
        <v>43</v>
      </c>
      <c r="F25" s="117" t="s">
        <v>90</v>
      </c>
      <c r="G25" s="56">
        <v>185.42</v>
      </c>
      <c r="H25" s="56"/>
      <c r="I25" s="56">
        <f>G25+H25</f>
        <v>185.42</v>
      </c>
      <c r="J25" s="56"/>
      <c r="K25" s="56">
        <f>I25+J25</f>
        <v>185.42</v>
      </c>
      <c r="L25" s="56">
        <v>42</v>
      </c>
      <c r="M25" s="56">
        <f>K25+L25</f>
        <v>227.42</v>
      </c>
      <c r="N25" s="56"/>
      <c r="O25" s="56">
        <f>M25+N25</f>
        <v>227.42</v>
      </c>
      <c r="P25" s="56"/>
      <c r="Q25" s="56">
        <f>O25+P25</f>
        <v>227.42</v>
      </c>
      <c r="R25" s="56"/>
      <c r="S25" s="56">
        <f>Q25+R25</f>
        <v>227.42</v>
      </c>
      <c r="T25" s="56"/>
      <c r="U25" s="56">
        <f>S25+T25</f>
        <v>227.42</v>
      </c>
    </row>
    <row r="26" spans="1:21" s="13" customFormat="1" ht="40.5" customHeight="1">
      <c r="A26" s="122" t="s">
        <v>174</v>
      </c>
      <c r="B26" s="68" t="s">
        <v>78</v>
      </c>
      <c r="C26" s="123" t="s">
        <v>180</v>
      </c>
      <c r="D26" s="123" t="s">
        <v>182</v>
      </c>
      <c r="E26" s="119"/>
      <c r="F26" s="123"/>
      <c r="G26" s="124">
        <f aca="true" t="shared" si="8" ref="G26:U26">G27</f>
        <v>7851.780000000001</v>
      </c>
      <c r="H26" s="124">
        <f t="shared" si="8"/>
        <v>0</v>
      </c>
      <c r="I26" s="124">
        <f t="shared" si="8"/>
        <v>7851.780000000001</v>
      </c>
      <c r="J26" s="124">
        <f t="shared" si="8"/>
        <v>0</v>
      </c>
      <c r="K26" s="124">
        <f t="shared" si="8"/>
        <v>7851.780000000001</v>
      </c>
      <c r="L26" s="124">
        <f t="shared" si="8"/>
        <v>-60</v>
      </c>
      <c r="M26" s="124">
        <f t="shared" si="8"/>
        <v>7791.780000000001</v>
      </c>
      <c r="N26" s="124">
        <f t="shared" si="8"/>
        <v>187.95851</v>
      </c>
      <c r="O26" s="249">
        <f t="shared" si="8"/>
        <v>7979.73851</v>
      </c>
      <c r="P26" s="124">
        <f t="shared" si="8"/>
        <v>200</v>
      </c>
      <c r="Q26" s="249">
        <f t="shared" si="8"/>
        <v>8179.73851</v>
      </c>
      <c r="R26" s="124">
        <f t="shared" si="8"/>
        <v>-29.28</v>
      </c>
      <c r="S26" s="249">
        <f t="shared" si="8"/>
        <v>8150.45851</v>
      </c>
      <c r="T26" s="124">
        <f t="shared" si="8"/>
        <v>0</v>
      </c>
      <c r="U26" s="249">
        <f t="shared" si="8"/>
        <v>8150.45851</v>
      </c>
    </row>
    <row r="27" spans="1:21" s="5" customFormat="1" ht="39.75" customHeight="1">
      <c r="A27" s="125" t="s">
        <v>92</v>
      </c>
      <c r="B27" s="106" t="s">
        <v>78</v>
      </c>
      <c r="C27" s="92" t="s">
        <v>180</v>
      </c>
      <c r="D27" s="92" t="s">
        <v>182</v>
      </c>
      <c r="E27" s="108" t="s">
        <v>44</v>
      </c>
      <c r="F27" s="92"/>
      <c r="G27" s="126">
        <f aca="true" t="shared" si="9" ref="G27:M27">G28+G46</f>
        <v>7851.780000000001</v>
      </c>
      <c r="H27" s="126">
        <f t="shared" si="9"/>
        <v>0</v>
      </c>
      <c r="I27" s="126">
        <f t="shared" si="9"/>
        <v>7851.780000000001</v>
      </c>
      <c r="J27" s="126">
        <f t="shared" si="9"/>
        <v>0</v>
      </c>
      <c r="K27" s="126">
        <f t="shared" si="9"/>
        <v>7851.780000000001</v>
      </c>
      <c r="L27" s="126">
        <f t="shared" si="9"/>
        <v>-60</v>
      </c>
      <c r="M27" s="126">
        <f t="shared" si="9"/>
        <v>7791.780000000001</v>
      </c>
      <c r="N27" s="126">
        <f aca="true" t="shared" si="10" ref="N27:S27">N28+N46</f>
        <v>187.95851</v>
      </c>
      <c r="O27" s="232">
        <f t="shared" si="10"/>
        <v>7979.73851</v>
      </c>
      <c r="P27" s="126">
        <f t="shared" si="10"/>
        <v>200</v>
      </c>
      <c r="Q27" s="232">
        <f t="shared" si="10"/>
        <v>8179.73851</v>
      </c>
      <c r="R27" s="126">
        <f t="shared" si="10"/>
        <v>-29.28</v>
      </c>
      <c r="S27" s="232">
        <f t="shared" si="10"/>
        <v>8150.45851</v>
      </c>
      <c r="T27" s="126">
        <f>T28+T46</f>
        <v>0</v>
      </c>
      <c r="U27" s="232">
        <f>U28+U46</f>
        <v>8150.45851</v>
      </c>
    </row>
    <row r="28" spans="1:21" s="5" customFormat="1" ht="26.25" customHeight="1">
      <c r="A28" s="36" t="s">
        <v>127</v>
      </c>
      <c r="B28" s="69" t="s">
        <v>78</v>
      </c>
      <c r="C28" s="34" t="s">
        <v>180</v>
      </c>
      <c r="D28" s="34" t="s">
        <v>182</v>
      </c>
      <c r="E28" s="42" t="s">
        <v>45</v>
      </c>
      <c r="F28" s="34"/>
      <c r="G28" s="89">
        <f aca="true" t="shared" si="11" ref="G28:M28">G29+G35</f>
        <v>7850.780000000001</v>
      </c>
      <c r="H28" s="89">
        <f t="shared" si="11"/>
        <v>0</v>
      </c>
      <c r="I28" s="89">
        <f t="shared" si="11"/>
        <v>7850.780000000001</v>
      </c>
      <c r="J28" s="89">
        <f t="shared" si="11"/>
        <v>0</v>
      </c>
      <c r="K28" s="89">
        <f t="shared" si="11"/>
        <v>7850.780000000001</v>
      </c>
      <c r="L28" s="89">
        <f t="shared" si="11"/>
        <v>-60</v>
      </c>
      <c r="M28" s="89">
        <f t="shared" si="11"/>
        <v>7790.780000000001</v>
      </c>
      <c r="N28" s="89">
        <f aca="true" t="shared" si="12" ref="N28:S28">N29+N35</f>
        <v>187.95851</v>
      </c>
      <c r="O28" s="227">
        <f t="shared" si="12"/>
        <v>7978.73851</v>
      </c>
      <c r="P28" s="89">
        <f t="shared" si="12"/>
        <v>200</v>
      </c>
      <c r="Q28" s="227">
        <f t="shared" si="12"/>
        <v>8178.73851</v>
      </c>
      <c r="R28" s="89">
        <f t="shared" si="12"/>
        <v>-29.28</v>
      </c>
      <c r="S28" s="227">
        <f t="shared" si="12"/>
        <v>8149.45851</v>
      </c>
      <c r="T28" s="89">
        <f>T29+T35</f>
        <v>0</v>
      </c>
      <c r="U28" s="227">
        <f>U29+U35</f>
        <v>8149.45851</v>
      </c>
    </row>
    <row r="29" spans="1:21" s="5" customFormat="1" ht="27" customHeight="1">
      <c r="A29" s="33" t="s">
        <v>86</v>
      </c>
      <c r="B29" s="69" t="s">
        <v>78</v>
      </c>
      <c r="C29" s="34" t="s">
        <v>180</v>
      </c>
      <c r="D29" s="34" t="s">
        <v>182</v>
      </c>
      <c r="E29" s="42" t="s">
        <v>46</v>
      </c>
      <c r="F29" s="34"/>
      <c r="G29" s="90">
        <f aca="true" t="shared" si="13" ref="G29:U30">G30</f>
        <v>5959.8</v>
      </c>
      <c r="H29" s="90">
        <f t="shared" si="13"/>
        <v>0</v>
      </c>
      <c r="I29" s="90">
        <f t="shared" si="13"/>
        <v>5959.8</v>
      </c>
      <c r="J29" s="90">
        <f t="shared" si="13"/>
        <v>0</v>
      </c>
      <c r="K29" s="90">
        <f t="shared" si="13"/>
        <v>5959.8</v>
      </c>
      <c r="L29" s="90">
        <f t="shared" si="13"/>
        <v>-10</v>
      </c>
      <c r="M29" s="90">
        <f t="shared" si="13"/>
        <v>5949.8</v>
      </c>
      <c r="N29" s="90">
        <f t="shared" si="13"/>
        <v>0</v>
      </c>
      <c r="O29" s="90">
        <f t="shared" si="13"/>
        <v>5949.8</v>
      </c>
      <c r="P29" s="90">
        <f t="shared" si="13"/>
        <v>0</v>
      </c>
      <c r="Q29" s="90">
        <f t="shared" si="13"/>
        <v>5949.8</v>
      </c>
      <c r="R29" s="90">
        <f t="shared" si="13"/>
        <v>0</v>
      </c>
      <c r="S29" s="90">
        <f t="shared" si="13"/>
        <v>5949.8</v>
      </c>
      <c r="T29" s="90">
        <f t="shared" si="13"/>
        <v>0</v>
      </c>
      <c r="U29" s="90">
        <f t="shared" si="13"/>
        <v>5949.8</v>
      </c>
    </row>
    <row r="30" spans="1:21" s="5" customFormat="1" ht="51">
      <c r="A30" s="114" t="s">
        <v>124</v>
      </c>
      <c r="B30" s="69" t="s">
        <v>78</v>
      </c>
      <c r="C30" s="34" t="s">
        <v>180</v>
      </c>
      <c r="D30" s="34" t="s">
        <v>182</v>
      </c>
      <c r="E30" s="42" t="s">
        <v>46</v>
      </c>
      <c r="F30" s="34" t="s">
        <v>12</v>
      </c>
      <c r="G30" s="90">
        <f t="shared" si="13"/>
        <v>5959.8</v>
      </c>
      <c r="H30" s="90">
        <f t="shared" si="13"/>
        <v>0</v>
      </c>
      <c r="I30" s="90">
        <f t="shared" si="13"/>
        <v>5959.8</v>
      </c>
      <c r="J30" s="90">
        <f t="shared" si="13"/>
        <v>0</v>
      </c>
      <c r="K30" s="90">
        <f t="shared" si="13"/>
        <v>5959.8</v>
      </c>
      <c r="L30" s="90">
        <f t="shared" si="13"/>
        <v>-10</v>
      </c>
      <c r="M30" s="90">
        <f t="shared" si="13"/>
        <v>5949.8</v>
      </c>
      <c r="N30" s="90">
        <f t="shared" si="13"/>
        <v>0</v>
      </c>
      <c r="O30" s="90">
        <f t="shared" si="13"/>
        <v>5949.8</v>
      </c>
      <c r="P30" s="90">
        <f t="shared" si="13"/>
        <v>0</v>
      </c>
      <c r="Q30" s="90">
        <f t="shared" si="13"/>
        <v>5949.8</v>
      </c>
      <c r="R30" s="90">
        <f t="shared" si="13"/>
        <v>0</v>
      </c>
      <c r="S30" s="90">
        <f t="shared" si="13"/>
        <v>5949.8</v>
      </c>
      <c r="T30" s="90">
        <f t="shared" si="13"/>
        <v>0</v>
      </c>
      <c r="U30" s="90">
        <f t="shared" si="13"/>
        <v>5949.8</v>
      </c>
    </row>
    <row r="31" spans="1:21" s="5" customFormat="1" ht="16.5" customHeight="1">
      <c r="A31" s="33" t="s">
        <v>95</v>
      </c>
      <c r="B31" s="69" t="s">
        <v>78</v>
      </c>
      <c r="C31" s="34" t="s">
        <v>180</v>
      </c>
      <c r="D31" s="34" t="s">
        <v>182</v>
      </c>
      <c r="E31" s="42" t="s">
        <v>46</v>
      </c>
      <c r="F31" s="34" t="s">
        <v>7</v>
      </c>
      <c r="G31" s="58">
        <f aca="true" t="shared" si="14" ref="G31:M31">G32+G34+G33</f>
        <v>5959.8</v>
      </c>
      <c r="H31" s="58">
        <f t="shared" si="14"/>
        <v>0</v>
      </c>
      <c r="I31" s="58">
        <f t="shared" si="14"/>
        <v>5959.8</v>
      </c>
      <c r="J31" s="58">
        <f t="shared" si="14"/>
        <v>0</v>
      </c>
      <c r="K31" s="58">
        <f t="shared" si="14"/>
        <v>5959.8</v>
      </c>
      <c r="L31" s="58">
        <f t="shared" si="14"/>
        <v>-10</v>
      </c>
      <c r="M31" s="58">
        <f t="shared" si="14"/>
        <v>5949.8</v>
      </c>
      <c r="N31" s="58">
        <f aca="true" t="shared" si="15" ref="N31:S31">N32+N34+N33</f>
        <v>0</v>
      </c>
      <c r="O31" s="58">
        <f t="shared" si="15"/>
        <v>5949.8</v>
      </c>
      <c r="P31" s="58">
        <f t="shared" si="15"/>
        <v>0</v>
      </c>
      <c r="Q31" s="58">
        <f t="shared" si="15"/>
        <v>5949.8</v>
      </c>
      <c r="R31" s="58">
        <f t="shared" si="15"/>
        <v>0</v>
      </c>
      <c r="S31" s="58">
        <f t="shared" si="15"/>
        <v>5949.8</v>
      </c>
      <c r="T31" s="58">
        <f>T32+T34+T33</f>
        <v>0</v>
      </c>
      <c r="U31" s="58">
        <f>U32+U34+U33</f>
        <v>5949.8</v>
      </c>
    </row>
    <row r="32" spans="1:21" s="5" customFormat="1" ht="15.75" hidden="1">
      <c r="A32" s="115" t="s">
        <v>87</v>
      </c>
      <c r="B32" s="69" t="s">
        <v>78</v>
      </c>
      <c r="C32" s="127" t="s">
        <v>180</v>
      </c>
      <c r="D32" s="127" t="s">
        <v>182</v>
      </c>
      <c r="E32" s="118" t="s">
        <v>46</v>
      </c>
      <c r="F32" s="127" t="s">
        <v>195</v>
      </c>
      <c r="G32" s="57">
        <v>4158.8</v>
      </c>
      <c r="H32" s="57"/>
      <c r="I32" s="57">
        <f>G32+H32</f>
        <v>4158.8</v>
      </c>
      <c r="J32" s="57"/>
      <c r="K32" s="57">
        <f>I32+J32</f>
        <v>4158.8</v>
      </c>
      <c r="L32" s="57"/>
      <c r="M32" s="57">
        <f>K32+L32</f>
        <v>4158.8</v>
      </c>
      <c r="N32" s="57"/>
      <c r="O32" s="57">
        <f>M32+N32</f>
        <v>4158.8</v>
      </c>
      <c r="P32" s="57"/>
      <c r="Q32" s="57">
        <f>O32+P32</f>
        <v>4158.8</v>
      </c>
      <c r="R32" s="57"/>
      <c r="S32" s="57">
        <f>Q32+R32</f>
        <v>4158.8</v>
      </c>
      <c r="T32" s="57">
        <v>250</v>
      </c>
      <c r="U32" s="57">
        <f>S32+T32</f>
        <v>4408.8</v>
      </c>
    </row>
    <row r="33" spans="1:21" s="5" customFormat="1" ht="15.75" hidden="1">
      <c r="A33" s="115" t="s">
        <v>98</v>
      </c>
      <c r="B33" s="69" t="s">
        <v>78</v>
      </c>
      <c r="C33" s="127" t="s">
        <v>180</v>
      </c>
      <c r="D33" s="127" t="s">
        <v>182</v>
      </c>
      <c r="E33" s="118" t="s">
        <v>46</v>
      </c>
      <c r="F33" s="127" t="s">
        <v>196</v>
      </c>
      <c r="G33" s="57">
        <v>1</v>
      </c>
      <c r="H33" s="57"/>
      <c r="I33" s="57">
        <f>G33+H33</f>
        <v>1</v>
      </c>
      <c r="J33" s="57"/>
      <c r="K33" s="57">
        <f>I33+J33</f>
        <v>1</v>
      </c>
      <c r="L33" s="57"/>
      <c r="M33" s="57">
        <f>K33+L33</f>
        <v>1</v>
      </c>
      <c r="N33" s="57"/>
      <c r="O33" s="57">
        <f>M33+N33</f>
        <v>1</v>
      </c>
      <c r="P33" s="57"/>
      <c r="Q33" s="57">
        <f>O33+P33</f>
        <v>1</v>
      </c>
      <c r="R33" s="57"/>
      <c r="S33" s="57">
        <f>Q33+R33</f>
        <v>1</v>
      </c>
      <c r="T33" s="57"/>
      <c r="U33" s="57">
        <f>S33+T33</f>
        <v>1</v>
      </c>
    </row>
    <row r="34" spans="1:21" s="5" customFormat="1" ht="41.25" customHeight="1" hidden="1">
      <c r="A34" s="115" t="s">
        <v>89</v>
      </c>
      <c r="B34" s="69" t="s">
        <v>78</v>
      </c>
      <c r="C34" s="127" t="s">
        <v>180</v>
      </c>
      <c r="D34" s="127" t="s">
        <v>182</v>
      </c>
      <c r="E34" s="118" t="s">
        <v>46</v>
      </c>
      <c r="F34" s="127" t="s">
        <v>90</v>
      </c>
      <c r="G34" s="57">
        <v>1800</v>
      </c>
      <c r="H34" s="57"/>
      <c r="I34" s="57">
        <f>G34+H34</f>
        <v>1800</v>
      </c>
      <c r="J34" s="57"/>
      <c r="K34" s="57">
        <f>I34+J34</f>
        <v>1800</v>
      </c>
      <c r="L34" s="57">
        <v>-10</v>
      </c>
      <c r="M34" s="57">
        <f>K34+L34</f>
        <v>1790</v>
      </c>
      <c r="N34" s="57"/>
      <c r="O34" s="57">
        <f>M34+N34</f>
        <v>1790</v>
      </c>
      <c r="P34" s="57"/>
      <c r="Q34" s="57">
        <f>O34+P34</f>
        <v>1790</v>
      </c>
      <c r="R34" s="57"/>
      <c r="S34" s="57">
        <f>Q34+R34</f>
        <v>1790</v>
      </c>
      <c r="T34" s="57">
        <v>-250</v>
      </c>
      <c r="U34" s="57">
        <f>S34+T34</f>
        <v>1540</v>
      </c>
    </row>
    <row r="35" spans="1:21" s="5" customFormat="1" ht="19.5" customHeight="1">
      <c r="A35" s="33" t="s">
        <v>94</v>
      </c>
      <c r="B35" s="69" t="s">
        <v>78</v>
      </c>
      <c r="C35" s="34" t="s">
        <v>180</v>
      </c>
      <c r="D35" s="34" t="s">
        <v>182</v>
      </c>
      <c r="E35" s="42" t="s">
        <v>47</v>
      </c>
      <c r="F35" s="34"/>
      <c r="G35" s="89">
        <f aca="true" t="shared" si="16" ref="G35:M35">G36+G40</f>
        <v>1890.98</v>
      </c>
      <c r="H35" s="89">
        <f t="shared" si="16"/>
        <v>0</v>
      </c>
      <c r="I35" s="89">
        <f t="shared" si="16"/>
        <v>1890.98</v>
      </c>
      <c r="J35" s="89">
        <f t="shared" si="16"/>
        <v>0</v>
      </c>
      <c r="K35" s="89">
        <f t="shared" si="16"/>
        <v>1890.98</v>
      </c>
      <c r="L35" s="89">
        <f t="shared" si="16"/>
        <v>-50</v>
      </c>
      <c r="M35" s="89">
        <f t="shared" si="16"/>
        <v>1840.98</v>
      </c>
      <c r="N35" s="89">
        <f aca="true" t="shared" si="17" ref="N35:S35">N36+N40</f>
        <v>187.95851</v>
      </c>
      <c r="O35" s="89">
        <f t="shared" si="17"/>
        <v>2028.93851</v>
      </c>
      <c r="P35" s="89">
        <f t="shared" si="17"/>
        <v>200</v>
      </c>
      <c r="Q35" s="89">
        <f t="shared" si="17"/>
        <v>2228.93851</v>
      </c>
      <c r="R35" s="89">
        <f t="shared" si="17"/>
        <v>-29.28</v>
      </c>
      <c r="S35" s="89">
        <f t="shared" si="17"/>
        <v>2199.6585099999998</v>
      </c>
      <c r="T35" s="89">
        <f>T36+T40</f>
        <v>0</v>
      </c>
      <c r="U35" s="89">
        <f>U36+U40</f>
        <v>2199.6585099999998</v>
      </c>
    </row>
    <row r="36" spans="1:21" s="5" customFormat="1" ht="29.25" customHeight="1">
      <c r="A36" s="46" t="s">
        <v>128</v>
      </c>
      <c r="B36" s="69" t="s">
        <v>78</v>
      </c>
      <c r="C36" s="34" t="s">
        <v>180</v>
      </c>
      <c r="D36" s="34" t="s">
        <v>182</v>
      </c>
      <c r="E36" s="42" t="s">
        <v>47</v>
      </c>
      <c r="F36" s="34" t="s">
        <v>129</v>
      </c>
      <c r="G36" s="89">
        <f aca="true" t="shared" si="18" ref="G36:U36">G37</f>
        <v>1644.98</v>
      </c>
      <c r="H36" s="89">
        <f t="shared" si="18"/>
        <v>0</v>
      </c>
      <c r="I36" s="89">
        <f t="shared" si="18"/>
        <v>1644.98</v>
      </c>
      <c r="J36" s="89">
        <f t="shared" si="18"/>
        <v>0</v>
      </c>
      <c r="K36" s="89">
        <f t="shared" si="18"/>
        <v>1644.98</v>
      </c>
      <c r="L36" s="89">
        <f t="shared" si="18"/>
        <v>-61</v>
      </c>
      <c r="M36" s="89">
        <f t="shared" si="18"/>
        <v>1583.98</v>
      </c>
      <c r="N36" s="89">
        <f t="shared" si="18"/>
        <v>136.5</v>
      </c>
      <c r="O36" s="89">
        <f t="shared" si="18"/>
        <v>1720.48</v>
      </c>
      <c r="P36" s="89">
        <f t="shared" si="18"/>
        <v>0</v>
      </c>
      <c r="Q36" s="89">
        <f t="shared" si="18"/>
        <v>1720.48</v>
      </c>
      <c r="R36" s="89">
        <f t="shared" si="18"/>
        <v>-29.28</v>
      </c>
      <c r="S36" s="89">
        <f t="shared" si="18"/>
        <v>1691.1999999999998</v>
      </c>
      <c r="T36" s="89">
        <f t="shared" si="18"/>
        <v>130</v>
      </c>
      <c r="U36" s="89">
        <f t="shared" si="18"/>
        <v>1821.1999999999998</v>
      </c>
    </row>
    <row r="37" spans="1:21" s="5" customFormat="1" ht="28.5" customHeight="1">
      <c r="A37" s="33" t="s">
        <v>130</v>
      </c>
      <c r="B37" s="69" t="s">
        <v>78</v>
      </c>
      <c r="C37" s="34" t="s">
        <v>180</v>
      </c>
      <c r="D37" s="34" t="s">
        <v>182</v>
      </c>
      <c r="E37" s="42" t="s">
        <v>93</v>
      </c>
      <c r="F37" s="34" t="s">
        <v>96</v>
      </c>
      <c r="G37" s="57">
        <f aca="true" t="shared" si="19" ref="G37:M37">G38+G39</f>
        <v>1644.98</v>
      </c>
      <c r="H37" s="57">
        <f t="shared" si="19"/>
        <v>0</v>
      </c>
      <c r="I37" s="57">
        <f t="shared" si="19"/>
        <v>1644.98</v>
      </c>
      <c r="J37" s="57">
        <f t="shared" si="19"/>
        <v>0</v>
      </c>
      <c r="K37" s="57">
        <f t="shared" si="19"/>
        <v>1644.98</v>
      </c>
      <c r="L37" s="57">
        <f t="shared" si="19"/>
        <v>-61</v>
      </c>
      <c r="M37" s="57">
        <f t="shared" si="19"/>
        <v>1583.98</v>
      </c>
      <c r="N37" s="57">
        <f aca="true" t="shared" si="20" ref="N37:S37">N38+N39</f>
        <v>136.5</v>
      </c>
      <c r="O37" s="57">
        <f t="shared" si="20"/>
        <v>1720.48</v>
      </c>
      <c r="P37" s="57">
        <f t="shared" si="20"/>
        <v>0</v>
      </c>
      <c r="Q37" s="57">
        <f t="shared" si="20"/>
        <v>1720.48</v>
      </c>
      <c r="R37" s="57">
        <f t="shared" si="20"/>
        <v>-29.28</v>
      </c>
      <c r="S37" s="57">
        <f t="shared" si="20"/>
        <v>1691.1999999999998</v>
      </c>
      <c r="T37" s="57">
        <f>T38+T39</f>
        <v>130</v>
      </c>
      <c r="U37" s="57">
        <f>U38+U39</f>
        <v>1821.1999999999998</v>
      </c>
    </row>
    <row r="38" spans="1:21" s="5" customFormat="1" ht="25.5" hidden="1">
      <c r="A38" s="128" t="s">
        <v>197</v>
      </c>
      <c r="B38" s="69" t="s">
        <v>78</v>
      </c>
      <c r="C38" s="127" t="s">
        <v>180</v>
      </c>
      <c r="D38" s="127" t="s">
        <v>182</v>
      </c>
      <c r="E38" s="118" t="s">
        <v>47</v>
      </c>
      <c r="F38" s="127" t="s">
        <v>198</v>
      </c>
      <c r="G38" s="89">
        <f>138.41+21+161.44+1.5</f>
        <v>322.35</v>
      </c>
      <c r="H38" s="89"/>
      <c r="I38" s="89">
        <f>G38+H38</f>
        <v>322.35</v>
      </c>
      <c r="J38" s="89"/>
      <c r="K38" s="89">
        <f>I38+J38</f>
        <v>322.35</v>
      </c>
      <c r="L38" s="89">
        <v>-20</v>
      </c>
      <c r="M38" s="89">
        <f>K38+L38</f>
        <v>302.35</v>
      </c>
      <c r="N38" s="89">
        <v>135</v>
      </c>
      <c r="O38" s="89">
        <f>M38+N38</f>
        <v>437.35</v>
      </c>
      <c r="P38" s="89"/>
      <c r="Q38" s="89">
        <f>O38+P38</f>
        <v>437.35</v>
      </c>
      <c r="R38" s="89">
        <v>-29.28</v>
      </c>
      <c r="S38" s="89">
        <f>Q38+R38</f>
        <v>408.07000000000005</v>
      </c>
      <c r="T38" s="89"/>
      <c r="U38" s="89">
        <f>S38+T38</f>
        <v>408.07000000000005</v>
      </c>
    </row>
    <row r="39" spans="1:21" s="5" customFormat="1" ht="27" customHeight="1" hidden="1">
      <c r="A39" s="128" t="s">
        <v>4</v>
      </c>
      <c r="B39" s="69" t="s">
        <v>78</v>
      </c>
      <c r="C39" s="127" t="s">
        <v>180</v>
      </c>
      <c r="D39" s="127" t="s">
        <v>182</v>
      </c>
      <c r="E39" s="118" t="s">
        <v>47</v>
      </c>
      <c r="F39" s="127" t="s">
        <v>199</v>
      </c>
      <c r="G39" s="89">
        <f>11+816.93+50.9+122.8+325-4</f>
        <v>1322.6299999999999</v>
      </c>
      <c r="H39" s="89"/>
      <c r="I39" s="89">
        <f>G39+H39</f>
        <v>1322.6299999999999</v>
      </c>
      <c r="J39" s="89"/>
      <c r="K39" s="89">
        <f>I39+J39</f>
        <v>1322.6299999999999</v>
      </c>
      <c r="L39" s="89">
        <v>-41</v>
      </c>
      <c r="M39" s="89">
        <f>K39+L39</f>
        <v>1281.6299999999999</v>
      </c>
      <c r="N39" s="89">
        <v>1.5</v>
      </c>
      <c r="O39" s="89">
        <f>M39+N39</f>
        <v>1283.1299999999999</v>
      </c>
      <c r="P39" s="89"/>
      <c r="Q39" s="89">
        <f>O39+P39</f>
        <v>1283.1299999999999</v>
      </c>
      <c r="R39" s="89"/>
      <c r="S39" s="89">
        <f>Q39+R39</f>
        <v>1283.1299999999999</v>
      </c>
      <c r="T39" s="89">
        <v>130</v>
      </c>
      <c r="U39" s="89">
        <f>S39+T39</f>
        <v>1413.1299999999999</v>
      </c>
    </row>
    <row r="40" spans="1:21" s="5" customFormat="1" ht="16.5" customHeight="1">
      <c r="A40" s="36" t="s">
        <v>14</v>
      </c>
      <c r="B40" s="69" t="s">
        <v>78</v>
      </c>
      <c r="C40" s="34" t="s">
        <v>180</v>
      </c>
      <c r="D40" s="34" t="s">
        <v>182</v>
      </c>
      <c r="E40" s="42" t="s">
        <v>47</v>
      </c>
      <c r="F40" s="34" t="s">
        <v>131</v>
      </c>
      <c r="G40" s="57">
        <f aca="true" t="shared" si="21" ref="G40:M40">G41+G43</f>
        <v>246</v>
      </c>
      <c r="H40" s="57">
        <f t="shared" si="21"/>
        <v>0</v>
      </c>
      <c r="I40" s="57">
        <f t="shared" si="21"/>
        <v>246</v>
      </c>
      <c r="J40" s="57">
        <f t="shared" si="21"/>
        <v>0</v>
      </c>
      <c r="K40" s="57">
        <f t="shared" si="21"/>
        <v>246</v>
      </c>
      <c r="L40" s="57">
        <f t="shared" si="21"/>
        <v>11</v>
      </c>
      <c r="M40" s="57">
        <f t="shared" si="21"/>
        <v>257</v>
      </c>
      <c r="N40" s="227">
        <f aca="true" t="shared" si="22" ref="N40:S40">N41+N43</f>
        <v>51.45851</v>
      </c>
      <c r="O40" s="227">
        <f t="shared" si="22"/>
        <v>308.45851</v>
      </c>
      <c r="P40" s="227">
        <f t="shared" si="22"/>
        <v>200</v>
      </c>
      <c r="Q40" s="227">
        <f t="shared" si="22"/>
        <v>508.45851</v>
      </c>
      <c r="R40" s="227">
        <f t="shared" si="22"/>
        <v>0</v>
      </c>
      <c r="S40" s="227">
        <f t="shared" si="22"/>
        <v>508.45851</v>
      </c>
      <c r="T40" s="227">
        <f>T41+T43</f>
        <v>-130</v>
      </c>
      <c r="U40" s="227">
        <f>U41+U43</f>
        <v>378.45851</v>
      </c>
    </row>
    <row r="41" spans="1:21" s="5" customFormat="1" ht="16.5" customHeight="1">
      <c r="A41" s="36" t="s">
        <v>132</v>
      </c>
      <c r="B41" s="69" t="s">
        <v>78</v>
      </c>
      <c r="C41" s="34" t="s">
        <v>180</v>
      </c>
      <c r="D41" s="34" t="s">
        <v>182</v>
      </c>
      <c r="E41" s="84" t="s">
        <v>47</v>
      </c>
      <c r="F41" s="34" t="s">
        <v>133</v>
      </c>
      <c r="G41" s="57">
        <f aca="true" t="shared" si="23" ref="G41:U41">G42</f>
        <v>150</v>
      </c>
      <c r="H41" s="57">
        <f t="shared" si="23"/>
        <v>0</v>
      </c>
      <c r="I41" s="57">
        <f t="shared" si="23"/>
        <v>150</v>
      </c>
      <c r="J41" s="57">
        <f t="shared" si="23"/>
        <v>0</v>
      </c>
      <c r="K41" s="57">
        <f t="shared" si="23"/>
        <v>150</v>
      </c>
      <c r="L41" s="57">
        <f t="shared" si="23"/>
        <v>0</v>
      </c>
      <c r="M41" s="57">
        <f t="shared" si="23"/>
        <v>150</v>
      </c>
      <c r="N41" s="227">
        <f t="shared" si="23"/>
        <v>0</v>
      </c>
      <c r="O41" s="57">
        <f t="shared" si="23"/>
        <v>150</v>
      </c>
      <c r="P41" s="227">
        <f t="shared" si="23"/>
        <v>0</v>
      </c>
      <c r="Q41" s="57">
        <f t="shared" si="23"/>
        <v>150</v>
      </c>
      <c r="R41" s="227">
        <f t="shared" si="23"/>
        <v>0</v>
      </c>
      <c r="S41" s="57">
        <f t="shared" si="23"/>
        <v>150</v>
      </c>
      <c r="T41" s="227">
        <f t="shared" si="23"/>
        <v>-70</v>
      </c>
      <c r="U41" s="57">
        <f t="shared" si="23"/>
        <v>80</v>
      </c>
    </row>
    <row r="42" spans="1:21" s="5" customFormat="1" ht="66.75" customHeight="1" hidden="1">
      <c r="A42" s="129" t="s">
        <v>134</v>
      </c>
      <c r="B42" s="69" t="s">
        <v>78</v>
      </c>
      <c r="C42" s="127" t="s">
        <v>180</v>
      </c>
      <c r="D42" s="127" t="s">
        <v>182</v>
      </c>
      <c r="E42" s="118" t="s">
        <v>93</v>
      </c>
      <c r="F42" s="127" t="s">
        <v>169</v>
      </c>
      <c r="G42" s="57">
        <v>150</v>
      </c>
      <c r="H42" s="57"/>
      <c r="I42" s="57">
        <f>G42+H42</f>
        <v>150</v>
      </c>
      <c r="J42" s="57"/>
      <c r="K42" s="57">
        <f>I42+J42</f>
        <v>150</v>
      </c>
      <c r="L42" s="57"/>
      <c r="M42" s="57">
        <f>K42+L42</f>
        <v>150</v>
      </c>
      <c r="N42" s="227"/>
      <c r="O42" s="227">
        <f>M42+N42</f>
        <v>150</v>
      </c>
      <c r="P42" s="227"/>
      <c r="Q42" s="227">
        <f>O42+P42</f>
        <v>150</v>
      </c>
      <c r="R42" s="227"/>
      <c r="S42" s="227">
        <f>Q42+R42</f>
        <v>150</v>
      </c>
      <c r="T42" s="227">
        <v>-70</v>
      </c>
      <c r="U42" s="227">
        <f>S42+T42</f>
        <v>80</v>
      </c>
    </row>
    <row r="43" spans="1:21" s="5" customFormat="1" ht="18" customHeight="1">
      <c r="A43" s="46" t="s">
        <v>135</v>
      </c>
      <c r="B43" s="69" t="s">
        <v>78</v>
      </c>
      <c r="C43" s="34" t="s">
        <v>180</v>
      </c>
      <c r="D43" s="34" t="s">
        <v>182</v>
      </c>
      <c r="E43" s="42" t="s">
        <v>47</v>
      </c>
      <c r="F43" s="34" t="s">
        <v>99</v>
      </c>
      <c r="G43" s="57">
        <f aca="true" t="shared" si="24" ref="G43:M43">G44+G45</f>
        <v>96</v>
      </c>
      <c r="H43" s="57">
        <f t="shared" si="24"/>
        <v>0</v>
      </c>
      <c r="I43" s="57">
        <f t="shared" si="24"/>
        <v>96</v>
      </c>
      <c r="J43" s="57">
        <f t="shared" si="24"/>
        <v>0</v>
      </c>
      <c r="K43" s="57">
        <f t="shared" si="24"/>
        <v>96</v>
      </c>
      <c r="L43" s="57">
        <f t="shared" si="24"/>
        <v>11</v>
      </c>
      <c r="M43" s="57">
        <f t="shared" si="24"/>
        <v>107</v>
      </c>
      <c r="N43" s="227">
        <f aca="true" t="shared" si="25" ref="N43:S43">N44+N45</f>
        <v>51.45851</v>
      </c>
      <c r="O43" s="227">
        <f t="shared" si="25"/>
        <v>158.45851</v>
      </c>
      <c r="P43" s="227">
        <f t="shared" si="25"/>
        <v>200</v>
      </c>
      <c r="Q43" s="227">
        <f t="shared" si="25"/>
        <v>358.45851</v>
      </c>
      <c r="R43" s="227">
        <f t="shared" si="25"/>
        <v>0</v>
      </c>
      <c r="S43" s="227">
        <f t="shared" si="25"/>
        <v>358.45851</v>
      </c>
      <c r="T43" s="227">
        <f>T44+T45</f>
        <v>-60</v>
      </c>
      <c r="U43" s="227">
        <f>U44+U45</f>
        <v>298.45851</v>
      </c>
    </row>
    <row r="44" spans="1:21" s="5" customFormat="1" ht="17.25" customHeight="1" hidden="1">
      <c r="A44" s="130" t="s">
        <v>136</v>
      </c>
      <c r="B44" s="69" t="s">
        <v>78</v>
      </c>
      <c r="C44" s="127" t="s">
        <v>180</v>
      </c>
      <c r="D44" s="127" t="s">
        <v>182</v>
      </c>
      <c r="E44" s="118" t="s">
        <v>47</v>
      </c>
      <c r="F44" s="127" t="s">
        <v>201</v>
      </c>
      <c r="G44" s="57">
        <v>36</v>
      </c>
      <c r="H44" s="57"/>
      <c r="I44" s="57">
        <f>G44+H44</f>
        <v>36</v>
      </c>
      <c r="J44" s="57"/>
      <c r="K44" s="57">
        <f>I44+J44</f>
        <v>36</v>
      </c>
      <c r="L44" s="57">
        <v>11</v>
      </c>
      <c r="M44" s="57">
        <f>K44+L44</f>
        <v>47</v>
      </c>
      <c r="N44" s="227"/>
      <c r="O44" s="57">
        <f>M44+N44</f>
        <v>47</v>
      </c>
      <c r="P44" s="227"/>
      <c r="Q44" s="57">
        <f>O44+P44</f>
        <v>47</v>
      </c>
      <c r="R44" s="227"/>
      <c r="S44" s="57">
        <f>Q44+R44</f>
        <v>47</v>
      </c>
      <c r="T44" s="227"/>
      <c r="U44" s="57">
        <f>S44+T44</f>
        <v>47</v>
      </c>
    </row>
    <row r="45" spans="1:21" s="5" customFormat="1" ht="17.25" customHeight="1" hidden="1">
      <c r="A45" s="130" t="s">
        <v>102</v>
      </c>
      <c r="B45" s="69" t="s">
        <v>78</v>
      </c>
      <c r="C45" s="127" t="s">
        <v>180</v>
      </c>
      <c r="D45" s="127" t="s">
        <v>182</v>
      </c>
      <c r="E45" s="118" t="s">
        <v>93</v>
      </c>
      <c r="F45" s="127" t="s">
        <v>101</v>
      </c>
      <c r="G45" s="57">
        <v>60</v>
      </c>
      <c r="H45" s="57"/>
      <c r="I45" s="57">
        <f>G45+H45</f>
        <v>60</v>
      </c>
      <c r="J45" s="57"/>
      <c r="K45" s="57">
        <f>I45+J45</f>
        <v>60</v>
      </c>
      <c r="L45" s="57"/>
      <c r="M45" s="57">
        <f>K45+L45</f>
        <v>60</v>
      </c>
      <c r="N45" s="227">
        <v>51.45851</v>
      </c>
      <c r="O45" s="227">
        <f>M45+N45</f>
        <v>111.45850999999999</v>
      </c>
      <c r="P45" s="227">
        <v>200</v>
      </c>
      <c r="Q45" s="227">
        <f>O45+P45</f>
        <v>311.45851</v>
      </c>
      <c r="R45" s="227"/>
      <c r="S45" s="227">
        <f>Q45+R45</f>
        <v>311.45851</v>
      </c>
      <c r="T45" s="227">
        <v>-60</v>
      </c>
      <c r="U45" s="227">
        <f>S45+T45</f>
        <v>251.45851</v>
      </c>
    </row>
    <row r="46" spans="1:21" s="5" customFormat="1" ht="29.25" customHeight="1">
      <c r="A46" s="131" t="s">
        <v>137</v>
      </c>
      <c r="B46" s="68" t="s">
        <v>78</v>
      </c>
      <c r="C46" s="92" t="s">
        <v>180</v>
      </c>
      <c r="D46" s="92" t="s">
        <v>182</v>
      </c>
      <c r="E46" s="108" t="s">
        <v>49</v>
      </c>
      <c r="F46" s="92"/>
      <c r="G46" s="93">
        <f aca="true" t="shared" si="26" ref="G46:U49">G47</f>
        <v>1</v>
      </c>
      <c r="H46" s="93">
        <f t="shared" si="26"/>
        <v>0</v>
      </c>
      <c r="I46" s="93">
        <f t="shared" si="26"/>
        <v>1</v>
      </c>
      <c r="J46" s="93">
        <f t="shared" si="26"/>
        <v>0</v>
      </c>
      <c r="K46" s="93">
        <f t="shared" si="26"/>
        <v>1</v>
      </c>
      <c r="L46" s="93">
        <f t="shared" si="26"/>
        <v>0</v>
      </c>
      <c r="M46" s="93">
        <f t="shared" si="26"/>
        <v>1</v>
      </c>
      <c r="N46" s="93">
        <f t="shared" si="26"/>
        <v>0</v>
      </c>
      <c r="O46" s="93">
        <f t="shared" si="26"/>
        <v>1</v>
      </c>
      <c r="P46" s="93">
        <f t="shared" si="26"/>
        <v>0</v>
      </c>
      <c r="Q46" s="93">
        <f t="shared" si="26"/>
        <v>1</v>
      </c>
      <c r="R46" s="93">
        <f t="shared" si="26"/>
        <v>0</v>
      </c>
      <c r="S46" s="93">
        <f t="shared" si="26"/>
        <v>1</v>
      </c>
      <c r="T46" s="93">
        <f t="shared" si="26"/>
        <v>0</v>
      </c>
      <c r="U46" s="93">
        <f t="shared" si="26"/>
        <v>1</v>
      </c>
    </row>
    <row r="47" spans="1:21" s="5" customFormat="1" ht="30.75" customHeight="1">
      <c r="A47" s="132" t="s">
        <v>105</v>
      </c>
      <c r="B47" s="77" t="s">
        <v>78</v>
      </c>
      <c r="C47" s="78" t="s">
        <v>180</v>
      </c>
      <c r="D47" s="78" t="s">
        <v>182</v>
      </c>
      <c r="E47" s="81" t="s">
        <v>48</v>
      </c>
      <c r="F47" s="78"/>
      <c r="G47" s="91">
        <f t="shared" si="26"/>
        <v>1</v>
      </c>
      <c r="H47" s="91">
        <f t="shared" si="26"/>
        <v>0</v>
      </c>
      <c r="I47" s="91">
        <f t="shared" si="26"/>
        <v>1</v>
      </c>
      <c r="J47" s="91">
        <f t="shared" si="26"/>
        <v>0</v>
      </c>
      <c r="K47" s="91">
        <f t="shared" si="26"/>
        <v>1</v>
      </c>
      <c r="L47" s="91">
        <f t="shared" si="26"/>
        <v>0</v>
      </c>
      <c r="M47" s="91">
        <f t="shared" si="26"/>
        <v>1</v>
      </c>
      <c r="N47" s="91">
        <f t="shared" si="26"/>
        <v>0</v>
      </c>
      <c r="O47" s="91">
        <f t="shared" si="26"/>
        <v>1</v>
      </c>
      <c r="P47" s="91">
        <f t="shared" si="26"/>
        <v>0</v>
      </c>
      <c r="Q47" s="91">
        <f t="shared" si="26"/>
        <v>1</v>
      </c>
      <c r="R47" s="91">
        <f t="shared" si="26"/>
        <v>0</v>
      </c>
      <c r="S47" s="91">
        <f t="shared" si="26"/>
        <v>1</v>
      </c>
      <c r="T47" s="91">
        <f t="shared" si="26"/>
        <v>0</v>
      </c>
      <c r="U47" s="91">
        <f t="shared" si="26"/>
        <v>1</v>
      </c>
    </row>
    <row r="48" spans="1:21" s="5" customFormat="1" ht="30.75" customHeight="1">
      <c r="A48" s="46" t="s">
        <v>128</v>
      </c>
      <c r="B48" s="69" t="s">
        <v>78</v>
      </c>
      <c r="C48" s="78" t="s">
        <v>180</v>
      </c>
      <c r="D48" s="78" t="s">
        <v>182</v>
      </c>
      <c r="E48" s="81" t="s">
        <v>48</v>
      </c>
      <c r="F48" s="47" t="s">
        <v>129</v>
      </c>
      <c r="G48" s="91">
        <f t="shared" si="26"/>
        <v>1</v>
      </c>
      <c r="H48" s="91">
        <f t="shared" si="26"/>
        <v>0</v>
      </c>
      <c r="I48" s="91">
        <f t="shared" si="26"/>
        <v>1</v>
      </c>
      <c r="J48" s="91">
        <f t="shared" si="26"/>
        <v>0</v>
      </c>
      <c r="K48" s="91">
        <f t="shared" si="26"/>
        <v>1</v>
      </c>
      <c r="L48" s="91">
        <f t="shared" si="26"/>
        <v>0</v>
      </c>
      <c r="M48" s="91">
        <f t="shared" si="26"/>
        <v>1</v>
      </c>
      <c r="N48" s="91">
        <f t="shared" si="26"/>
        <v>0</v>
      </c>
      <c r="O48" s="91">
        <f t="shared" si="26"/>
        <v>1</v>
      </c>
      <c r="P48" s="91">
        <f t="shared" si="26"/>
        <v>0</v>
      </c>
      <c r="Q48" s="91">
        <f t="shared" si="26"/>
        <v>1</v>
      </c>
      <c r="R48" s="91">
        <f t="shared" si="26"/>
        <v>0</v>
      </c>
      <c r="S48" s="91">
        <f t="shared" si="26"/>
        <v>1</v>
      </c>
      <c r="T48" s="91">
        <f t="shared" si="26"/>
        <v>0</v>
      </c>
      <c r="U48" s="91">
        <f t="shared" si="26"/>
        <v>1</v>
      </c>
    </row>
    <row r="49" spans="1:21" s="5" customFormat="1" ht="30.75" customHeight="1">
      <c r="A49" s="33" t="s">
        <v>130</v>
      </c>
      <c r="B49" s="69" t="s">
        <v>78</v>
      </c>
      <c r="C49" s="34" t="s">
        <v>180</v>
      </c>
      <c r="D49" s="34" t="s">
        <v>182</v>
      </c>
      <c r="E49" s="42" t="s">
        <v>48</v>
      </c>
      <c r="F49" s="34" t="s">
        <v>96</v>
      </c>
      <c r="G49" s="57">
        <f t="shared" si="26"/>
        <v>1</v>
      </c>
      <c r="H49" s="57">
        <f t="shared" si="26"/>
        <v>0</v>
      </c>
      <c r="I49" s="57">
        <f t="shared" si="26"/>
        <v>1</v>
      </c>
      <c r="J49" s="57">
        <f t="shared" si="26"/>
        <v>0</v>
      </c>
      <c r="K49" s="57">
        <f t="shared" si="26"/>
        <v>1</v>
      </c>
      <c r="L49" s="57">
        <f t="shared" si="26"/>
        <v>0</v>
      </c>
      <c r="M49" s="57">
        <f t="shared" si="26"/>
        <v>1</v>
      </c>
      <c r="N49" s="57">
        <f t="shared" si="26"/>
        <v>0</v>
      </c>
      <c r="O49" s="57">
        <f t="shared" si="26"/>
        <v>1</v>
      </c>
      <c r="P49" s="57">
        <f t="shared" si="26"/>
        <v>0</v>
      </c>
      <c r="Q49" s="57">
        <f t="shared" si="26"/>
        <v>1</v>
      </c>
      <c r="R49" s="57">
        <f t="shared" si="26"/>
        <v>0</v>
      </c>
      <c r="S49" s="57">
        <f t="shared" si="26"/>
        <v>1</v>
      </c>
      <c r="T49" s="57">
        <f t="shared" si="26"/>
        <v>0</v>
      </c>
      <c r="U49" s="57">
        <f t="shared" si="26"/>
        <v>1</v>
      </c>
    </row>
    <row r="50" spans="1:21" s="5" customFormat="1" ht="25.5" customHeight="1" hidden="1">
      <c r="A50" s="128" t="s">
        <v>4</v>
      </c>
      <c r="B50" s="69" t="s">
        <v>78</v>
      </c>
      <c r="C50" s="127" t="s">
        <v>180</v>
      </c>
      <c r="D50" s="127" t="s">
        <v>182</v>
      </c>
      <c r="E50" s="118" t="s">
        <v>48</v>
      </c>
      <c r="F50" s="127" t="s">
        <v>199</v>
      </c>
      <c r="G50" s="57">
        <v>1</v>
      </c>
      <c r="H50" s="57"/>
      <c r="I50" s="57">
        <f>G50+H50</f>
        <v>1</v>
      </c>
      <c r="J50" s="57"/>
      <c r="K50" s="57">
        <f>I50+J50</f>
        <v>1</v>
      </c>
      <c r="L50" s="57"/>
      <c r="M50" s="57">
        <f>K50+L50</f>
        <v>1</v>
      </c>
      <c r="N50" s="57"/>
      <c r="O50" s="57">
        <f>M50+N50</f>
        <v>1</v>
      </c>
      <c r="P50" s="57"/>
      <c r="Q50" s="57">
        <f>O50+P50</f>
        <v>1</v>
      </c>
      <c r="R50" s="57"/>
      <c r="S50" s="57">
        <f>Q50+R50</f>
        <v>1</v>
      </c>
      <c r="T50" s="57"/>
      <c r="U50" s="57">
        <f>S50+T50</f>
        <v>1</v>
      </c>
    </row>
    <row r="51" spans="1:21" s="3" customFormat="1" ht="14.25" customHeight="1">
      <c r="A51" s="100" t="s">
        <v>203</v>
      </c>
      <c r="B51" s="68" t="s">
        <v>78</v>
      </c>
      <c r="C51" s="133" t="s">
        <v>180</v>
      </c>
      <c r="D51" s="133" t="s">
        <v>191</v>
      </c>
      <c r="E51" s="119"/>
      <c r="F51" s="133"/>
      <c r="G51" s="66">
        <f aca="true" t="shared" si="27" ref="G51:M51">G52+G62</f>
        <v>169.20000000000002</v>
      </c>
      <c r="H51" s="66">
        <f t="shared" si="27"/>
        <v>20</v>
      </c>
      <c r="I51" s="66">
        <f t="shared" si="27"/>
        <v>189.20000000000002</v>
      </c>
      <c r="J51" s="66">
        <f t="shared" si="27"/>
        <v>0</v>
      </c>
      <c r="K51" s="66">
        <f t="shared" si="27"/>
        <v>189.20000000000002</v>
      </c>
      <c r="L51" s="66">
        <f t="shared" si="27"/>
        <v>0</v>
      </c>
      <c r="M51" s="66">
        <f t="shared" si="27"/>
        <v>189.20000000000002</v>
      </c>
      <c r="N51" s="233">
        <f aca="true" t="shared" si="28" ref="N51:S51">N52+N62</f>
        <v>214.52102</v>
      </c>
      <c r="O51" s="233">
        <f t="shared" si="28"/>
        <v>403.72102</v>
      </c>
      <c r="P51" s="233">
        <f t="shared" si="28"/>
        <v>954.51076</v>
      </c>
      <c r="Q51" s="233">
        <f t="shared" si="28"/>
        <v>1358.23178</v>
      </c>
      <c r="R51" s="233">
        <f t="shared" si="28"/>
        <v>0</v>
      </c>
      <c r="S51" s="233">
        <f t="shared" si="28"/>
        <v>1358.23178</v>
      </c>
      <c r="T51" s="233">
        <f>T52+T62</f>
        <v>0</v>
      </c>
      <c r="U51" s="233">
        <f>U52+U62</f>
        <v>1358.23178</v>
      </c>
    </row>
    <row r="52" spans="1:21" s="5" customFormat="1" ht="29.25" customHeight="1">
      <c r="A52" s="131" t="s">
        <v>137</v>
      </c>
      <c r="B52" s="106" t="s">
        <v>78</v>
      </c>
      <c r="C52" s="92" t="s">
        <v>180</v>
      </c>
      <c r="D52" s="92" t="s">
        <v>191</v>
      </c>
      <c r="E52" s="108" t="s">
        <v>49</v>
      </c>
      <c r="F52" s="92"/>
      <c r="G52" s="93">
        <f aca="true" t="shared" si="29" ref="G52:U52">G53</f>
        <v>149.20000000000002</v>
      </c>
      <c r="H52" s="93">
        <f t="shared" si="29"/>
        <v>0</v>
      </c>
      <c r="I52" s="93">
        <f t="shared" si="29"/>
        <v>149.20000000000002</v>
      </c>
      <c r="J52" s="93">
        <f t="shared" si="29"/>
        <v>0</v>
      </c>
      <c r="K52" s="93">
        <f t="shared" si="29"/>
        <v>149.20000000000002</v>
      </c>
      <c r="L52" s="93">
        <f t="shared" si="29"/>
        <v>0</v>
      </c>
      <c r="M52" s="93">
        <f t="shared" si="29"/>
        <v>149.20000000000002</v>
      </c>
      <c r="N52" s="93">
        <f t="shared" si="29"/>
        <v>0</v>
      </c>
      <c r="O52" s="93">
        <f t="shared" si="29"/>
        <v>149.20000000000002</v>
      </c>
      <c r="P52" s="93">
        <f t="shared" si="29"/>
        <v>0</v>
      </c>
      <c r="Q52" s="93">
        <f t="shared" si="29"/>
        <v>149.20000000000002</v>
      </c>
      <c r="R52" s="93">
        <f t="shared" si="29"/>
        <v>0</v>
      </c>
      <c r="S52" s="93">
        <f t="shared" si="29"/>
        <v>149.20000000000002</v>
      </c>
      <c r="T52" s="93">
        <f t="shared" si="29"/>
        <v>0</v>
      </c>
      <c r="U52" s="93">
        <f t="shared" si="29"/>
        <v>149.20000000000002</v>
      </c>
    </row>
    <row r="53" spans="1:21" s="6" customFormat="1" ht="29.25" customHeight="1">
      <c r="A53" s="134" t="s">
        <v>106</v>
      </c>
      <c r="B53" s="69" t="s">
        <v>78</v>
      </c>
      <c r="C53" s="83" t="s">
        <v>180</v>
      </c>
      <c r="D53" s="83" t="s">
        <v>191</v>
      </c>
      <c r="E53" s="81" t="s">
        <v>50</v>
      </c>
      <c r="F53" s="83"/>
      <c r="G53" s="82">
        <f aca="true" t="shared" si="30" ref="G53:M53">G54+G58</f>
        <v>149.20000000000002</v>
      </c>
      <c r="H53" s="82">
        <f t="shared" si="30"/>
        <v>0</v>
      </c>
      <c r="I53" s="82">
        <f t="shared" si="30"/>
        <v>149.20000000000002</v>
      </c>
      <c r="J53" s="82">
        <f t="shared" si="30"/>
        <v>0</v>
      </c>
      <c r="K53" s="82">
        <f t="shared" si="30"/>
        <v>149.20000000000002</v>
      </c>
      <c r="L53" s="82">
        <f t="shared" si="30"/>
        <v>0</v>
      </c>
      <c r="M53" s="82">
        <f t="shared" si="30"/>
        <v>149.20000000000002</v>
      </c>
      <c r="N53" s="82">
        <f aca="true" t="shared" si="31" ref="N53:S53">N54+N58</f>
        <v>0</v>
      </c>
      <c r="O53" s="82">
        <f t="shared" si="31"/>
        <v>149.20000000000002</v>
      </c>
      <c r="P53" s="82">
        <f t="shared" si="31"/>
        <v>0</v>
      </c>
      <c r="Q53" s="82">
        <f t="shared" si="31"/>
        <v>149.20000000000002</v>
      </c>
      <c r="R53" s="82">
        <f t="shared" si="31"/>
        <v>0</v>
      </c>
      <c r="S53" s="82">
        <f t="shared" si="31"/>
        <v>149.20000000000002</v>
      </c>
      <c r="T53" s="82">
        <f>T54+T58</f>
        <v>0</v>
      </c>
      <c r="U53" s="82">
        <f>U54+U58</f>
        <v>149.20000000000002</v>
      </c>
    </row>
    <row r="54" spans="1:21" s="6" customFormat="1" ht="43.5" customHeight="1">
      <c r="A54" s="114" t="s">
        <v>124</v>
      </c>
      <c r="B54" s="69" t="s">
        <v>78</v>
      </c>
      <c r="C54" s="28" t="s">
        <v>180</v>
      </c>
      <c r="D54" s="28" t="s">
        <v>191</v>
      </c>
      <c r="E54" s="135" t="s">
        <v>50</v>
      </c>
      <c r="F54" s="28" t="s">
        <v>12</v>
      </c>
      <c r="G54" s="82">
        <f aca="true" t="shared" si="32" ref="G54:U54">G55</f>
        <v>121.4</v>
      </c>
      <c r="H54" s="82">
        <f t="shared" si="32"/>
        <v>0</v>
      </c>
      <c r="I54" s="82">
        <f t="shared" si="32"/>
        <v>121.4</v>
      </c>
      <c r="J54" s="82">
        <f t="shared" si="32"/>
        <v>0</v>
      </c>
      <c r="K54" s="82">
        <f t="shared" si="32"/>
        <v>121.4</v>
      </c>
      <c r="L54" s="82">
        <f t="shared" si="32"/>
        <v>0</v>
      </c>
      <c r="M54" s="82">
        <f t="shared" si="32"/>
        <v>121.4</v>
      </c>
      <c r="N54" s="82">
        <f t="shared" si="32"/>
        <v>0</v>
      </c>
      <c r="O54" s="82">
        <f t="shared" si="32"/>
        <v>121.4</v>
      </c>
      <c r="P54" s="82">
        <f t="shared" si="32"/>
        <v>0</v>
      </c>
      <c r="Q54" s="82">
        <f t="shared" si="32"/>
        <v>121.4</v>
      </c>
      <c r="R54" s="82">
        <f t="shared" si="32"/>
        <v>0</v>
      </c>
      <c r="S54" s="82">
        <f t="shared" si="32"/>
        <v>121.4</v>
      </c>
      <c r="T54" s="82">
        <f t="shared" si="32"/>
        <v>0</v>
      </c>
      <c r="U54" s="82">
        <f t="shared" si="32"/>
        <v>121.4</v>
      </c>
    </row>
    <row r="55" spans="1:21" ht="17.25" customHeight="1">
      <c r="A55" s="33" t="s">
        <v>95</v>
      </c>
      <c r="B55" s="69" t="s">
        <v>78</v>
      </c>
      <c r="C55" s="37" t="s">
        <v>180</v>
      </c>
      <c r="D55" s="37" t="s">
        <v>191</v>
      </c>
      <c r="E55" s="42" t="s">
        <v>50</v>
      </c>
      <c r="F55" s="37" t="s">
        <v>7</v>
      </c>
      <c r="G55" s="60">
        <f aca="true" t="shared" si="33" ref="G55:M55">G56+G57</f>
        <v>121.4</v>
      </c>
      <c r="H55" s="60">
        <f t="shared" si="33"/>
        <v>0</v>
      </c>
      <c r="I55" s="60">
        <f t="shared" si="33"/>
        <v>121.4</v>
      </c>
      <c r="J55" s="60">
        <f t="shared" si="33"/>
        <v>0</v>
      </c>
      <c r="K55" s="60">
        <f t="shared" si="33"/>
        <v>121.4</v>
      </c>
      <c r="L55" s="60">
        <f t="shared" si="33"/>
        <v>0</v>
      </c>
      <c r="M55" s="60">
        <f t="shared" si="33"/>
        <v>121.4</v>
      </c>
      <c r="N55" s="60">
        <f aca="true" t="shared" si="34" ref="N55:S55">N56+N57</f>
        <v>0</v>
      </c>
      <c r="O55" s="60">
        <f t="shared" si="34"/>
        <v>121.4</v>
      </c>
      <c r="P55" s="60">
        <f t="shared" si="34"/>
        <v>0</v>
      </c>
      <c r="Q55" s="60">
        <f t="shared" si="34"/>
        <v>121.4</v>
      </c>
      <c r="R55" s="60">
        <f t="shared" si="34"/>
        <v>0</v>
      </c>
      <c r="S55" s="60">
        <f t="shared" si="34"/>
        <v>121.4</v>
      </c>
      <c r="T55" s="60">
        <f>T56+T57</f>
        <v>0</v>
      </c>
      <c r="U55" s="60">
        <f>U56+U57</f>
        <v>121.4</v>
      </c>
    </row>
    <row r="56" spans="1:21" s="5" customFormat="1" ht="15.75" hidden="1">
      <c r="A56" s="115" t="s">
        <v>87</v>
      </c>
      <c r="B56" s="69" t="s">
        <v>78</v>
      </c>
      <c r="C56" s="136" t="s">
        <v>180</v>
      </c>
      <c r="D56" s="136" t="s">
        <v>191</v>
      </c>
      <c r="E56" s="118" t="s">
        <v>50</v>
      </c>
      <c r="F56" s="127" t="s">
        <v>195</v>
      </c>
      <c r="G56" s="57">
        <v>93.2</v>
      </c>
      <c r="H56" s="57"/>
      <c r="I56" s="57">
        <f>G56+H56</f>
        <v>93.2</v>
      </c>
      <c r="J56" s="57"/>
      <c r="K56" s="57">
        <f>I56+J56</f>
        <v>93.2</v>
      </c>
      <c r="L56" s="57"/>
      <c r="M56" s="57">
        <f>K56+L56</f>
        <v>93.2</v>
      </c>
      <c r="N56" s="57"/>
      <c r="O56" s="57">
        <f>M56+N56</f>
        <v>93.2</v>
      </c>
      <c r="P56" s="57"/>
      <c r="Q56" s="57">
        <f>O56+P56</f>
        <v>93.2</v>
      </c>
      <c r="R56" s="57"/>
      <c r="S56" s="57">
        <f>Q56+R56</f>
        <v>93.2</v>
      </c>
      <c r="T56" s="57"/>
      <c r="U56" s="57">
        <f>S56+T56</f>
        <v>93.2</v>
      </c>
    </row>
    <row r="57" spans="1:21" s="5" customFormat="1" ht="38.25" hidden="1">
      <c r="A57" s="115" t="s">
        <v>89</v>
      </c>
      <c r="B57" s="69" t="s">
        <v>78</v>
      </c>
      <c r="C57" s="136" t="s">
        <v>180</v>
      </c>
      <c r="D57" s="136" t="s">
        <v>191</v>
      </c>
      <c r="E57" s="118" t="s">
        <v>50</v>
      </c>
      <c r="F57" s="127" t="s">
        <v>90</v>
      </c>
      <c r="G57" s="57">
        <v>28.2</v>
      </c>
      <c r="H57" s="57"/>
      <c r="I57" s="57">
        <f>G57+H57</f>
        <v>28.2</v>
      </c>
      <c r="J57" s="57"/>
      <c r="K57" s="57">
        <f>I57+J57</f>
        <v>28.2</v>
      </c>
      <c r="L57" s="57"/>
      <c r="M57" s="57">
        <f>K57+L57</f>
        <v>28.2</v>
      </c>
      <c r="N57" s="57"/>
      <c r="O57" s="57">
        <f>M57+N57</f>
        <v>28.2</v>
      </c>
      <c r="P57" s="57"/>
      <c r="Q57" s="57">
        <f>O57+P57</f>
        <v>28.2</v>
      </c>
      <c r="R57" s="57"/>
      <c r="S57" s="57">
        <f>Q57+R57</f>
        <v>28.2</v>
      </c>
      <c r="T57" s="57"/>
      <c r="U57" s="57">
        <f>S57+T57</f>
        <v>28.2</v>
      </c>
    </row>
    <row r="58" spans="1:21" s="5" customFormat="1" ht="25.5">
      <c r="A58" s="46" t="s">
        <v>128</v>
      </c>
      <c r="B58" s="69" t="s">
        <v>78</v>
      </c>
      <c r="C58" s="37" t="s">
        <v>180</v>
      </c>
      <c r="D58" s="37" t="s">
        <v>191</v>
      </c>
      <c r="E58" s="42" t="s">
        <v>50</v>
      </c>
      <c r="F58" s="34" t="s">
        <v>129</v>
      </c>
      <c r="G58" s="57">
        <f aca="true" t="shared" si="35" ref="G58:U58">G59</f>
        <v>27.8</v>
      </c>
      <c r="H58" s="57">
        <f t="shared" si="35"/>
        <v>0</v>
      </c>
      <c r="I58" s="57">
        <f t="shared" si="35"/>
        <v>27.8</v>
      </c>
      <c r="J58" s="57">
        <f t="shared" si="35"/>
        <v>0</v>
      </c>
      <c r="K58" s="57">
        <f t="shared" si="35"/>
        <v>27.8</v>
      </c>
      <c r="L58" s="57">
        <f t="shared" si="35"/>
        <v>0</v>
      </c>
      <c r="M58" s="57">
        <f t="shared" si="35"/>
        <v>27.8</v>
      </c>
      <c r="N58" s="57">
        <f t="shared" si="35"/>
        <v>0</v>
      </c>
      <c r="O58" s="57">
        <f t="shared" si="35"/>
        <v>27.8</v>
      </c>
      <c r="P58" s="57">
        <f t="shared" si="35"/>
        <v>0</v>
      </c>
      <c r="Q58" s="57">
        <f t="shared" si="35"/>
        <v>27.8</v>
      </c>
      <c r="R58" s="57">
        <f t="shared" si="35"/>
        <v>0</v>
      </c>
      <c r="S58" s="57">
        <f t="shared" si="35"/>
        <v>27.8</v>
      </c>
      <c r="T58" s="57">
        <f t="shared" si="35"/>
        <v>0</v>
      </c>
      <c r="U58" s="57">
        <f t="shared" si="35"/>
        <v>27.8</v>
      </c>
    </row>
    <row r="59" spans="1:21" s="5" customFormat="1" ht="25.5">
      <c r="A59" s="33" t="s">
        <v>97</v>
      </c>
      <c r="B59" s="69" t="s">
        <v>78</v>
      </c>
      <c r="C59" s="37" t="s">
        <v>180</v>
      </c>
      <c r="D59" s="37" t="s">
        <v>191</v>
      </c>
      <c r="E59" s="42" t="s">
        <v>50</v>
      </c>
      <c r="F59" s="34" t="s">
        <v>96</v>
      </c>
      <c r="G59" s="57">
        <f aca="true" t="shared" si="36" ref="G59:M59">G60+G61</f>
        <v>27.8</v>
      </c>
      <c r="H59" s="57">
        <f t="shared" si="36"/>
        <v>0</v>
      </c>
      <c r="I59" s="57">
        <f t="shared" si="36"/>
        <v>27.8</v>
      </c>
      <c r="J59" s="57">
        <f t="shared" si="36"/>
        <v>0</v>
      </c>
      <c r="K59" s="57">
        <f t="shared" si="36"/>
        <v>27.8</v>
      </c>
      <c r="L59" s="57">
        <f t="shared" si="36"/>
        <v>0</v>
      </c>
      <c r="M59" s="57">
        <f t="shared" si="36"/>
        <v>27.8</v>
      </c>
      <c r="N59" s="57">
        <f aca="true" t="shared" si="37" ref="N59:S59">N60+N61</f>
        <v>0</v>
      </c>
      <c r="O59" s="57">
        <f t="shared" si="37"/>
        <v>27.8</v>
      </c>
      <c r="P59" s="57">
        <f t="shared" si="37"/>
        <v>0</v>
      </c>
      <c r="Q59" s="57">
        <f t="shared" si="37"/>
        <v>27.8</v>
      </c>
      <c r="R59" s="57">
        <f t="shared" si="37"/>
        <v>0</v>
      </c>
      <c r="S59" s="57">
        <f t="shared" si="37"/>
        <v>27.8</v>
      </c>
      <c r="T59" s="57">
        <f>T60+T61</f>
        <v>0</v>
      </c>
      <c r="U59" s="57">
        <f>U60+U61</f>
        <v>27.8</v>
      </c>
    </row>
    <row r="60" spans="1:21" s="5" customFormat="1" ht="25.5" hidden="1">
      <c r="A60" s="128" t="s">
        <v>197</v>
      </c>
      <c r="B60" s="69" t="s">
        <v>78</v>
      </c>
      <c r="C60" s="136" t="s">
        <v>180</v>
      </c>
      <c r="D60" s="136" t="s">
        <v>191</v>
      </c>
      <c r="E60" s="118" t="s">
        <v>50</v>
      </c>
      <c r="F60" s="127" t="s">
        <v>198</v>
      </c>
      <c r="G60" s="58">
        <v>7</v>
      </c>
      <c r="H60" s="58"/>
      <c r="I60" s="58">
        <f>G60+H60</f>
        <v>7</v>
      </c>
      <c r="J60" s="58"/>
      <c r="K60" s="58">
        <f>I60+J60</f>
        <v>7</v>
      </c>
      <c r="L60" s="58">
        <v>1.2</v>
      </c>
      <c r="M60" s="58">
        <f>K60+L60</f>
        <v>8.2</v>
      </c>
      <c r="N60" s="58">
        <v>1.2</v>
      </c>
      <c r="O60" s="58">
        <f>M60+N60</f>
        <v>9.399999999999999</v>
      </c>
      <c r="P60" s="58">
        <v>1.2</v>
      </c>
      <c r="Q60" s="58">
        <f>O60+P60</f>
        <v>10.599999999999998</v>
      </c>
      <c r="R60" s="58">
        <v>1.2</v>
      </c>
      <c r="S60" s="58">
        <f>Q60+R60</f>
        <v>11.799999999999997</v>
      </c>
      <c r="T60" s="58"/>
      <c r="U60" s="58">
        <f>S60+T60</f>
        <v>11.799999999999997</v>
      </c>
    </row>
    <row r="61" spans="1:21" s="5" customFormat="1" ht="28.5" customHeight="1" hidden="1">
      <c r="A61" s="128" t="s">
        <v>4</v>
      </c>
      <c r="B61" s="69" t="s">
        <v>78</v>
      </c>
      <c r="C61" s="136" t="s">
        <v>180</v>
      </c>
      <c r="D61" s="136" t="s">
        <v>191</v>
      </c>
      <c r="E61" s="118" t="s">
        <v>50</v>
      </c>
      <c r="F61" s="127" t="s">
        <v>199</v>
      </c>
      <c r="G61" s="57">
        <v>20.8</v>
      </c>
      <c r="H61" s="57"/>
      <c r="I61" s="58">
        <f>G61+H61</f>
        <v>20.8</v>
      </c>
      <c r="J61" s="57"/>
      <c r="K61" s="58">
        <f>I61+J61</f>
        <v>20.8</v>
      </c>
      <c r="L61" s="57">
        <v>-1.2</v>
      </c>
      <c r="M61" s="58">
        <f>K61+L61</f>
        <v>19.6</v>
      </c>
      <c r="N61" s="57">
        <v>-1.2</v>
      </c>
      <c r="O61" s="58">
        <f>M61+N61</f>
        <v>18.400000000000002</v>
      </c>
      <c r="P61" s="57">
        <v>-1.2</v>
      </c>
      <c r="Q61" s="58">
        <f>O61+P61</f>
        <v>17.200000000000003</v>
      </c>
      <c r="R61" s="57">
        <v>-1.2</v>
      </c>
      <c r="S61" s="58">
        <f>Q61+R61</f>
        <v>16.000000000000004</v>
      </c>
      <c r="T61" s="57"/>
      <c r="U61" s="58">
        <f>S61+T61</f>
        <v>16.000000000000004</v>
      </c>
    </row>
    <row r="62" spans="1:21" s="138" customFormat="1" ht="28.5" customHeight="1">
      <c r="A62" s="125" t="s">
        <v>108</v>
      </c>
      <c r="B62" s="106" t="s">
        <v>78</v>
      </c>
      <c r="C62" s="137" t="s">
        <v>180</v>
      </c>
      <c r="D62" s="137" t="s">
        <v>191</v>
      </c>
      <c r="E62" s="108" t="s">
        <v>51</v>
      </c>
      <c r="F62" s="92"/>
      <c r="G62" s="93">
        <f aca="true" t="shared" si="38" ref="G62:L62">G67+G71</f>
        <v>20</v>
      </c>
      <c r="H62" s="93">
        <f t="shared" si="38"/>
        <v>20</v>
      </c>
      <c r="I62" s="93">
        <f t="shared" si="38"/>
        <v>40</v>
      </c>
      <c r="J62" s="93">
        <f t="shared" si="38"/>
        <v>0</v>
      </c>
      <c r="K62" s="93">
        <f t="shared" si="38"/>
        <v>40</v>
      </c>
      <c r="L62" s="93">
        <f t="shared" si="38"/>
        <v>0</v>
      </c>
      <c r="M62" s="93">
        <f aca="true" t="shared" si="39" ref="M62:S62">M67+M71+M63</f>
        <v>40</v>
      </c>
      <c r="N62" s="232">
        <f t="shared" si="39"/>
        <v>214.52102</v>
      </c>
      <c r="O62" s="232">
        <f t="shared" si="39"/>
        <v>254.52102</v>
      </c>
      <c r="P62" s="232">
        <f t="shared" si="39"/>
        <v>954.51076</v>
      </c>
      <c r="Q62" s="232">
        <f t="shared" si="39"/>
        <v>1209.03178</v>
      </c>
      <c r="R62" s="232">
        <f t="shared" si="39"/>
        <v>0</v>
      </c>
      <c r="S62" s="232">
        <f t="shared" si="39"/>
        <v>1209.03178</v>
      </c>
      <c r="T62" s="232">
        <f>T67+T71+T63</f>
        <v>0</v>
      </c>
      <c r="U62" s="232">
        <f>U67+U71+U63</f>
        <v>1209.03178</v>
      </c>
    </row>
    <row r="63" spans="1:21" s="138" customFormat="1" ht="28.5" customHeight="1">
      <c r="A63" s="79" t="s">
        <v>234</v>
      </c>
      <c r="B63" s="77" t="s">
        <v>78</v>
      </c>
      <c r="C63" s="83" t="s">
        <v>180</v>
      </c>
      <c r="D63" s="83" t="s">
        <v>191</v>
      </c>
      <c r="E63" s="81" t="s">
        <v>233</v>
      </c>
      <c r="F63" s="92"/>
      <c r="G63" s="93"/>
      <c r="H63" s="93"/>
      <c r="I63" s="93"/>
      <c r="J63" s="93"/>
      <c r="K63" s="93"/>
      <c r="L63" s="93"/>
      <c r="M63" s="91">
        <f aca="true" t="shared" si="40" ref="M63:U65">M64</f>
        <v>0</v>
      </c>
      <c r="N63" s="229">
        <f t="shared" si="40"/>
        <v>164.52102</v>
      </c>
      <c r="O63" s="229">
        <f t="shared" si="40"/>
        <v>164.52102</v>
      </c>
      <c r="P63" s="229">
        <f t="shared" si="40"/>
        <v>954.51076</v>
      </c>
      <c r="Q63" s="229">
        <f t="shared" si="40"/>
        <v>1119.03178</v>
      </c>
      <c r="R63" s="229">
        <f t="shared" si="40"/>
        <v>0</v>
      </c>
      <c r="S63" s="229">
        <f t="shared" si="40"/>
        <v>1119.03178</v>
      </c>
      <c r="T63" s="229">
        <f t="shared" si="40"/>
        <v>0</v>
      </c>
      <c r="U63" s="229">
        <f t="shared" si="40"/>
        <v>1119.03178</v>
      </c>
    </row>
    <row r="64" spans="1:21" s="138" customFormat="1" ht="15.75">
      <c r="A64" s="36" t="s">
        <v>14</v>
      </c>
      <c r="B64" s="69" t="s">
        <v>78</v>
      </c>
      <c r="C64" s="28" t="s">
        <v>180</v>
      </c>
      <c r="D64" s="28" t="s">
        <v>191</v>
      </c>
      <c r="E64" s="135" t="s">
        <v>233</v>
      </c>
      <c r="F64" s="47" t="s">
        <v>131</v>
      </c>
      <c r="G64" s="93"/>
      <c r="H64" s="93"/>
      <c r="I64" s="93"/>
      <c r="J64" s="93"/>
      <c r="K64" s="93"/>
      <c r="L64" s="93"/>
      <c r="M64" s="91">
        <f t="shared" si="40"/>
        <v>0</v>
      </c>
      <c r="N64" s="231">
        <f t="shared" si="40"/>
        <v>164.52102</v>
      </c>
      <c r="O64" s="231">
        <f t="shared" si="40"/>
        <v>164.52102</v>
      </c>
      <c r="P64" s="231">
        <f t="shared" si="40"/>
        <v>954.51076</v>
      </c>
      <c r="Q64" s="231">
        <f t="shared" si="40"/>
        <v>1119.03178</v>
      </c>
      <c r="R64" s="231">
        <f t="shared" si="40"/>
        <v>0</v>
      </c>
      <c r="S64" s="231">
        <f t="shared" si="40"/>
        <v>1119.03178</v>
      </c>
      <c r="T64" s="231">
        <f t="shared" si="40"/>
        <v>0</v>
      </c>
      <c r="U64" s="231">
        <f t="shared" si="40"/>
        <v>1119.03178</v>
      </c>
    </row>
    <row r="65" spans="1:21" s="138" customFormat="1" ht="15.75">
      <c r="A65" s="36" t="s">
        <v>132</v>
      </c>
      <c r="B65" s="69" t="s">
        <v>78</v>
      </c>
      <c r="C65" s="28" t="s">
        <v>180</v>
      </c>
      <c r="D65" s="28" t="s">
        <v>191</v>
      </c>
      <c r="E65" s="135" t="s">
        <v>233</v>
      </c>
      <c r="F65" s="47" t="s">
        <v>133</v>
      </c>
      <c r="G65" s="93"/>
      <c r="H65" s="93"/>
      <c r="I65" s="93"/>
      <c r="J65" s="93"/>
      <c r="K65" s="93"/>
      <c r="L65" s="93"/>
      <c r="M65" s="91">
        <f t="shared" si="40"/>
        <v>0</v>
      </c>
      <c r="N65" s="231">
        <f t="shared" si="40"/>
        <v>164.52102</v>
      </c>
      <c r="O65" s="231">
        <f t="shared" si="40"/>
        <v>164.52102</v>
      </c>
      <c r="P65" s="231">
        <f t="shared" si="40"/>
        <v>954.51076</v>
      </c>
      <c r="Q65" s="231">
        <f t="shared" si="40"/>
        <v>1119.03178</v>
      </c>
      <c r="R65" s="231">
        <f t="shared" si="40"/>
        <v>0</v>
      </c>
      <c r="S65" s="231">
        <f t="shared" si="40"/>
        <v>1119.03178</v>
      </c>
      <c r="T65" s="231">
        <f t="shared" si="40"/>
        <v>0</v>
      </c>
      <c r="U65" s="231">
        <f t="shared" si="40"/>
        <v>1119.03178</v>
      </c>
    </row>
    <row r="66" spans="1:21" s="138" customFormat="1" ht="63.75" hidden="1">
      <c r="A66" s="129" t="s">
        <v>134</v>
      </c>
      <c r="B66" s="116" t="s">
        <v>78</v>
      </c>
      <c r="C66" s="139" t="s">
        <v>180</v>
      </c>
      <c r="D66" s="139" t="s">
        <v>191</v>
      </c>
      <c r="E66" s="153" t="s">
        <v>233</v>
      </c>
      <c r="F66" s="150" t="s">
        <v>169</v>
      </c>
      <c r="G66" s="226"/>
      <c r="H66" s="226"/>
      <c r="I66" s="226"/>
      <c r="J66" s="226"/>
      <c r="K66" s="226"/>
      <c r="L66" s="226"/>
      <c r="M66" s="226"/>
      <c r="N66" s="230">
        <v>164.52102</v>
      </c>
      <c r="O66" s="230">
        <f>M66+N66</f>
        <v>164.52102</v>
      </c>
      <c r="P66" s="230">
        <v>954.51076</v>
      </c>
      <c r="Q66" s="230">
        <f>O66+P66</f>
        <v>1119.03178</v>
      </c>
      <c r="R66" s="230"/>
      <c r="S66" s="230">
        <f>Q66+R66</f>
        <v>1119.03178</v>
      </c>
      <c r="T66" s="230"/>
      <c r="U66" s="230">
        <f>S66+T66</f>
        <v>1119.03178</v>
      </c>
    </row>
    <row r="67" spans="1:21" s="20" customFormat="1" ht="28.5" customHeight="1">
      <c r="A67" s="79" t="s">
        <v>109</v>
      </c>
      <c r="B67" s="77" t="s">
        <v>78</v>
      </c>
      <c r="C67" s="83" t="s">
        <v>180</v>
      </c>
      <c r="D67" s="83" t="s">
        <v>191</v>
      </c>
      <c r="E67" s="81" t="s">
        <v>52</v>
      </c>
      <c r="F67" s="78"/>
      <c r="G67" s="91">
        <f aca="true" t="shared" si="41" ref="G67:U69">G68</f>
        <v>20</v>
      </c>
      <c r="H67" s="91">
        <f t="shared" si="41"/>
        <v>20</v>
      </c>
      <c r="I67" s="91">
        <f t="shared" si="41"/>
        <v>40</v>
      </c>
      <c r="J67" s="91">
        <f t="shared" si="41"/>
        <v>0</v>
      </c>
      <c r="K67" s="91">
        <f t="shared" si="41"/>
        <v>40</v>
      </c>
      <c r="L67" s="91">
        <f t="shared" si="41"/>
        <v>0</v>
      </c>
      <c r="M67" s="91">
        <f t="shared" si="41"/>
        <v>40</v>
      </c>
      <c r="N67" s="91">
        <f t="shared" si="41"/>
        <v>0</v>
      </c>
      <c r="O67" s="91">
        <f t="shared" si="41"/>
        <v>40</v>
      </c>
      <c r="P67" s="91">
        <f t="shared" si="41"/>
        <v>0</v>
      </c>
      <c r="Q67" s="91">
        <f t="shared" si="41"/>
        <v>40</v>
      </c>
      <c r="R67" s="91">
        <f t="shared" si="41"/>
        <v>0</v>
      </c>
      <c r="S67" s="91">
        <f t="shared" si="41"/>
        <v>40</v>
      </c>
      <c r="T67" s="91">
        <f t="shared" si="41"/>
        <v>0</v>
      </c>
      <c r="U67" s="91">
        <f t="shared" si="41"/>
        <v>40</v>
      </c>
    </row>
    <row r="68" spans="1:21" s="20" customFormat="1" ht="28.5" customHeight="1">
      <c r="A68" s="46" t="s">
        <v>128</v>
      </c>
      <c r="B68" s="69" t="s">
        <v>78</v>
      </c>
      <c r="C68" s="28" t="s">
        <v>180</v>
      </c>
      <c r="D68" s="28" t="s">
        <v>191</v>
      </c>
      <c r="E68" s="135" t="s">
        <v>52</v>
      </c>
      <c r="F68" s="47" t="s">
        <v>129</v>
      </c>
      <c r="G68" s="91">
        <f t="shared" si="41"/>
        <v>20</v>
      </c>
      <c r="H68" s="91">
        <f t="shared" si="41"/>
        <v>20</v>
      </c>
      <c r="I68" s="75">
        <f t="shared" si="41"/>
        <v>40</v>
      </c>
      <c r="J68" s="75">
        <f t="shared" si="41"/>
        <v>0</v>
      </c>
      <c r="K68" s="75">
        <f t="shared" si="41"/>
        <v>40</v>
      </c>
      <c r="L68" s="75">
        <f t="shared" si="41"/>
        <v>0</v>
      </c>
      <c r="M68" s="75">
        <f t="shared" si="41"/>
        <v>40</v>
      </c>
      <c r="N68" s="75">
        <f t="shared" si="41"/>
        <v>0</v>
      </c>
      <c r="O68" s="75">
        <f t="shared" si="41"/>
        <v>40</v>
      </c>
      <c r="P68" s="75">
        <f t="shared" si="41"/>
        <v>0</v>
      </c>
      <c r="Q68" s="75">
        <f t="shared" si="41"/>
        <v>40</v>
      </c>
      <c r="R68" s="75">
        <f t="shared" si="41"/>
        <v>0</v>
      </c>
      <c r="S68" s="75">
        <f t="shared" si="41"/>
        <v>40</v>
      </c>
      <c r="T68" s="75">
        <f t="shared" si="41"/>
        <v>0</v>
      </c>
      <c r="U68" s="75">
        <f t="shared" si="41"/>
        <v>40</v>
      </c>
    </row>
    <row r="69" spans="1:21" s="20" customFormat="1" ht="28.5" customHeight="1">
      <c r="A69" s="33" t="s">
        <v>130</v>
      </c>
      <c r="B69" s="69" t="s">
        <v>78</v>
      </c>
      <c r="C69" s="28" t="s">
        <v>180</v>
      </c>
      <c r="D69" s="28" t="s">
        <v>191</v>
      </c>
      <c r="E69" s="135" t="s">
        <v>52</v>
      </c>
      <c r="F69" s="47" t="s">
        <v>96</v>
      </c>
      <c r="G69" s="91">
        <f t="shared" si="41"/>
        <v>20</v>
      </c>
      <c r="H69" s="91">
        <f t="shared" si="41"/>
        <v>20</v>
      </c>
      <c r="I69" s="75">
        <f t="shared" si="41"/>
        <v>40</v>
      </c>
      <c r="J69" s="75">
        <f t="shared" si="41"/>
        <v>0</v>
      </c>
      <c r="K69" s="75">
        <f t="shared" si="41"/>
        <v>40</v>
      </c>
      <c r="L69" s="75">
        <f t="shared" si="41"/>
        <v>0</v>
      </c>
      <c r="M69" s="75">
        <f t="shared" si="41"/>
        <v>40</v>
      </c>
      <c r="N69" s="75">
        <f t="shared" si="41"/>
        <v>0</v>
      </c>
      <c r="O69" s="75">
        <f t="shared" si="41"/>
        <v>40</v>
      </c>
      <c r="P69" s="75">
        <f t="shared" si="41"/>
        <v>0</v>
      </c>
      <c r="Q69" s="75">
        <f t="shared" si="41"/>
        <v>40</v>
      </c>
      <c r="R69" s="75">
        <f t="shared" si="41"/>
        <v>0</v>
      </c>
      <c r="S69" s="75">
        <f t="shared" si="41"/>
        <v>40</v>
      </c>
      <c r="T69" s="75">
        <f t="shared" si="41"/>
        <v>0</v>
      </c>
      <c r="U69" s="75">
        <f t="shared" si="41"/>
        <v>40</v>
      </c>
    </row>
    <row r="70" spans="1:21" s="5" customFormat="1" ht="27" customHeight="1" hidden="1">
      <c r="A70" s="128" t="s">
        <v>4</v>
      </c>
      <c r="B70" s="69" t="s">
        <v>78</v>
      </c>
      <c r="C70" s="139" t="s">
        <v>180</v>
      </c>
      <c r="D70" s="136" t="s">
        <v>191</v>
      </c>
      <c r="E70" s="118" t="s">
        <v>52</v>
      </c>
      <c r="F70" s="127" t="s">
        <v>199</v>
      </c>
      <c r="G70" s="57">
        <v>20</v>
      </c>
      <c r="H70" s="57">
        <v>20</v>
      </c>
      <c r="I70" s="210">
        <f>G70+H70</f>
        <v>40</v>
      </c>
      <c r="J70" s="210"/>
      <c r="K70" s="210">
        <f>I70+J70</f>
        <v>40</v>
      </c>
      <c r="L70" s="210"/>
      <c r="M70" s="210">
        <f>K70+L70</f>
        <v>40</v>
      </c>
      <c r="N70" s="210"/>
      <c r="O70" s="210">
        <f>M70+N70</f>
        <v>40</v>
      </c>
      <c r="P70" s="210"/>
      <c r="Q70" s="210">
        <f>O70+P70</f>
        <v>40</v>
      </c>
      <c r="R70" s="210"/>
      <c r="S70" s="210">
        <f>Q70+R70</f>
        <v>40</v>
      </c>
      <c r="T70" s="210"/>
      <c r="U70" s="210">
        <f>S70+T70</f>
        <v>40</v>
      </c>
    </row>
    <row r="71" spans="1:21" s="5" customFormat="1" ht="16.5" customHeight="1">
      <c r="A71" s="36" t="s">
        <v>138</v>
      </c>
      <c r="B71" s="69" t="s">
        <v>78</v>
      </c>
      <c r="C71" s="73" t="s">
        <v>180</v>
      </c>
      <c r="D71" s="35" t="s">
        <v>191</v>
      </c>
      <c r="E71" s="84" t="s">
        <v>139</v>
      </c>
      <c r="F71" s="34"/>
      <c r="G71" s="57">
        <f aca="true" t="shared" si="42" ref="G71:U73">G72</f>
        <v>0</v>
      </c>
      <c r="H71" s="57">
        <f t="shared" si="42"/>
        <v>0</v>
      </c>
      <c r="I71" s="57">
        <f t="shared" si="42"/>
        <v>0</v>
      </c>
      <c r="J71" s="57">
        <f t="shared" si="42"/>
        <v>0</v>
      </c>
      <c r="K71" s="57">
        <f t="shared" si="42"/>
        <v>0</v>
      </c>
      <c r="L71" s="57">
        <f t="shared" si="42"/>
        <v>0</v>
      </c>
      <c r="M71" s="57">
        <f t="shared" si="42"/>
        <v>0</v>
      </c>
      <c r="N71" s="57">
        <f t="shared" si="42"/>
        <v>50</v>
      </c>
      <c r="O71" s="57">
        <f t="shared" si="42"/>
        <v>50</v>
      </c>
      <c r="P71" s="57">
        <f t="shared" si="42"/>
        <v>0</v>
      </c>
      <c r="Q71" s="57">
        <f t="shared" si="42"/>
        <v>50</v>
      </c>
      <c r="R71" s="57">
        <f t="shared" si="42"/>
        <v>0</v>
      </c>
      <c r="S71" s="57">
        <f t="shared" si="42"/>
        <v>50</v>
      </c>
      <c r="T71" s="57">
        <f t="shared" si="42"/>
        <v>0</v>
      </c>
      <c r="U71" s="57">
        <f t="shared" si="42"/>
        <v>50</v>
      </c>
    </row>
    <row r="72" spans="1:21" s="5" customFormat="1" ht="17.25" customHeight="1">
      <c r="A72" s="36" t="s">
        <v>14</v>
      </c>
      <c r="B72" s="69" t="s">
        <v>78</v>
      </c>
      <c r="C72" s="73" t="s">
        <v>180</v>
      </c>
      <c r="D72" s="35" t="s">
        <v>191</v>
      </c>
      <c r="E72" s="84" t="s">
        <v>139</v>
      </c>
      <c r="F72" s="34" t="s">
        <v>131</v>
      </c>
      <c r="G72" s="57">
        <f t="shared" si="42"/>
        <v>0</v>
      </c>
      <c r="H72" s="57">
        <f t="shared" si="42"/>
        <v>0</v>
      </c>
      <c r="I72" s="57">
        <f t="shared" si="42"/>
        <v>0</v>
      </c>
      <c r="J72" s="57">
        <f t="shared" si="42"/>
        <v>0</v>
      </c>
      <c r="K72" s="57">
        <f t="shared" si="42"/>
        <v>0</v>
      </c>
      <c r="L72" s="57">
        <f t="shared" si="42"/>
        <v>0</v>
      </c>
      <c r="M72" s="57">
        <f t="shared" si="42"/>
        <v>0</v>
      </c>
      <c r="N72" s="57">
        <f t="shared" si="42"/>
        <v>50</v>
      </c>
      <c r="O72" s="57">
        <f t="shared" si="42"/>
        <v>50</v>
      </c>
      <c r="P72" s="57">
        <f t="shared" si="42"/>
        <v>0</v>
      </c>
      <c r="Q72" s="57">
        <f t="shared" si="42"/>
        <v>50</v>
      </c>
      <c r="R72" s="57">
        <f t="shared" si="42"/>
        <v>0</v>
      </c>
      <c r="S72" s="57">
        <f t="shared" si="42"/>
        <v>50</v>
      </c>
      <c r="T72" s="57">
        <f t="shared" si="42"/>
        <v>0</v>
      </c>
      <c r="U72" s="57">
        <f t="shared" si="42"/>
        <v>50</v>
      </c>
    </row>
    <row r="73" spans="1:21" s="5" customFormat="1" ht="18" customHeight="1">
      <c r="A73" s="46" t="s">
        <v>135</v>
      </c>
      <c r="B73" s="69" t="s">
        <v>78</v>
      </c>
      <c r="C73" s="73" t="s">
        <v>180</v>
      </c>
      <c r="D73" s="35" t="s">
        <v>191</v>
      </c>
      <c r="E73" s="84" t="s">
        <v>139</v>
      </c>
      <c r="F73" s="34" t="s">
        <v>99</v>
      </c>
      <c r="G73" s="57">
        <f t="shared" si="42"/>
        <v>0</v>
      </c>
      <c r="H73" s="57">
        <f t="shared" si="42"/>
        <v>0</v>
      </c>
      <c r="I73" s="57">
        <f t="shared" si="42"/>
        <v>0</v>
      </c>
      <c r="J73" s="57">
        <f t="shared" si="42"/>
        <v>0</v>
      </c>
      <c r="K73" s="57">
        <f t="shared" si="42"/>
        <v>0</v>
      </c>
      <c r="L73" s="57">
        <f t="shared" si="42"/>
        <v>0</v>
      </c>
      <c r="M73" s="57">
        <f t="shared" si="42"/>
        <v>0</v>
      </c>
      <c r="N73" s="57">
        <f t="shared" si="42"/>
        <v>50</v>
      </c>
      <c r="O73" s="57">
        <f t="shared" si="42"/>
        <v>50</v>
      </c>
      <c r="P73" s="57">
        <f t="shared" si="42"/>
        <v>0</v>
      </c>
      <c r="Q73" s="57">
        <f t="shared" si="42"/>
        <v>50</v>
      </c>
      <c r="R73" s="57">
        <f t="shared" si="42"/>
        <v>0</v>
      </c>
      <c r="S73" s="57">
        <f t="shared" si="42"/>
        <v>50</v>
      </c>
      <c r="T73" s="57">
        <f t="shared" si="42"/>
        <v>0</v>
      </c>
      <c r="U73" s="57">
        <f t="shared" si="42"/>
        <v>50</v>
      </c>
    </row>
    <row r="74" spans="1:21" s="5" customFormat="1" ht="15.75" customHeight="1" hidden="1">
      <c r="A74" s="128" t="s">
        <v>102</v>
      </c>
      <c r="B74" s="69" t="s">
        <v>78</v>
      </c>
      <c r="C74" s="139" t="s">
        <v>180</v>
      </c>
      <c r="D74" s="136" t="s">
        <v>191</v>
      </c>
      <c r="E74" s="118" t="s">
        <v>139</v>
      </c>
      <c r="F74" s="127" t="s">
        <v>101</v>
      </c>
      <c r="G74" s="57"/>
      <c r="H74" s="57"/>
      <c r="I74" s="210">
        <f>G74+H74</f>
        <v>0</v>
      </c>
      <c r="J74" s="210"/>
      <c r="K74" s="210">
        <f>I74+J74</f>
        <v>0</v>
      </c>
      <c r="L74" s="210"/>
      <c r="M74" s="210">
        <f>K74+L74</f>
        <v>0</v>
      </c>
      <c r="N74" s="210">
        <v>50</v>
      </c>
      <c r="O74" s="210">
        <f>M74+N74</f>
        <v>50</v>
      </c>
      <c r="P74" s="210"/>
      <c r="Q74" s="210">
        <f>O74+P74</f>
        <v>50</v>
      </c>
      <c r="R74" s="210"/>
      <c r="S74" s="210">
        <f>Q74+R74</f>
        <v>50</v>
      </c>
      <c r="T74" s="210"/>
      <c r="U74" s="210">
        <f>S74+T74</f>
        <v>50</v>
      </c>
    </row>
    <row r="75" spans="1:21" s="14" customFormat="1" ht="15" customHeight="1">
      <c r="A75" s="38" t="s">
        <v>204</v>
      </c>
      <c r="B75" s="68" t="s">
        <v>78</v>
      </c>
      <c r="C75" s="39" t="s">
        <v>181</v>
      </c>
      <c r="D75" s="39"/>
      <c r="E75" s="42"/>
      <c r="F75" s="39"/>
      <c r="G75" s="61">
        <f aca="true" t="shared" si="43" ref="G75:U77">G76</f>
        <v>580.7</v>
      </c>
      <c r="H75" s="61">
        <f t="shared" si="43"/>
        <v>0</v>
      </c>
      <c r="I75" s="61">
        <f t="shared" si="43"/>
        <v>580.7</v>
      </c>
      <c r="J75" s="61">
        <f t="shared" si="43"/>
        <v>0</v>
      </c>
      <c r="K75" s="61">
        <f t="shared" si="43"/>
        <v>580.7</v>
      </c>
      <c r="L75" s="61">
        <f t="shared" si="43"/>
        <v>0</v>
      </c>
      <c r="M75" s="61">
        <f t="shared" si="43"/>
        <v>580.7</v>
      </c>
      <c r="N75" s="61">
        <f t="shared" si="43"/>
        <v>0</v>
      </c>
      <c r="O75" s="61">
        <f t="shared" si="43"/>
        <v>580.7</v>
      </c>
      <c r="P75" s="61">
        <f t="shared" si="43"/>
        <v>0</v>
      </c>
      <c r="Q75" s="61">
        <f t="shared" si="43"/>
        <v>580.7</v>
      </c>
      <c r="R75" s="61">
        <f t="shared" si="43"/>
        <v>0</v>
      </c>
      <c r="S75" s="61">
        <f t="shared" si="43"/>
        <v>580.7</v>
      </c>
      <c r="T75" s="61">
        <f t="shared" si="43"/>
        <v>0</v>
      </c>
      <c r="U75" s="61">
        <f t="shared" si="43"/>
        <v>580.7</v>
      </c>
    </row>
    <row r="76" spans="1:21" s="19" customFormat="1" ht="15" customHeight="1">
      <c r="A76" s="27" t="s">
        <v>205</v>
      </c>
      <c r="B76" s="68" t="s">
        <v>78</v>
      </c>
      <c r="C76" s="133" t="s">
        <v>181</v>
      </c>
      <c r="D76" s="133" t="s">
        <v>183</v>
      </c>
      <c r="E76" s="119"/>
      <c r="F76" s="133"/>
      <c r="G76" s="66">
        <f t="shared" si="43"/>
        <v>580.7</v>
      </c>
      <c r="H76" s="66">
        <f t="shared" si="43"/>
        <v>0</v>
      </c>
      <c r="I76" s="66">
        <f t="shared" si="43"/>
        <v>580.7</v>
      </c>
      <c r="J76" s="66">
        <f t="shared" si="43"/>
        <v>0</v>
      </c>
      <c r="K76" s="66">
        <f t="shared" si="43"/>
        <v>580.7</v>
      </c>
      <c r="L76" s="66">
        <f t="shared" si="43"/>
        <v>0</v>
      </c>
      <c r="M76" s="66">
        <f t="shared" si="43"/>
        <v>580.7</v>
      </c>
      <c r="N76" s="66">
        <f t="shared" si="43"/>
        <v>0</v>
      </c>
      <c r="O76" s="66">
        <f t="shared" si="43"/>
        <v>580.7</v>
      </c>
      <c r="P76" s="66">
        <f t="shared" si="43"/>
        <v>0</v>
      </c>
      <c r="Q76" s="66">
        <f t="shared" si="43"/>
        <v>580.7</v>
      </c>
      <c r="R76" s="66">
        <f t="shared" si="43"/>
        <v>0</v>
      </c>
      <c r="S76" s="66">
        <f t="shared" si="43"/>
        <v>580.7</v>
      </c>
      <c r="T76" s="66">
        <f t="shared" si="43"/>
        <v>0</v>
      </c>
      <c r="U76" s="66">
        <f t="shared" si="43"/>
        <v>580.7</v>
      </c>
    </row>
    <row r="77" spans="1:21" ht="30" customHeight="1">
      <c r="A77" s="131" t="s">
        <v>137</v>
      </c>
      <c r="B77" s="106" t="s">
        <v>78</v>
      </c>
      <c r="C77" s="137" t="s">
        <v>181</v>
      </c>
      <c r="D77" s="137" t="s">
        <v>183</v>
      </c>
      <c r="E77" s="108" t="s">
        <v>49</v>
      </c>
      <c r="F77" s="137"/>
      <c r="G77" s="140">
        <f t="shared" si="43"/>
        <v>580.7</v>
      </c>
      <c r="H77" s="140">
        <f t="shared" si="43"/>
        <v>0</v>
      </c>
      <c r="I77" s="140">
        <f t="shared" si="43"/>
        <v>580.7</v>
      </c>
      <c r="J77" s="140">
        <f t="shared" si="43"/>
        <v>0</v>
      </c>
      <c r="K77" s="140">
        <f t="shared" si="43"/>
        <v>580.7</v>
      </c>
      <c r="L77" s="140">
        <f t="shared" si="43"/>
        <v>0</v>
      </c>
      <c r="M77" s="140">
        <f t="shared" si="43"/>
        <v>580.7</v>
      </c>
      <c r="N77" s="140">
        <f t="shared" si="43"/>
        <v>0</v>
      </c>
      <c r="O77" s="140">
        <f t="shared" si="43"/>
        <v>580.7</v>
      </c>
      <c r="P77" s="140">
        <f t="shared" si="43"/>
        <v>0</v>
      </c>
      <c r="Q77" s="140">
        <f t="shared" si="43"/>
        <v>580.7</v>
      </c>
      <c r="R77" s="140">
        <f t="shared" si="43"/>
        <v>0</v>
      </c>
      <c r="S77" s="140">
        <f t="shared" si="43"/>
        <v>580.7</v>
      </c>
      <c r="T77" s="140">
        <f t="shared" si="43"/>
        <v>0</v>
      </c>
      <c r="U77" s="140">
        <f t="shared" si="43"/>
        <v>580.7</v>
      </c>
    </row>
    <row r="78" spans="1:21" s="6" customFormat="1" ht="27.75" customHeight="1">
      <c r="A78" s="134" t="s">
        <v>206</v>
      </c>
      <c r="B78" s="69" t="s">
        <v>78</v>
      </c>
      <c r="C78" s="83" t="s">
        <v>181</v>
      </c>
      <c r="D78" s="83" t="s">
        <v>183</v>
      </c>
      <c r="E78" s="81" t="s">
        <v>53</v>
      </c>
      <c r="F78" s="83"/>
      <c r="G78" s="82">
        <f aca="true" t="shared" si="44" ref="G78:M78">G79+G84</f>
        <v>580.7</v>
      </c>
      <c r="H78" s="82">
        <f t="shared" si="44"/>
        <v>0</v>
      </c>
      <c r="I78" s="82">
        <f t="shared" si="44"/>
        <v>580.7</v>
      </c>
      <c r="J78" s="82">
        <f t="shared" si="44"/>
        <v>0</v>
      </c>
      <c r="K78" s="82">
        <f t="shared" si="44"/>
        <v>580.7</v>
      </c>
      <c r="L78" s="82">
        <f t="shared" si="44"/>
        <v>0</v>
      </c>
      <c r="M78" s="82">
        <f t="shared" si="44"/>
        <v>580.7</v>
      </c>
      <c r="N78" s="82">
        <f aca="true" t="shared" si="45" ref="N78:S78">N79+N84</f>
        <v>0</v>
      </c>
      <c r="O78" s="82">
        <f t="shared" si="45"/>
        <v>580.7</v>
      </c>
      <c r="P78" s="82">
        <f t="shared" si="45"/>
        <v>0</v>
      </c>
      <c r="Q78" s="82">
        <f t="shared" si="45"/>
        <v>580.7</v>
      </c>
      <c r="R78" s="82">
        <f t="shared" si="45"/>
        <v>0</v>
      </c>
      <c r="S78" s="82">
        <f t="shared" si="45"/>
        <v>580.7</v>
      </c>
      <c r="T78" s="82">
        <f>T79+T84</f>
        <v>0</v>
      </c>
      <c r="U78" s="82">
        <f>U79+U84</f>
        <v>580.7</v>
      </c>
    </row>
    <row r="79" spans="1:21" s="6" customFormat="1" ht="42" customHeight="1">
      <c r="A79" s="114" t="s">
        <v>124</v>
      </c>
      <c r="B79" s="69" t="s">
        <v>78</v>
      </c>
      <c r="C79" s="37" t="s">
        <v>181</v>
      </c>
      <c r="D79" s="37" t="s">
        <v>183</v>
      </c>
      <c r="E79" s="42" t="s">
        <v>53</v>
      </c>
      <c r="F79" s="28" t="s">
        <v>12</v>
      </c>
      <c r="G79" s="82">
        <f aca="true" t="shared" si="46" ref="G79:U79">G80</f>
        <v>571.3000000000001</v>
      </c>
      <c r="H79" s="82">
        <f t="shared" si="46"/>
        <v>0</v>
      </c>
      <c r="I79" s="82">
        <f t="shared" si="46"/>
        <v>571.3000000000001</v>
      </c>
      <c r="J79" s="82">
        <f t="shared" si="46"/>
        <v>0</v>
      </c>
      <c r="K79" s="82">
        <f t="shared" si="46"/>
        <v>571.3000000000001</v>
      </c>
      <c r="L79" s="82">
        <f t="shared" si="46"/>
        <v>0</v>
      </c>
      <c r="M79" s="82">
        <f t="shared" si="46"/>
        <v>571.3000000000001</v>
      </c>
      <c r="N79" s="82">
        <f t="shared" si="46"/>
        <v>0</v>
      </c>
      <c r="O79" s="82">
        <f t="shared" si="46"/>
        <v>571.3000000000001</v>
      </c>
      <c r="P79" s="82">
        <f t="shared" si="46"/>
        <v>0</v>
      </c>
      <c r="Q79" s="82">
        <f t="shared" si="46"/>
        <v>571.3000000000001</v>
      </c>
      <c r="R79" s="82">
        <f t="shared" si="46"/>
        <v>0</v>
      </c>
      <c r="S79" s="82">
        <f t="shared" si="46"/>
        <v>571.3000000000001</v>
      </c>
      <c r="T79" s="82">
        <f t="shared" si="46"/>
        <v>0</v>
      </c>
      <c r="U79" s="82">
        <f t="shared" si="46"/>
        <v>571.3000000000001</v>
      </c>
    </row>
    <row r="80" spans="1:21" ht="20.25" customHeight="1">
      <c r="A80" s="33" t="s">
        <v>95</v>
      </c>
      <c r="B80" s="69" t="s">
        <v>78</v>
      </c>
      <c r="C80" s="37" t="s">
        <v>181</v>
      </c>
      <c r="D80" s="37" t="s">
        <v>183</v>
      </c>
      <c r="E80" s="42" t="s">
        <v>53</v>
      </c>
      <c r="F80" s="37" t="s">
        <v>7</v>
      </c>
      <c r="G80" s="60">
        <f aca="true" t="shared" si="47" ref="G80:M80">G81+G82+G83</f>
        <v>571.3000000000001</v>
      </c>
      <c r="H80" s="60">
        <f t="shared" si="47"/>
        <v>0</v>
      </c>
      <c r="I80" s="60">
        <f t="shared" si="47"/>
        <v>571.3000000000001</v>
      </c>
      <c r="J80" s="60">
        <f t="shared" si="47"/>
        <v>0</v>
      </c>
      <c r="K80" s="60">
        <f t="shared" si="47"/>
        <v>571.3000000000001</v>
      </c>
      <c r="L80" s="60">
        <f t="shared" si="47"/>
        <v>0</v>
      </c>
      <c r="M80" s="60">
        <f t="shared" si="47"/>
        <v>571.3000000000001</v>
      </c>
      <c r="N80" s="60">
        <f aca="true" t="shared" si="48" ref="N80:S80">N81+N82+N83</f>
        <v>0</v>
      </c>
      <c r="O80" s="60">
        <f t="shared" si="48"/>
        <v>571.3000000000001</v>
      </c>
      <c r="P80" s="60">
        <f t="shared" si="48"/>
        <v>0</v>
      </c>
      <c r="Q80" s="60">
        <f t="shared" si="48"/>
        <v>571.3000000000001</v>
      </c>
      <c r="R80" s="60">
        <f t="shared" si="48"/>
        <v>0</v>
      </c>
      <c r="S80" s="60">
        <f t="shared" si="48"/>
        <v>571.3000000000001</v>
      </c>
      <c r="T80" s="60">
        <f>T81+T82+T83</f>
        <v>0</v>
      </c>
      <c r="U80" s="60">
        <f>U81+U82+U83</f>
        <v>571.3000000000001</v>
      </c>
    </row>
    <row r="81" spans="1:21" ht="25.5" hidden="1">
      <c r="A81" s="115" t="s">
        <v>3</v>
      </c>
      <c r="B81" s="69" t="s">
        <v>78</v>
      </c>
      <c r="C81" s="136" t="s">
        <v>181</v>
      </c>
      <c r="D81" s="136" t="s">
        <v>183</v>
      </c>
      <c r="E81" s="118" t="s">
        <v>53</v>
      </c>
      <c r="F81" s="127" t="s">
        <v>195</v>
      </c>
      <c r="G81" s="57">
        <f>482.1-39.4</f>
        <v>442.70000000000005</v>
      </c>
      <c r="H81" s="57"/>
      <c r="I81" s="57">
        <f>G81+H81</f>
        <v>442.70000000000005</v>
      </c>
      <c r="J81" s="57"/>
      <c r="K81" s="57">
        <f>I81+J81</f>
        <v>442.70000000000005</v>
      </c>
      <c r="L81" s="57"/>
      <c r="M81" s="57">
        <f>K81+L81</f>
        <v>442.70000000000005</v>
      </c>
      <c r="N81" s="57"/>
      <c r="O81" s="57">
        <f>M81+N81</f>
        <v>442.70000000000005</v>
      </c>
      <c r="P81" s="57"/>
      <c r="Q81" s="57">
        <f>O81+P81</f>
        <v>442.70000000000005</v>
      </c>
      <c r="R81" s="57"/>
      <c r="S81" s="57">
        <f>Q81+R81</f>
        <v>442.70000000000005</v>
      </c>
      <c r="T81" s="57"/>
      <c r="U81" s="57">
        <f>S81+T81</f>
        <v>442.70000000000005</v>
      </c>
    </row>
    <row r="82" spans="1:21" ht="15.75" hidden="1">
      <c r="A82" s="115" t="s">
        <v>98</v>
      </c>
      <c r="B82" s="69" t="s">
        <v>78</v>
      </c>
      <c r="C82" s="136" t="s">
        <v>181</v>
      </c>
      <c r="D82" s="136" t="s">
        <v>183</v>
      </c>
      <c r="E82" s="118" t="s">
        <v>53</v>
      </c>
      <c r="F82" s="127" t="s">
        <v>196</v>
      </c>
      <c r="G82" s="57"/>
      <c r="H82" s="57"/>
      <c r="I82" s="57">
        <f>G82+H82</f>
        <v>0</v>
      </c>
      <c r="J82" s="57"/>
      <c r="K82" s="57">
        <f>I82+J82</f>
        <v>0</v>
      </c>
      <c r="L82" s="57"/>
      <c r="M82" s="57">
        <f>K82+L82</f>
        <v>0</v>
      </c>
      <c r="N82" s="57"/>
      <c r="O82" s="57">
        <f>M82+N82</f>
        <v>0</v>
      </c>
      <c r="P82" s="57"/>
      <c r="Q82" s="57">
        <f>O82+P82</f>
        <v>0</v>
      </c>
      <c r="R82" s="57"/>
      <c r="S82" s="57">
        <f>Q82+R82</f>
        <v>0</v>
      </c>
      <c r="T82" s="57"/>
      <c r="U82" s="57">
        <f>S82+T82</f>
        <v>0</v>
      </c>
    </row>
    <row r="83" spans="1:21" ht="38.25" hidden="1">
      <c r="A83" s="115" t="s">
        <v>89</v>
      </c>
      <c r="B83" s="69" t="s">
        <v>78</v>
      </c>
      <c r="C83" s="136" t="s">
        <v>181</v>
      </c>
      <c r="D83" s="136" t="s">
        <v>183</v>
      </c>
      <c r="E83" s="118" t="s">
        <v>53</v>
      </c>
      <c r="F83" s="127" t="s">
        <v>90</v>
      </c>
      <c r="G83" s="57">
        <f>145.6-17</f>
        <v>128.6</v>
      </c>
      <c r="H83" s="57"/>
      <c r="I83" s="57">
        <f>G83+H83</f>
        <v>128.6</v>
      </c>
      <c r="J83" s="57"/>
      <c r="K83" s="57">
        <f>I83+J83</f>
        <v>128.6</v>
      </c>
      <c r="L83" s="57"/>
      <c r="M83" s="57">
        <f>K83+L83</f>
        <v>128.6</v>
      </c>
      <c r="N83" s="57"/>
      <c r="O83" s="57">
        <f>M83+N83</f>
        <v>128.6</v>
      </c>
      <c r="P83" s="57"/>
      <c r="Q83" s="57">
        <f>O83+P83</f>
        <v>128.6</v>
      </c>
      <c r="R83" s="57"/>
      <c r="S83" s="57">
        <f>Q83+R83</f>
        <v>128.6</v>
      </c>
      <c r="T83" s="57"/>
      <c r="U83" s="57">
        <f>S83+T83</f>
        <v>128.6</v>
      </c>
    </row>
    <row r="84" spans="1:21" ht="28.5" customHeight="1">
      <c r="A84" s="46" t="s">
        <v>128</v>
      </c>
      <c r="B84" s="69" t="s">
        <v>78</v>
      </c>
      <c r="C84" s="37" t="s">
        <v>181</v>
      </c>
      <c r="D84" s="37" t="s">
        <v>183</v>
      </c>
      <c r="E84" s="42" t="s">
        <v>53</v>
      </c>
      <c r="F84" s="34" t="s">
        <v>129</v>
      </c>
      <c r="G84" s="57">
        <f aca="true" t="shared" si="49" ref="G84:U84">G85</f>
        <v>9.4</v>
      </c>
      <c r="H84" s="57">
        <f t="shared" si="49"/>
        <v>0</v>
      </c>
      <c r="I84" s="57">
        <f t="shared" si="49"/>
        <v>9.4</v>
      </c>
      <c r="J84" s="57">
        <f t="shared" si="49"/>
        <v>0</v>
      </c>
      <c r="K84" s="57">
        <f t="shared" si="49"/>
        <v>9.4</v>
      </c>
      <c r="L84" s="57">
        <f t="shared" si="49"/>
        <v>0</v>
      </c>
      <c r="M84" s="57">
        <f t="shared" si="49"/>
        <v>9.4</v>
      </c>
      <c r="N84" s="57">
        <f t="shared" si="49"/>
        <v>0</v>
      </c>
      <c r="O84" s="57">
        <f t="shared" si="49"/>
        <v>9.4</v>
      </c>
      <c r="P84" s="57">
        <f t="shared" si="49"/>
        <v>0</v>
      </c>
      <c r="Q84" s="57">
        <f t="shared" si="49"/>
        <v>9.4</v>
      </c>
      <c r="R84" s="57">
        <f t="shared" si="49"/>
        <v>0</v>
      </c>
      <c r="S84" s="57">
        <f t="shared" si="49"/>
        <v>9.4</v>
      </c>
      <c r="T84" s="57">
        <f t="shared" si="49"/>
        <v>0</v>
      </c>
      <c r="U84" s="57">
        <f t="shared" si="49"/>
        <v>9.4</v>
      </c>
    </row>
    <row r="85" spans="1:21" ht="25.5">
      <c r="A85" s="33" t="s">
        <v>130</v>
      </c>
      <c r="B85" s="69" t="s">
        <v>78</v>
      </c>
      <c r="C85" s="37" t="s">
        <v>181</v>
      </c>
      <c r="D85" s="37" t="s">
        <v>183</v>
      </c>
      <c r="E85" s="42" t="s">
        <v>53</v>
      </c>
      <c r="F85" s="34" t="s">
        <v>96</v>
      </c>
      <c r="G85" s="57">
        <f aca="true" t="shared" si="50" ref="G85:M85">G86+G87</f>
        <v>9.4</v>
      </c>
      <c r="H85" s="57">
        <f t="shared" si="50"/>
        <v>0</v>
      </c>
      <c r="I85" s="57">
        <f t="shared" si="50"/>
        <v>9.4</v>
      </c>
      <c r="J85" s="57">
        <f t="shared" si="50"/>
        <v>0</v>
      </c>
      <c r="K85" s="57">
        <f t="shared" si="50"/>
        <v>9.4</v>
      </c>
      <c r="L85" s="57">
        <f t="shared" si="50"/>
        <v>0</v>
      </c>
      <c r="M85" s="57">
        <f t="shared" si="50"/>
        <v>9.4</v>
      </c>
      <c r="N85" s="57">
        <f aca="true" t="shared" si="51" ref="N85:S85">N86+N87</f>
        <v>0</v>
      </c>
      <c r="O85" s="57">
        <f t="shared" si="51"/>
        <v>9.4</v>
      </c>
      <c r="P85" s="57">
        <f t="shared" si="51"/>
        <v>0</v>
      </c>
      <c r="Q85" s="57">
        <f t="shared" si="51"/>
        <v>9.4</v>
      </c>
      <c r="R85" s="57">
        <f t="shared" si="51"/>
        <v>0</v>
      </c>
      <c r="S85" s="57">
        <f t="shared" si="51"/>
        <v>9.4</v>
      </c>
      <c r="T85" s="57">
        <f>T86+T87</f>
        <v>0</v>
      </c>
      <c r="U85" s="57">
        <f>U86+U87</f>
        <v>9.4</v>
      </c>
    </row>
    <row r="86" spans="1:21" s="6" customFormat="1" ht="25.5" hidden="1">
      <c r="A86" s="128" t="s">
        <v>197</v>
      </c>
      <c r="B86" s="69" t="s">
        <v>78</v>
      </c>
      <c r="C86" s="136" t="s">
        <v>181</v>
      </c>
      <c r="D86" s="136" t="s">
        <v>183</v>
      </c>
      <c r="E86" s="118" t="s">
        <v>53</v>
      </c>
      <c r="F86" s="127" t="s">
        <v>198</v>
      </c>
      <c r="G86" s="58">
        <v>5</v>
      </c>
      <c r="H86" s="58"/>
      <c r="I86" s="58">
        <f>G86+H86</f>
        <v>5</v>
      </c>
      <c r="J86" s="58"/>
      <c r="K86" s="58">
        <f>I86+J86</f>
        <v>5</v>
      </c>
      <c r="L86" s="58"/>
      <c r="M86" s="58">
        <f>K86+L86</f>
        <v>5</v>
      </c>
      <c r="N86" s="58"/>
      <c r="O86" s="58">
        <f>M86+N86</f>
        <v>5</v>
      </c>
      <c r="P86" s="58"/>
      <c r="Q86" s="58">
        <f>O86+P86</f>
        <v>5</v>
      </c>
      <c r="R86" s="58"/>
      <c r="S86" s="58">
        <f>Q86+R86</f>
        <v>5</v>
      </c>
      <c r="T86" s="58"/>
      <c r="U86" s="58">
        <f>S86+T86</f>
        <v>5</v>
      </c>
    </row>
    <row r="87" spans="1:21" ht="29.25" customHeight="1" hidden="1">
      <c r="A87" s="128" t="s">
        <v>4</v>
      </c>
      <c r="B87" s="69" t="s">
        <v>78</v>
      </c>
      <c r="C87" s="136" t="s">
        <v>181</v>
      </c>
      <c r="D87" s="136" t="s">
        <v>183</v>
      </c>
      <c r="E87" s="118" t="s">
        <v>53</v>
      </c>
      <c r="F87" s="127" t="s">
        <v>199</v>
      </c>
      <c r="G87" s="57">
        <v>4.4</v>
      </c>
      <c r="H87" s="57"/>
      <c r="I87" s="58">
        <f>G87+H87</f>
        <v>4.4</v>
      </c>
      <c r="J87" s="57"/>
      <c r="K87" s="58">
        <f>I87+J87</f>
        <v>4.4</v>
      </c>
      <c r="L87" s="57"/>
      <c r="M87" s="58">
        <f>K87+L87</f>
        <v>4.4</v>
      </c>
      <c r="N87" s="57"/>
      <c r="O87" s="58">
        <f>M87+N87</f>
        <v>4.4</v>
      </c>
      <c r="P87" s="57"/>
      <c r="Q87" s="58">
        <f>O87+P87</f>
        <v>4.4</v>
      </c>
      <c r="R87" s="57"/>
      <c r="S87" s="58">
        <f>Q87+R87</f>
        <v>4.4</v>
      </c>
      <c r="T87" s="57"/>
      <c r="U87" s="58">
        <f>S87+T87</f>
        <v>4.4</v>
      </c>
    </row>
    <row r="88" spans="1:21" s="15" customFormat="1" ht="27.75" customHeight="1">
      <c r="A88" s="40" t="s">
        <v>207</v>
      </c>
      <c r="B88" s="68" t="s">
        <v>78</v>
      </c>
      <c r="C88" s="41" t="s">
        <v>183</v>
      </c>
      <c r="D88" s="41"/>
      <c r="E88" s="42"/>
      <c r="F88" s="41"/>
      <c r="G88" s="62">
        <f aca="true" t="shared" si="52" ref="G88:U93">G89</f>
        <v>36</v>
      </c>
      <c r="H88" s="62">
        <f t="shared" si="52"/>
        <v>0</v>
      </c>
      <c r="I88" s="62">
        <f t="shared" si="52"/>
        <v>36</v>
      </c>
      <c r="J88" s="62">
        <f t="shared" si="52"/>
        <v>0</v>
      </c>
      <c r="K88" s="62">
        <f t="shared" si="52"/>
        <v>36</v>
      </c>
      <c r="L88" s="62">
        <f t="shared" si="52"/>
        <v>0</v>
      </c>
      <c r="M88" s="62">
        <f t="shared" si="52"/>
        <v>36</v>
      </c>
      <c r="N88" s="62">
        <f t="shared" si="52"/>
        <v>0</v>
      </c>
      <c r="O88" s="62">
        <f t="shared" si="52"/>
        <v>36</v>
      </c>
      <c r="P88" s="62">
        <f t="shared" si="52"/>
        <v>0</v>
      </c>
      <c r="Q88" s="62">
        <f t="shared" si="52"/>
        <v>36</v>
      </c>
      <c r="R88" s="62">
        <f t="shared" si="52"/>
        <v>0</v>
      </c>
      <c r="S88" s="62">
        <f t="shared" si="52"/>
        <v>36</v>
      </c>
      <c r="T88" s="62">
        <f t="shared" si="52"/>
        <v>0</v>
      </c>
      <c r="U88" s="62">
        <f t="shared" si="52"/>
        <v>36</v>
      </c>
    </row>
    <row r="89" spans="1:21" s="142" customFormat="1" ht="27.75" customHeight="1">
      <c r="A89" s="100" t="s">
        <v>208</v>
      </c>
      <c r="B89" s="68" t="s">
        <v>78</v>
      </c>
      <c r="C89" s="64" t="s">
        <v>183</v>
      </c>
      <c r="D89" s="64" t="s">
        <v>184</v>
      </c>
      <c r="E89" s="119"/>
      <c r="F89" s="64"/>
      <c r="G89" s="141">
        <f t="shared" si="52"/>
        <v>36</v>
      </c>
      <c r="H89" s="141">
        <f t="shared" si="52"/>
        <v>0</v>
      </c>
      <c r="I89" s="141">
        <f t="shared" si="52"/>
        <v>36</v>
      </c>
      <c r="J89" s="141">
        <f t="shared" si="52"/>
        <v>0</v>
      </c>
      <c r="K89" s="141">
        <f t="shared" si="52"/>
        <v>36</v>
      </c>
      <c r="L89" s="141">
        <f t="shared" si="52"/>
        <v>0</v>
      </c>
      <c r="M89" s="141">
        <f t="shared" si="52"/>
        <v>36</v>
      </c>
      <c r="N89" s="141">
        <f t="shared" si="52"/>
        <v>0</v>
      </c>
      <c r="O89" s="141">
        <f t="shared" si="52"/>
        <v>36</v>
      </c>
      <c r="P89" s="141">
        <f t="shared" si="52"/>
        <v>0</v>
      </c>
      <c r="Q89" s="141">
        <f t="shared" si="52"/>
        <v>36</v>
      </c>
      <c r="R89" s="141">
        <f t="shared" si="52"/>
        <v>0</v>
      </c>
      <c r="S89" s="141">
        <f t="shared" si="52"/>
        <v>36</v>
      </c>
      <c r="T89" s="141">
        <f t="shared" si="52"/>
        <v>0</v>
      </c>
      <c r="U89" s="141">
        <f t="shared" si="52"/>
        <v>36</v>
      </c>
    </row>
    <row r="90" spans="1:21" s="138" customFormat="1" ht="26.25" customHeight="1">
      <c r="A90" s="125" t="s">
        <v>108</v>
      </c>
      <c r="B90" s="106" t="s">
        <v>78</v>
      </c>
      <c r="C90" s="92" t="s">
        <v>183</v>
      </c>
      <c r="D90" s="92" t="s">
        <v>184</v>
      </c>
      <c r="E90" s="108" t="s">
        <v>51</v>
      </c>
      <c r="F90" s="92"/>
      <c r="G90" s="93">
        <f t="shared" si="52"/>
        <v>36</v>
      </c>
      <c r="H90" s="93">
        <f t="shared" si="52"/>
        <v>0</v>
      </c>
      <c r="I90" s="93">
        <f t="shared" si="52"/>
        <v>36</v>
      </c>
      <c r="J90" s="93">
        <f t="shared" si="52"/>
        <v>0</v>
      </c>
      <c r="K90" s="93">
        <f t="shared" si="52"/>
        <v>36</v>
      </c>
      <c r="L90" s="93">
        <f t="shared" si="52"/>
        <v>0</v>
      </c>
      <c r="M90" s="93">
        <f t="shared" si="52"/>
        <v>36</v>
      </c>
      <c r="N90" s="93">
        <f t="shared" si="52"/>
        <v>0</v>
      </c>
      <c r="O90" s="93">
        <f t="shared" si="52"/>
        <v>36</v>
      </c>
      <c r="P90" s="93">
        <f t="shared" si="52"/>
        <v>0</v>
      </c>
      <c r="Q90" s="93">
        <f t="shared" si="52"/>
        <v>36</v>
      </c>
      <c r="R90" s="93">
        <f t="shared" si="52"/>
        <v>0</v>
      </c>
      <c r="S90" s="93">
        <f t="shared" si="52"/>
        <v>36</v>
      </c>
      <c r="T90" s="93">
        <f t="shared" si="52"/>
        <v>0</v>
      </c>
      <c r="U90" s="93">
        <f t="shared" si="52"/>
        <v>36</v>
      </c>
    </row>
    <row r="91" spans="1:21" s="6" customFormat="1" ht="28.5" customHeight="1">
      <c r="A91" s="79" t="s">
        <v>110</v>
      </c>
      <c r="B91" s="69" t="s">
        <v>78</v>
      </c>
      <c r="C91" s="78" t="s">
        <v>183</v>
      </c>
      <c r="D91" s="78" t="s">
        <v>184</v>
      </c>
      <c r="E91" s="81" t="s">
        <v>54</v>
      </c>
      <c r="F91" s="78"/>
      <c r="G91" s="82">
        <f t="shared" si="52"/>
        <v>36</v>
      </c>
      <c r="H91" s="82">
        <f t="shared" si="52"/>
        <v>0</v>
      </c>
      <c r="I91" s="82">
        <f t="shared" si="52"/>
        <v>36</v>
      </c>
      <c r="J91" s="82">
        <f t="shared" si="52"/>
        <v>0</v>
      </c>
      <c r="K91" s="82">
        <f t="shared" si="52"/>
        <v>36</v>
      </c>
      <c r="L91" s="82">
        <f t="shared" si="52"/>
        <v>0</v>
      </c>
      <c r="M91" s="82">
        <f t="shared" si="52"/>
        <v>36</v>
      </c>
      <c r="N91" s="82">
        <f t="shared" si="52"/>
        <v>0</v>
      </c>
      <c r="O91" s="82">
        <f t="shared" si="52"/>
        <v>36</v>
      </c>
      <c r="P91" s="82">
        <f t="shared" si="52"/>
        <v>0</v>
      </c>
      <c r="Q91" s="82">
        <f t="shared" si="52"/>
        <v>36</v>
      </c>
      <c r="R91" s="82">
        <f t="shared" si="52"/>
        <v>0</v>
      </c>
      <c r="S91" s="82">
        <f t="shared" si="52"/>
        <v>36</v>
      </c>
      <c r="T91" s="82">
        <f t="shared" si="52"/>
        <v>0</v>
      </c>
      <c r="U91" s="82">
        <f t="shared" si="52"/>
        <v>36</v>
      </c>
    </row>
    <row r="92" spans="1:21" s="6" customFormat="1" ht="28.5" customHeight="1">
      <c r="A92" s="46" t="s">
        <v>128</v>
      </c>
      <c r="B92" s="69" t="s">
        <v>78</v>
      </c>
      <c r="C92" s="34" t="s">
        <v>183</v>
      </c>
      <c r="D92" s="34" t="s">
        <v>184</v>
      </c>
      <c r="E92" s="42" t="s">
        <v>54</v>
      </c>
      <c r="F92" s="47" t="s">
        <v>129</v>
      </c>
      <c r="G92" s="82">
        <f t="shared" si="52"/>
        <v>36</v>
      </c>
      <c r="H92" s="82">
        <f t="shared" si="52"/>
        <v>0</v>
      </c>
      <c r="I92" s="173">
        <f t="shared" si="52"/>
        <v>36</v>
      </c>
      <c r="J92" s="82">
        <f t="shared" si="52"/>
        <v>0</v>
      </c>
      <c r="K92" s="173">
        <f t="shared" si="52"/>
        <v>36</v>
      </c>
      <c r="L92" s="82">
        <f t="shared" si="52"/>
        <v>0</v>
      </c>
      <c r="M92" s="173">
        <f t="shared" si="52"/>
        <v>36</v>
      </c>
      <c r="N92" s="82">
        <f t="shared" si="52"/>
        <v>0</v>
      </c>
      <c r="O92" s="173">
        <f t="shared" si="52"/>
        <v>36</v>
      </c>
      <c r="P92" s="82">
        <f t="shared" si="52"/>
        <v>0</v>
      </c>
      <c r="Q92" s="173">
        <f t="shared" si="52"/>
        <v>36</v>
      </c>
      <c r="R92" s="82">
        <f t="shared" si="52"/>
        <v>0</v>
      </c>
      <c r="S92" s="173">
        <f t="shared" si="52"/>
        <v>36</v>
      </c>
      <c r="T92" s="82">
        <f t="shared" si="52"/>
        <v>0</v>
      </c>
      <c r="U92" s="173">
        <f t="shared" si="52"/>
        <v>36</v>
      </c>
    </row>
    <row r="93" spans="1:21" s="6" customFormat="1" ht="28.5" customHeight="1">
      <c r="A93" s="33" t="s">
        <v>130</v>
      </c>
      <c r="B93" s="69" t="s">
        <v>78</v>
      </c>
      <c r="C93" s="34" t="s">
        <v>183</v>
      </c>
      <c r="D93" s="34" t="s">
        <v>184</v>
      </c>
      <c r="E93" s="42" t="s">
        <v>54</v>
      </c>
      <c r="F93" s="47" t="s">
        <v>96</v>
      </c>
      <c r="G93" s="82">
        <f t="shared" si="52"/>
        <v>36</v>
      </c>
      <c r="H93" s="82">
        <f t="shared" si="52"/>
        <v>0</v>
      </c>
      <c r="I93" s="173">
        <f t="shared" si="52"/>
        <v>36</v>
      </c>
      <c r="J93" s="82">
        <f t="shared" si="52"/>
        <v>0</v>
      </c>
      <c r="K93" s="173">
        <f t="shared" si="52"/>
        <v>36</v>
      </c>
      <c r="L93" s="82">
        <f t="shared" si="52"/>
        <v>0</v>
      </c>
      <c r="M93" s="173">
        <f t="shared" si="52"/>
        <v>36</v>
      </c>
      <c r="N93" s="82">
        <f t="shared" si="52"/>
        <v>0</v>
      </c>
      <c r="O93" s="173">
        <f t="shared" si="52"/>
        <v>36</v>
      </c>
      <c r="P93" s="82">
        <f t="shared" si="52"/>
        <v>0</v>
      </c>
      <c r="Q93" s="173">
        <f t="shared" si="52"/>
        <v>36</v>
      </c>
      <c r="R93" s="82">
        <f t="shared" si="52"/>
        <v>0</v>
      </c>
      <c r="S93" s="173">
        <f t="shared" si="52"/>
        <v>36</v>
      </c>
      <c r="T93" s="82">
        <f t="shared" si="52"/>
        <v>0</v>
      </c>
      <c r="U93" s="173">
        <f t="shared" si="52"/>
        <v>36</v>
      </c>
    </row>
    <row r="94" spans="1:21" ht="27" customHeight="1" hidden="1">
      <c r="A94" s="128" t="s">
        <v>4</v>
      </c>
      <c r="B94" s="69" t="s">
        <v>78</v>
      </c>
      <c r="C94" s="127" t="s">
        <v>183</v>
      </c>
      <c r="D94" s="127" t="s">
        <v>184</v>
      </c>
      <c r="E94" s="118" t="s">
        <v>54</v>
      </c>
      <c r="F94" s="127" t="s">
        <v>199</v>
      </c>
      <c r="G94" s="60">
        <v>36</v>
      </c>
      <c r="H94" s="60"/>
      <c r="I94" s="60">
        <f>G94+H94</f>
        <v>36</v>
      </c>
      <c r="J94" s="60"/>
      <c r="K94" s="60">
        <f>I94+J94</f>
        <v>36</v>
      </c>
      <c r="L94" s="60"/>
      <c r="M94" s="60">
        <f>K94+L94</f>
        <v>36</v>
      </c>
      <c r="N94" s="60"/>
      <c r="O94" s="60">
        <f>M94+N94</f>
        <v>36</v>
      </c>
      <c r="P94" s="60"/>
      <c r="Q94" s="60">
        <f>O94+P94</f>
        <v>36</v>
      </c>
      <c r="R94" s="60"/>
      <c r="S94" s="60">
        <f>Q94+R94</f>
        <v>36</v>
      </c>
      <c r="T94" s="60"/>
      <c r="U94" s="60">
        <f>S94+T94</f>
        <v>36</v>
      </c>
    </row>
    <row r="95" spans="1:21" s="15" customFormat="1" ht="15.75" customHeight="1">
      <c r="A95" s="38" t="s">
        <v>209</v>
      </c>
      <c r="B95" s="68" t="s">
        <v>78</v>
      </c>
      <c r="C95" s="41" t="s">
        <v>182</v>
      </c>
      <c r="D95" s="41"/>
      <c r="E95" s="42"/>
      <c r="F95" s="41"/>
      <c r="G95" s="62">
        <f aca="true" t="shared" si="53" ref="G95:M95">G96+G113+G128+G102</f>
        <v>1789.5</v>
      </c>
      <c r="H95" s="62">
        <f t="shared" si="53"/>
        <v>3194.2</v>
      </c>
      <c r="I95" s="62">
        <f t="shared" si="53"/>
        <v>4983.7</v>
      </c>
      <c r="J95" s="62">
        <f t="shared" si="53"/>
        <v>0</v>
      </c>
      <c r="K95" s="62">
        <f t="shared" si="53"/>
        <v>4983.7</v>
      </c>
      <c r="L95" s="62">
        <f t="shared" si="53"/>
        <v>0</v>
      </c>
      <c r="M95" s="62">
        <f t="shared" si="53"/>
        <v>4983.7</v>
      </c>
      <c r="N95" s="62">
        <f aca="true" t="shared" si="54" ref="N95:S95">N96+N113+N128+N102</f>
        <v>361.17605000000003</v>
      </c>
      <c r="O95" s="62">
        <f t="shared" si="54"/>
        <v>5344.87605</v>
      </c>
      <c r="P95" s="62">
        <f t="shared" si="54"/>
        <v>0</v>
      </c>
      <c r="Q95" s="62">
        <f t="shared" si="54"/>
        <v>5344.87605</v>
      </c>
      <c r="R95" s="62">
        <f t="shared" si="54"/>
        <v>0</v>
      </c>
      <c r="S95" s="62">
        <f t="shared" si="54"/>
        <v>5344.87605</v>
      </c>
      <c r="T95" s="62">
        <f>T96+T113+T128+T102</f>
        <v>0</v>
      </c>
      <c r="U95" s="62">
        <f>U96+U113+U128+U102</f>
        <v>5344.87605</v>
      </c>
    </row>
    <row r="96" spans="1:21" s="19" customFormat="1" ht="15" customHeight="1">
      <c r="A96" s="143" t="s">
        <v>190</v>
      </c>
      <c r="B96" s="68" t="s">
        <v>78</v>
      </c>
      <c r="C96" s="64" t="s">
        <v>182</v>
      </c>
      <c r="D96" s="64" t="s">
        <v>185</v>
      </c>
      <c r="E96" s="119"/>
      <c r="F96" s="64"/>
      <c r="G96" s="65">
        <f aca="true" t="shared" si="55" ref="G96:U100">G97</f>
        <v>32.5</v>
      </c>
      <c r="H96" s="65">
        <f t="shared" si="55"/>
        <v>0</v>
      </c>
      <c r="I96" s="65">
        <f t="shared" si="55"/>
        <v>32.5</v>
      </c>
      <c r="J96" s="65">
        <f t="shared" si="55"/>
        <v>0</v>
      </c>
      <c r="K96" s="65">
        <f t="shared" si="55"/>
        <v>32.5</v>
      </c>
      <c r="L96" s="65">
        <f t="shared" si="55"/>
        <v>0</v>
      </c>
      <c r="M96" s="65">
        <f t="shared" si="55"/>
        <v>32.5</v>
      </c>
      <c r="N96" s="65">
        <f t="shared" si="55"/>
        <v>0</v>
      </c>
      <c r="O96" s="65">
        <f t="shared" si="55"/>
        <v>32.5</v>
      </c>
      <c r="P96" s="65">
        <f t="shared" si="55"/>
        <v>0</v>
      </c>
      <c r="Q96" s="65">
        <f t="shared" si="55"/>
        <v>32.5</v>
      </c>
      <c r="R96" s="65">
        <f t="shared" si="55"/>
        <v>0</v>
      </c>
      <c r="S96" s="65">
        <f t="shared" si="55"/>
        <v>32.5</v>
      </c>
      <c r="T96" s="65">
        <f t="shared" si="55"/>
        <v>0</v>
      </c>
      <c r="U96" s="65">
        <f t="shared" si="55"/>
        <v>32.5</v>
      </c>
    </row>
    <row r="97" spans="1:21" s="95" customFormat="1" ht="29.25" customHeight="1">
      <c r="A97" s="131" t="s">
        <v>137</v>
      </c>
      <c r="B97" s="106" t="s">
        <v>78</v>
      </c>
      <c r="C97" s="137" t="s">
        <v>182</v>
      </c>
      <c r="D97" s="137" t="s">
        <v>185</v>
      </c>
      <c r="E97" s="108" t="s">
        <v>49</v>
      </c>
      <c r="F97" s="144"/>
      <c r="G97" s="93">
        <f t="shared" si="55"/>
        <v>32.5</v>
      </c>
      <c r="H97" s="93">
        <f t="shared" si="55"/>
        <v>0</v>
      </c>
      <c r="I97" s="93">
        <f t="shared" si="55"/>
        <v>32.5</v>
      </c>
      <c r="J97" s="93">
        <f t="shared" si="55"/>
        <v>0</v>
      </c>
      <c r="K97" s="93">
        <f t="shared" si="55"/>
        <v>32.5</v>
      </c>
      <c r="L97" s="93">
        <f t="shared" si="55"/>
        <v>0</v>
      </c>
      <c r="M97" s="93">
        <f t="shared" si="55"/>
        <v>32.5</v>
      </c>
      <c r="N97" s="93">
        <f t="shared" si="55"/>
        <v>0</v>
      </c>
      <c r="O97" s="93">
        <f t="shared" si="55"/>
        <v>32.5</v>
      </c>
      <c r="P97" s="93">
        <f t="shared" si="55"/>
        <v>0</v>
      </c>
      <c r="Q97" s="93">
        <f t="shared" si="55"/>
        <v>32.5</v>
      </c>
      <c r="R97" s="93">
        <f t="shared" si="55"/>
        <v>0</v>
      </c>
      <c r="S97" s="93">
        <f t="shared" si="55"/>
        <v>32.5</v>
      </c>
      <c r="T97" s="93">
        <f t="shared" si="55"/>
        <v>0</v>
      </c>
      <c r="U97" s="93">
        <f t="shared" si="55"/>
        <v>32.5</v>
      </c>
    </row>
    <row r="98" spans="1:21" s="6" customFormat="1" ht="52.5" customHeight="1">
      <c r="A98" s="79" t="s">
        <v>111</v>
      </c>
      <c r="B98" s="77" t="s">
        <v>78</v>
      </c>
      <c r="C98" s="78" t="s">
        <v>182</v>
      </c>
      <c r="D98" s="78" t="s">
        <v>185</v>
      </c>
      <c r="E98" s="81" t="s">
        <v>55</v>
      </c>
      <c r="F98" s="78"/>
      <c r="G98" s="91">
        <f t="shared" si="55"/>
        <v>32.5</v>
      </c>
      <c r="H98" s="91">
        <f t="shared" si="55"/>
        <v>0</v>
      </c>
      <c r="I98" s="91">
        <f t="shared" si="55"/>
        <v>32.5</v>
      </c>
      <c r="J98" s="91">
        <f t="shared" si="55"/>
        <v>0</v>
      </c>
      <c r="K98" s="91">
        <f t="shared" si="55"/>
        <v>32.5</v>
      </c>
      <c r="L98" s="91">
        <f t="shared" si="55"/>
        <v>0</v>
      </c>
      <c r="M98" s="91">
        <f t="shared" si="55"/>
        <v>32.5</v>
      </c>
      <c r="N98" s="91">
        <f t="shared" si="55"/>
        <v>0</v>
      </c>
      <c r="O98" s="91">
        <f t="shared" si="55"/>
        <v>32.5</v>
      </c>
      <c r="P98" s="91">
        <f t="shared" si="55"/>
        <v>0</v>
      </c>
      <c r="Q98" s="91">
        <f t="shared" si="55"/>
        <v>32.5</v>
      </c>
      <c r="R98" s="91">
        <f t="shared" si="55"/>
        <v>0</v>
      </c>
      <c r="S98" s="91">
        <f t="shared" si="55"/>
        <v>32.5</v>
      </c>
      <c r="T98" s="91">
        <f t="shared" si="55"/>
        <v>0</v>
      </c>
      <c r="U98" s="91">
        <f t="shared" si="55"/>
        <v>32.5</v>
      </c>
    </row>
    <row r="99" spans="1:21" s="6" customFormat="1" ht="27.75" customHeight="1">
      <c r="A99" s="46" t="s">
        <v>128</v>
      </c>
      <c r="B99" s="69" t="s">
        <v>78</v>
      </c>
      <c r="C99" s="34" t="s">
        <v>182</v>
      </c>
      <c r="D99" s="34" t="s">
        <v>185</v>
      </c>
      <c r="E99" s="42" t="s">
        <v>55</v>
      </c>
      <c r="F99" s="47" t="s">
        <v>129</v>
      </c>
      <c r="G99" s="91">
        <f t="shared" si="55"/>
        <v>32.5</v>
      </c>
      <c r="H99" s="91">
        <f t="shared" si="55"/>
        <v>0</v>
      </c>
      <c r="I99" s="75">
        <f t="shared" si="55"/>
        <v>32.5</v>
      </c>
      <c r="J99" s="91">
        <f t="shared" si="55"/>
        <v>0</v>
      </c>
      <c r="K99" s="75">
        <f t="shared" si="55"/>
        <v>32.5</v>
      </c>
      <c r="L99" s="91">
        <f t="shared" si="55"/>
        <v>0</v>
      </c>
      <c r="M99" s="75">
        <f t="shared" si="55"/>
        <v>32.5</v>
      </c>
      <c r="N99" s="91">
        <f t="shared" si="55"/>
        <v>0</v>
      </c>
      <c r="O99" s="75">
        <f t="shared" si="55"/>
        <v>32.5</v>
      </c>
      <c r="P99" s="91">
        <f t="shared" si="55"/>
        <v>0</v>
      </c>
      <c r="Q99" s="75">
        <f t="shared" si="55"/>
        <v>32.5</v>
      </c>
      <c r="R99" s="91">
        <f t="shared" si="55"/>
        <v>0</v>
      </c>
      <c r="S99" s="75">
        <f t="shared" si="55"/>
        <v>32.5</v>
      </c>
      <c r="T99" s="91">
        <f t="shared" si="55"/>
        <v>0</v>
      </c>
      <c r="U99" s="75">
        <f t="shared" si="55"/>
        <v>32.5</v>
      </c>
    </row>
    <row r="100" spans="1:21" s="6" customFormat="1" ht="27" customHeight="1">
      <c r="A100" s="33" t="s">
        <v>130</v>
      </c>
      <c r="B100" s="69" t="s">
        <v>78</v>
      </c>
      <c r="C100" s="34" t="s">
        <v>182</v>
      </c>
      <c r="D100" s="34" t="s">
        <v>185</v>
      </c>
      <c r="E100" s="42" t="s">
        <v>55</v>
      </c>
      <c r="F100" s="47" t="s">
        <v>96</v>
      </c>
      <c r="G100" s="91">
        <f t="shared" si="55"/>
        <v>32.5</v>
      </c>
      <c r="H100" s="91">
        <f t="shared" si="55"/>
        <v>0</v>
      </c>
      <c r="I100" s="75">
        <f t="shared" si="55"/>
        <v>32.5</v>
      </c>
      <c r="J100" s="91">
        <f t="shared" si="55"/>
        <v>0</v>
      </c>
      <c r="K100" s="75">
        <f t="shared" si="55"/>
        <v>32.5</v>
      </c>
      <c r="L100" s="91">
        <f t="shared" si="55"/>
        <v>0</v>
      </c>
      <c r="M100" s="75">
        <f t="shared" si="55"/>
        <v>32.5</v>
      </c>
      <c r="N100" s="91">
        <f t="shared" si="55"/>
        <v>0</v>
      </c>
      <c r="O100" s="75">
        <f t="shared" si="55"/>
        <v>32.5</v>
      </c>
      <c r="P100" s="91">
        <f t="shared" si="55"/>
        <v>0</v>
      </c>
      <c r="Q100" s="75">
        <f t="shared" si="55"/>
        <v>32.5</v>
      </c>
      <c r="R100" s="91">
        <f t="shared" si="55"/>
        <v>0</v>
      </c>
      <c r="S100" s="75">
        <f t="shared" si="55"/>
        <v>32.5</v>
      </c>
      <c r="T100" s="91">
        <f t="shared" si="55"/>
        <v>0</v>
      </c>
      <c r="U100" s="75">
        <f t="shared" si="55"/>
        <v>32.5</v>
      </c>
    </row>
    <row r="101" spans="1:21" ht="25.5" customHeight="1" hidden="1">
      <c r="A101" s="128" t="s">
        <v>4</v>
      </c>
      <c r="B101" s="69" t="s">
        <v>78</v>
      </c>
      <c r="C101" s="127" t="s">
        <v>182</v>
      </c>
      <c r="D101" s="127" t="s">
        <v>185</v>
      </c>
      <c r="E101" s="118" t="s">
        <v>55</v>
      </c>
      <c r="F101" s="127" t="s">
        <v>199</v>
      </c>
      <c r="G101" s="57">
        <v>32.5</v>
      </c>
      <c r="H101" s="57"/>
      <c r="I101" s="57">
        <f>G101+H101</f>
        <v>32.5</v>
      </c>
      <c r="J101" s="57"/>
      <c r="K101" s="57">
        <f>I101+J101</f>
        <v>32.5</v>
      </c>
      <c r="L101" s="57"/>
      <c r="M101" s="57">
        <f>K101+L101</f>
        <v>32.5</v>
      </c>
      <c r="N101" s="57"/>
      <c r="O101" s="57">
        <f>M101+N101</f>
        <v>32.5</v>
      </c>
      <c r="P101" s="57"/>
      <c r="Q101" s="57">
        <f>O101+P101</f>
        <v>32.5</v>
      </c>
      <c r="R101" s="57"/>
      <c r="S101" s="57">
        <f>Q101+R101</f>
        <v>32.5</v>
      </c>
      <c r="T101" s="57"/>
      <c r="U101" s="57">
        <f>S101+T101</f>
        <v>32.5</v>
      </c>
    </row>
    <row r="102" spans="1:21" s="19" customFormat="1" ht="16.5" customHeight="1">
      <c r="A102" s="203" t="s">
        <v>29</v>
      </c>
      <c r="B102" s="68" t="s">
        <v>78</v>
      </c>
      <c r="C102" s="64" t="s">
        <v>182</v>
      </c>
      <c r="D102" s="64" t="s">
        <v>28</v>
      </c>
      <c r="E102" s="204"/>
      <c r="F102" s="64"/>
      <c r="G102" s="65">
        <f aca="true" t="shared" si="56" ref="G102:U103">G103</f>
        <v>0</v>
      </c>
      <c r="H102" s="65">
        <f t="shared" si="56"/>
        <v>3194.2</v>
      </c>
      <c r="I102" s="65">
        <f t="shared" si="56"/>
        <v>3194.2</v>
      </c>
      <c r="J102" s="65">
        <f t="shared" si="56"/>
        <v>0</v>
      </c>
      <c r="K102" s="65">
        <f t="shared" si="56"/>
        <v>3194.2</v>
      </c>
      <c r="L102" s="65">
        <f t="shared" si="56"/>
        <v>0</v>
      </c>
      <c r="M102" s="65">
        <f t="shared" si="56"/>
        <v>3194.2</v>
      </c>
      <c r="N102" s="65">
        <f t="shared" si="56"/>
        <v>-300</v>
      </c>
      <c r="O102" s="65">
        <f t="shared" si="56"/>
        <v>2894.2</v>
      </c>
      <c r="P102" s="65">
        <f t="shared" si="56"/>
        <v>0</v>
      </c>
      <c r="Q102" s="65">
        <f t="shared" si="56"/>
        <v>2894.2</v>
      </c>
      <c r="R102" s="65">
        <f t="shared" si="56"/>
        <v>0</v>
      </c>
      <c r="S102" s="65">
        <f t="shared" si="56"/>
        <v>2894.2</v>
      </c>
      <c r="T102" s="65">
        <f t="shared" si="56"/>
        <v>0</v>
      </c>
      <c r="U102" s="65">
        <f t="shared" si="56"/>
        <v>2894.2</v>
      </c>
    </row>
    <row r="103" spans="1:21" s="6" customFormat="1" ht="30.75" customHeight="1">
      <c r="A103" s="208" t="s">
        <v>31</v>
      </c>
      <c r="B103" s="106" t="s">
        <v>78</v>
      </c>
      <c r="C103" s="92" t="s">
        <v>182</v>
      </c>
      <c r="D103" s="92" t="s">
        <v>28</v>
      </c>
      <c r="E103" s="155" t="s">
        <v>30</v>
      </c>
      <c r="F103" s="92"/>
      <c r="G103" s="65">
        <f t="shared" si="56"/>
        <v>0</v>
      </c>
      <c r="H103" s="65">
        <f t="shared" si="56"/>
        <v>3194.2</v>
      </c>
      <c r="I103" s="93">
        <f t="shared" si="56"/>
        <v>3194.2</v>
      </c>
      <c r="J103" s="65">
        <f t="shared" si="56"/>
        <v>0</v>
      </c>
      <c r="K103" s="93">
        <f t="shared" si="56"/>
        <v>3194.2</v>
      </c>
      <c r="L103" s="65">
        <f t="shared" si="56"/>
        <v>0</v>
      </c>
      <c r="M103" s="93">
        <f t="shared" si="56"/>
        <v>3194.2</v>
      </c>
      <c r="N103" s="65">
        <f t="shared" si="56"/>
        <v>-300</v>
      </c>
      <c r="O103" s="93">
        <f t="shared" si="56"/>
        <v>2894.2</v>
      </c>
      <c r="P103" s="65">
        <f t="shared" si="56"/>
        <v>0</v>
      </c>
      <c r="Q103" s="93">
        <f t="shared" si="56"/>
        <v>2894.2</v>
      </c>
      <c r="R103" s="65">
        <f t="shared" si="56"/>
        <v>0</v>
      </c>
      <c r="S103" s="93">
        <f t="shared" si="56"/>
        <v>2894.2</v>
      </c>
      <c r="T103" s="65">
        <f t="shared" si="56"/>
        <v>0</v>
      </c>
      <c r="U103" s="93">
        <f t="shared" si="56"/>
        <v>2894.2</v>
      </c>
    </row>
    <row r="104" spans="1:21" ht="40.5" customHeight="1">
      <c r="A104" s="205" t="s">
        <v>33</v>
      </c>
      <c r="B104" s="69" t="s">
        <v>78</v>
      </c>
      <c r="C104" s="34" t="s">
        <v>182</v>
      </c>
      <c r="D104" s="34" t="s">
        <v>28</v>
      </c>
      <c r="E104" s="84" t="s">
        <v>32</v>
      </c>
      <c r="F104" s="34"/>
      <c r="G104" s="57">
        <f aca="true" t="shared" si="57" ref="G104:M104">G105+G109</f>
        <v>0</v>
      </c>
      <c r="H104" s="57">
        <f t="shared" si="57"/>
        <v>3194.2</v>
      </c>
      <c r="I104" s="57">
        <f t="shared" si="57"/>
        <v>3194.2</v>
      </c>
      <c r="J104" s="57">
        <f t="shared" si="57"/>
        <v>0</v>
      </c>
      <c r="K104" s="57">
        <f t="shared" si="57"/>
        <v>3194.2</v>
      </c>
      <c r="L104" s="57">
        <f t="shared" si="57"/>
        <v>0</v>
      </c>
      <c r="M104" s="57">
        <f t="shared" si="57"/>
        <v>3194.2</v>
      </c>
      <c r="N104" s="57">
        <f aca="true" t="shared" si="58" ref="N104:S104">N105+N109</f>
        <v>-300</v>
      </c>
      <c r="O104" s="57">
        <f t="shared" si="58"/>
        <v>2894.2</v>
      </c>
      <c r="P104" s="57">
        <f t="shared" si="58"/>
        <v>0</v>
      </c>
      <c r="Q104" s="57">
        <f t="shared" si="58"/>
        <v>2894.2</v>
      </c>
      <c r="R104" s="57">
        <f t="shared" si="58"/>
        <v>0</v>
      </c>
      <c r="S104" s="57">
        <f t="shared" si="58"/>
        <v>2894.2</v>
      </c>
      <c r="T104" s="57">
        <f>T105+T109</f>
        <v>0</v>
      </c>
      <c r="U104" s="57">
        <f>U105+U109</f>
        <v>2894.2</v>
      </c>
    </row>
    <row r="105" spans="1:21" ht="15.75" customHeight="1">
      <c r="A105" s="205" t="s">
        <v>35</v>
      </c>
      <c r="B105" s="69" t="s">
        <v>78</v>
      </c>
      <c r="C105" s="34" t="s">
        <v>182</v>
      </c>
      <c r="D105" s="34" t="s">
        <v>28</v>
      </c>
      <c r="E105" s="84" t="s">
        <v>34</v>
      </c>
      <c r="F105" s="34"/>
      <c r="G105" s="57">
        <f>G106</f>
        <v>0</v>
      </c>
      <c r="H105" s="57">
        <f aca="true" t="shared" si="59" ref="H105:U107">H106</f>
        <v>3178.2</v>
      </c>
      <c r="I105" s="57">
        <f t="shared" si="59"/>
        <v>3178.2</v>
      </c>
      <c r="J105" s="57">
        <f t="shared" si="59"/>
        <v>0</v>
      </c>
      <c r="K105" s="57">
        <f t="shared" si="59"/>
        <v>3178.2</v>
      </c>
      <c r="L105" s="57">
        <f t="shared" si="59"/>
        <v>0</v>
      </c>
      <c r="M105" s="57">
        <f t="shared" si="59"/>
        <v>3178.2</v>
      </c>
      <c r="N105" s="57">
        <f t="shared" si="59"/>
        <v>-298.5</v>
      </c>
      <c r="O105" s="57">
        <f t="shared" si="59"/>
        <v>2879.7</v>
      </c>
      <c r="P105" s="57">
        <f t="shared" si="59"/>
        <v>0</v>
      </c>
      <c r="Q105" s="57">
        <f t="shared" si="59"/>
        <v>2879.7</v>
      </c>
      <c r="R105" s="57">
        <f t="shared" si="59"/>
        <v>0</v>
      </c>
      <c r="S105" s="57">
        <f t="shared" si="59"/>
        <v>2879.7</v>
      </c>
      <c r="T105" s="57">
        <f t="shared" si="59"/>
        <v>0</v>
      </c>
      <c r="U105" s="57">
        <f t="shared" si="59"/>
        <v>2879.7</v>
      </c>
    </row>
    <row r="106" spans="1:21" ht="27.75" customHeight="1">
      <c r="A106" s="46" t="s">
        <v>128</v>
      </c>
      <c r="B106" s="69" t="s">
        <v>78</v>
      </c>
      <c r="C106" s="34" t="s">
        <v>182</v>
      </c>
      <c r="D106" s="34" t="s">
        <v>28</v>
      </c>
      <c r="E106" s="84" t="s">
        <v>34</v>
      </c>
      <c r="F106" s="34" t="s">
        <v>129</v>
      </c>
      <c r="G106" s="57">
        <f>G107</f>
        <v>0</v>
      </c>
      <c r="H106" s="57">
        <f t="shared" si="59"/>
        <v>3178.2</v>
      </c>
      <c r="I106" s="57">
        <f t="shared" si="59"/>
        <v>3178.2</v>
      </c>
      <c r="J106" s="57">
        <f t="shared" si="59"/>
        <v>0</v>
      </c>
      <c r="K106" s="57">
        <f t="shared" si="59"/>
        <v>3178.2</v>
      </c>
      <c r="L106" s="57">
        <f t="shared" si="59"/>
        <v>0</v>
      </c>
      <c r="M106" s="57">
        <f t="shared" si="59"/>
        <v>3178.2</v>
      </c>
      <c r="N106" s="57">
        <f t="shared" si="59"/>
        <v>-298.5</v>
      </c>
      <c r="O106" s="57">
        <f t="shared" si="59"/>
        <v>2879.7</v>
      </c>
      <c r="P106" s="57">
        <f t="shared" si="59"/>
        <v>0</v>
      </c>
      <c r="Q106" s="57">
        <f t="shared" si="59"/>
        <v>2879.7</v>
      </c>
      <c r="R106" s="57">
        <f t="shared" si="59"/>
        <v>0</v>
      </c>
      <c r="S106" s="57">
        <f t="shared" si="59"/>
        <v>2879.7</v>
      </c>
      <c r="T106" s="57">
        <f t="shared" si="59"/>
        <v>0</v>
      </c>
      <c r="U106" s="57">
        <f t="shared" si="59"/>
        <v>2879.7</v>
      </c>
    </row>
    <row r="107" spans="1:21" ht="27" customHeight="1">
      <c r="A107" s="33" t="s">
        <v>130</v>
      </c>
      <c r="B107" s="69" t="s">
        <v>78</v>
      </c>
      <c r="C107" s="34" t="s">
        <v>182</v>
      </c>
      <c r="D107" s="34" t="s">
        <v>28</v>
      </c>
      <c r="E107" s="84" t="s">
        <v>34</v>
      </c>
      <c r="F107" s="34" t="s">
        <v>96</v>
      </c>
      <c r="G107" s="57">
        <f>G108</f>
        <v>0</v>
      </c>
      <c r="H107" s="57">
        <f t="shared" si="59"/>
        <v>3178.2</v>
      </c>
      <c r="I107" s="57">
        <f t="shared" si="59"/>
        <v>3178.2</v>
      </c>
      <c r="J107" s="57">
        <f t="shared" si="59"/>
        <v>0</v>
      </c>
      <c r="K107" s="57">
        <f t="shared" si="59"/>
        <v>3178.2</v>
      </c>
      <c r="L107" s="57">
        <f t="shared" si="59"/>
        <v>0</v>
      </c>
      <c r="M107" s="57">
        <f t="shared" si="59"/>
        <v>3178.2</v>
      </c>
      <c r="N107" s="57">
        <f t="shared" si="59"/>
        <v>-298.5</v>
      </c>
      <c r="O107" s="57">
        <f t="shared" si="59"/>
        <v>2879.7</v>
      </c>
      <c r="P107" s="57">
        <f t="shared" si="59"/>
        <v>0</v>
      </c>
      <c r="Q107" s="57">
        <f t="shared" si="59"/>
        <v>2879.7</v>
      </c>
      <c r="R107" s="57">
        <f t="shared" si="59"/>
        <v>0</v>
      </c>
      <c r="S107" s="57">
        <f t="shared" si="59"/>
        <v>2879.7</v>
      </c>
      <c r="T107" s="57">
        <f t="shared" si="59"/>
        <v>0</v>
      </c>
      <c r="U107" s="57">
        <f t="shared" si="59"/>
        <v>2879.7</v>
      </c>
    </row>
    <row r="108" spans="1:21" ht="30" customHeight="1" hidden="1">
      <c r="A108" s="128" t="s">
        <v>4</v>
      </c>
      <c r="B108" s="116" t="s">
        <v>78</v>
      </c>
      <c r="C108" s="127" t="s">
        <v>182</v>
      </c>
      <c r="D108" s="127" t="s">
        <v>28</v>
      </c>
      <c r="E108" s="118" t="s">
        <v>34</v>
      </c>
      <c r="F108" s="127" t="s">
        <v>199</v>
      </c>
      <c r="G108" s="57"/>
      <c r="H108" s="57">
        <v>3178.2</v>
      </c>
      <c r="I108" s="210">
        <f>G108+H108</f>
        <v>3178.2</v>
      </c>
      <c r="J108" s="210"/>
      <c r="K108" s="210">
        <f>I108+J108</f>
        <v>3178.2</v>
      </c>
      <c r="L108" s="210"/>
      <c r="M108" s="210">
        <f>K108+L108</f>
        <v>3178.2</v>
      </c>
      <c r="N108" s="210">
        <v>-298.5</v>
      </c>
      <c r="O108" s="210">
        <f>M108+N108</f>
        <v>2879.7</v>
      </c>
      <c r="P108" s="210"/>
      <c r="Q108" s="210">
        <f>O108+P108</f>
        <v>2879.7</v>
      </c>
      <c r="R108" s="210"/>
      <c r="S108" s="210">
        <f>Q108+R108</f>
        <v>2879.7</v>
      </c>
      <c r="T108" s="210"/>
      <c r="U108" s="210">
        <f>S108+T108</f>
        <v>2879.7</v>
      </c>
    </row>
    <row r="109" spans="1:21" ht="66" customHeight="1">
      <c r="A109" s="207" t="s">
        <v>37</v>
      </c>
      <c r="B109" s="69" t="s">
        <v>78</v>
      </c>
      <c r="C109" s="34" t="s">
        <v>182</v>
      </c>
      <c r="D109" s="34" t="s">
        <v>28</v>
      </c>
      <c r="E109" s="84" t="s">
        <v>36</v>
      </c>
      <c r="F109" s="34"/>
      <c r="G109" s="57">
        <f>G110</f>
        <v>0</v>
      </c>
      <c r="H109" s="57">
        <f aca="true" t="shared" si="60" ref="H109:U111">H110</f>
        <v>16</v>
      </c>
      <c r="I109" s="57">
        <f t="shared" si="60"/>
        <v>16</v>
      </c>
      <c r="J109" s="57">
        <f t="shared" si="60"/>
        <v>0</v>
      </c>
      <c r="K109" s="57">
        <f t="shared" si="60"/>
        <v>16</v>
      </c>
      <c r="L109" s="57">
        <f t="shared" si="60"/>
        <v>0</v>
      </c>
      <c r="M109" s="57">
        <f t="shared" si="60"/>
        <v>16</v>
      </c>
      <c r="N109" s="57">
        <f t="shared" si="60"/>
        <v>-1.5</v>
      </c>
      <c r="O109" s="57">
        <f t="shared" si="60"/>
        <v>14.5</v>
      </c>
      <c r="P109" s="57">
        <f t="shared" si="60"/>
        <v>0</v>
      </c>
      <c r="Q109" s="57">
        <f t="shared" si="60"/>
        <v>14.5</v>
      </c>
      <c r="R109" s="57">
        <f t="shared" si="60"/>
        <v>0</v>
      </c>
      <c r="S109" s="57">
        <f t="shared" si="60"/>
        <v>14.5</v>
      </c>
      <c r="T109" s="57">
        <f t="shared" si="60"/>
        <v>0</v>
      </c>
      <c r="U109" s="57">
        <f t="shared" si="60"/>
        <v>14.5</v>
      </c>
    </row>
    <row r="110" spans="1:21" ht="31.5" customHeight="1">
      <c r="A110" s="46" t="s">
        <v>128</v>
      </c>
      <c r="B110" s="69" t="s">
        <v>78</v>
      </c>
      <c r="C110" s="34" t="s">
        <v>182</v>
      </c>
      <c r="D110" s="34" t="s">
        <v>28</v>
      </c>
      <c r="E110" s="84" t="s">
        <v>36</v>
      </c>
      <c r="F110" s="34" t="s">
        <v>129</v>
      </c>
      <c r="G110" s="57">
        <f>G111</f>
        <v>0</v>
      </c>
      <c r="H110" s="57">
        <f t="shared" si="60"/>
        <v>16</v>
      </c>
      <c r="I110" s="57">
        <f t="shared" si="60"/>
        <v>16</v>
      </c>
      <c r="J110" s="57">
        <f t="shared" si="60"/>
        <v>0</v>
      </c>
      <c r="K110" s="57">
        <f t="shared" si="60"/>
        <v>16</v>
      </c>
      <c r="L110" s="57">
        <f t="shared" si="60"/>
        <v>0</v>
      </c>
      <c r="M110" s="57">
        <f t="shared" si="60"/>
        <v>16</v>
      </c>
      <c r="N110" s="57">
        <f t="shared" si="60"/>
        <v>-1.5</v>
      </c>
      <c r="O110" s="57">
        <f t="shared" si="60"/>
        <v>14.5</v>
      </c>
      <c r="P110" s="57">
        <f t="shared" si="60"/>
        <v>0</v>
      </c>
      <c r="Q110" s="57">
        <f t="shared" si="60"/>
        <v>14.5</v>
      </c>
      <c r="R110" s="57">
        <f t="shared" si="60"/>
        <v>0</v>
      </c>
      <c r="S110" s="57">
        <f t="shared" si="60"/>
        <v>14.5</v>
      </c>
      <c r="T110" s="57">
        <f t="shared" si="60"/>
        <v>0</v>
      </c>
      <c r="U110" s="57">
        <f t="shared" si="60"/>
        <v>14.5</v>
      </c>
    </row>
    <row r="111" spans="1:21" ht="30" customHeight="1">
      <c r="A111" s="33" t="s">
        <v>130</v>
      </c>
      <c r="B111" s="69" t="s">
        <v>78</v>
      </c>
      <c r="C111" s="34" t="s">
        <v>182</v>
      </c>
      <c r="D111" s="34" t="s">
        <v>28</v>
      </c>
      <c r="E111" s="84" t="s">
        <v>36</v>
      </c>
      <c r="F111" s="34" t="s">
        <v>96</v>
      </c>
      <c r="G111" s="57">
        <f>G112</f>
        <v>0</v>
      </c>
      <c r="H111" s="57">
        <f t="shared" si="60"/>
        <v>16</v>
      </c>
      <c r="I111" s="57">
        <f t="shared" si="60"/>
        <v>16</v>
      </c>
      <c r="J111" s="57">
        <f t="shared" si="60"/>
        <v>0</v>
      </c>
      <c r="K111" s="57">
        <f t="shared" si="60"/>
        <v>16</v>
      </c>
      <c r="L111" s="57">
        <f t="shared" si="60"/>
        <v>0</v>
      </c>
      <c r="M111" s="57">
        <f t="shared" si="60"/>
        <v>16</v>
      </c>
      <c r="N111" s="57">
        <f t="shared" si="60"/>
        <v>-1.5</v>
      </c>
      <c r="O111" s="57">
        <f t="shared" si="60"/>
        <v>14.5</v>
      </c>
      <c r="P111" s="57">
        <f t="shared" si="60"/>
        <v>0</v>
      </c>
      <c r="Q111" s="57">
        <f t="shared" si="60"/>
        <v>14.5</v>
      </c>
      <c r="R111" s="57">
        <f t="shared" si="60"/>
        <v>0</v>
      </c>
      <c r="S111" s="57">
        <f t="shared" si="60"/>
        <v>14.5</v>
      </c>
      <c r="T111" s="57">
        <f t="shared" si="60"/>
        <v>0</v>
      </c>
      <c r="U111" s="57">
        <f t="shared" si="60"/>
        <v>14.5</v>
      </c>
    </row>
    <row r="112" spans="1:21" ht="29.25" customHeight="1" hidden="1">
      <c r="A112" s="128" t="s">
        <v>4</v>
      </c>
      <c r="B112" s="116" t="s">
        <v>78</v>
      </c>
      <c r="C112" s="127" t="s">
        <v>182</v>
      </c>
      <c r="D112" s="127" t="s">
        <v>28</v>
      </c>
      <c r="E112" s="118" t="s">
        <v>36</v>
      </c>
      <c r="F112" s="127" t="s">
        <v>199</v>
      </c>
      <c r="G112" s="57"/>
      <c r="H112" s="57">
        <v>16</v>
      </c>
      <c r="I112" s="210">
        <f>G112+H112</f>
        <v>16</v>
      </c>
      <c r="J112" s="210"/>
      <c r="K112" s="210">
        <f>I112+J112</f>
        <v>16</v>
      </c>
      <c r="L112" s="210"/>
      <c r="M112" s="210">
        <f>K112+L112</f>
        <v>16</v>
      </c>
      <c r="N112" s="210">
        <v>-1.5</v>
      </c>
      <c r="O112" s="210">
        <f>M112+N112</f>
        <v>14.5</v>
      </c>
      <c r="P112" s="210"/>
      <c r="Q112" s="210">
        <f>O112+P112</f>
        <v>14.5</v>
      </c>
      <c r="R112" s="210"/>
      <c r="S112" s="210">
        <f>Q112+R112</f>
        <v>14.5</v>
      </c>
      <c r="T112" s="210"/>
      <c r="U112" s="210">
        <f>S112+T112</f>
        <v>14.5</v>
      </c>
    </row>
    <row r="113" spans="1:21" ht="15" customHeight="1">
      <c r="A113" s="48" t="s">
        <v>178</v>
      </c>
      <c r="B113" s="68" t="s">
        <v>78</v>
      </c>
      <c r="C113" s="64" t="s">
        <v>182</v>
      </c>
      <c r="D113" s="64" t="s">
        <v>184</v>
      </c>
      <c r="E113" s="42"/>
      <c r="F113" s="64"/>
      <c r="G113" s="65">
        <f aca="true" t="shared" si="61" ref="G113:U114">G114</f>
        <v>1753</v>
      </c>
      <c r="H113" s="65">
        <f t="shared" si="61"/>
        <v>0</v>
      </c>
      <c r="I113" s="65">
        <f t="shared" si="61"/>
        <v>1753</v>
      </c>
      <c r="J113" s="65">
        <f t="shared" si="61"/>
        <v>0</v>
      </c>
      <c r="K113" s="65">
        <f t="shared" si="61"/>
        <v>1753</v>
      </c>
      <c r="L113" s="65">
        <f t="shared" si="61"/>
        <v>0</v>
      </c>
      <c r="M113" s="65">
        <f t="shared" si="61"/>
        <v>1753</v>
      </c>
      <c r="N113" s="65">
        <f t="shared" si="61"/>
        <v>661.17605</v>
      </c>
      <c r="O113" s="238">
        <f t="shared" si="61"/>
        <v>2414.17605</v>
      </c>
      <c r="P113" s="65">
        <f t="shared" si="61"/>
        <v>0</v>
      </c>
      <c r="Q113" s="238">
        <f t="shared" si="61"/>
        <v>2414.17605</v>
      </c>
      <c r="R113" s="65">
        <f t="shared" si="61"/>
        <v>0</v>
      </c>
      <c r="S113" s="238">
        <f t="shared" si="61"/>
        <v>2414.17605</v>
      </c>
      <c r="T113" s="65">
        <f t="shared" si="61"/>
        <v>0</v>
      </c>
      <c r="U113" s="238">
        <f t="shared" si="61"/>
        <v>2414.17605</v>
      </c>
    </row>
    <row r="114" spans="1:21" s="6" customFormat="1" ht="57" customHeight="1">
      <c r="A114" s="125" t="s">
        <v>79</v>
      </c>
      <c r="B114" s="106" t="s">
        <v>78</v>
      </c>
      <c r="C114" s="107" t="s">
        <v>182</v>
      </c>
      <c r="D114" s="107" t="s">
        <v>184</v>
      </c>
      <c r="E114" s="108" t="s">
        <v>112</v>
      </c>
      <c r="F114" s="107"/>
      <c r="G114" s="140">
        <f t="shared" si="61"/>
        <v>1753</v>
      </c>
      <c r="H114" s="140">
        <f t="shared" si="61"/>
        <v>0</v>
      </c>
      <c r="I114" s="140">
        <f t="shared" si="61"/>
        <v>1753</v>
      </c>
      <c r="J114" s="140">
        <f t="shared" si="61"/>
        <v>0</v>
      </c>
      <c r="K114" s="140">
        <f t="shared" si="61"/>
        <v>1753</v>
      </c>
      <c r="L114" s="140">
        <f t="shared" si="61"/>
        <v>0</v>
      </c>
      <c r="M114" s="140">
        <f t="shared" si="61"/>
        <v>1753</v>
      </c>
      <c r="N114" s="237">
        <f t="shared" si="61"/>
        <v>661.17605</v>
      </c>
      <c r="O114" s="237">
        <f t="shared" si="61"/>
        <v>2414.17605</v>
      </c>
      <c r="P114" s="237">
        <f t="shared" si="61"/>
        <v>0</v>
      </c>
      <c r="Q114" s="237">
        <f t="shared" si="61"/>
        <v>2414.17605</v>
      </c>
      <c r="R114" s="237">
        <f t="shared" si="61"/>
        <v>0</v>
      </c>
      <c r="S114" s="237">
        <f t="shared" si="61"/>
        <v>2414.17605</v>
      </c>
      <c r="T114" s="237">
        <f t="shared" si="61"/>
        <v>0</v>
      </c>
      <c r="U114" s="237">
        <f t="shared" si="61"/>
        <v>2414.17605</v>
      </c>
    </row>
    <row r="115" spans="1:21" s="6" customFormat="1" ht="41.25" customHeight="1">
      <c r="A115" s="145" t="s">
        <v>80</v>
      </c>
      <c r="B115" s="77" t="s">
        <v>78</v>
      </c>
      <c r="C115" s="80" t="s">
        <v>182</v>
      </c>
      <c r="D115" s="80" t="s">
        <v>184</v>
      </c>
      <c r="E115" s="97" t="s">
        <v>113</v>
      </c>
      <c r="F115" s="80"/>
      <c r="G115" s="82">
        <f aca="true" t="shared" si="62" ref="G115:M115">G120+G116+G124</f>
        <v>1753</v>
      </c>
      <c r="H115" s="82">
        <f t="shared" si="62"/>
        <v>0</v>
      </c>
      <c r="I115" s="82">
        <f t="shared" si="62"/>
        <v>1753</v>
      </c>
      <c r="J115" s="82">
        <f t="shared" si="62"/>
        <v>0</v>
      </c>
      <c r="K115" s="82">
        <f t="shared" si="62"/>
        <v>1753</v>
      </c>
      <c r="L115" s="82">
        <f t="shared" si="62"/>
        <v>0</v>
      </c>
      <c r="M115" s="82">
        <f t="shared" si="62"/>
        <v>1753</v>
      </c>
      <c r="N115" s="82">
        <f aca="true" t="shared" si="63" ref="N115:S115">N120+N116+N124</f>
        <v>661.17605</v>
      </c>
      <c r="O115" s="82">
        <f t="shared" si="63"/>
        <v>2414.17605</v>
      </c>
      <c r="P115" s="82">
        <f t="shared" si="63"/>
        <v>0</v>
      </c>
      <c r="Q115" s="235">
        <f t="shared" si="63"/>
        <v>2414.17605</v>
      </c>
      <c r="R115" s="82">
        <f t="shared" si="63"/>
        <v>0</v>
      </c>
      <c r="S115" s="235">
        <f t="shared" si="63"/>
        <v>2414.17605</v>
      </c>
      <c r="T115" s="82">
        <f>T120+T116+T124</f>
        <v>0</v>
      </c>
      <c r="U115" s="235">
        <f>U120+U116+U124</f>
        <v>2414.17605</v>
      </c>
    </row>
    <row r="116" spans="1:21" s="6" customFormat="1" ht="29.25" customHeight="1">
      <c r="A116" s="79" t="s">
        <v>81</v>
      </c>
      <c r="B116" s="77" t="s">
        <v>78</v>
      </c>
      <c r="C116" s="80" t="s">
        <v>182</v>
      </c>
      <c r="D116" s="80" t="s">
        <v>184</v>
      </c>
      <c r="E116" s="81" t="s">
        <v>82</v>
      </c>
      <c r="F116" s="191"/>
      <c r="G116" s="82">
        <f aca="true" t="shared" si="64" ref="G116:U118">G117</f>
        <v>350</v>
      </c>
      <c r="H116" s="82">
        <f t="shared" si="64"/>
        <v>0</v>
      </c>
      <c r="I116" s="82">
        <f t="shared" si="64"/>
        <v>350</v>
      </c>
      <c r="J116" s="82">
        <f t="shared" si="64"/>
        <v>0</v>
      </c>
      <c r="K116" s="82">
        <f t="shared" si="64"/>
        <v>350</v>
      </c>
      <c r="L116" s="82">
        <f t="shared" si="64"/>
        <v>0</v>
      </c>
      <c r="M116" s="82">
        <f t="shared" si="64"/>
        <v>350</v>
      </c>
      <c r="N116" s="82">
        <f t="shared" si="64"/>
        <v>0</v>
      </c>
      <c r="O116" s="82">
        <f t="shared" si="64"/>
        <v>350</v>
      </c>
      <c r="P116" s="82">
        <f t="shared" si="64"/>
        <v>350</v>
      </c>
      <c r="Q116" s="82">
        <f t="shared" si="64"/>
        <v>700</v>
      </c>
      <c r="R116" s="82">
        <f t="shared" si="64"/>
        <v>0</v>
      </c>
      <c r="S116" s="82">
        <f t="shared" si="64"/>
        <v>700</v>
      </c>
      <c r="T116" s="82">
        <f t="shared" si="64"/>
        <v>0</v>
      </c>
      <c r="U116" s="82">
        <f t="shared" si="64"/>
        <v>700</v>
      </c>
    </row>
    <row r="117" spans="1:21" s="6" customFormat="1" ht="29.25" customHeight="1">
      <c r="A117" s="46" t="s">
        <v>128</v>
      </c>
      <c r="B117" s="69" t="s">
        <v>78</v>
      </c>
      <c r="C117" s="45" t="s">
        <v>182</v>
      </c>
      <c r="D117" s="45" t="s">
        <v>184</v>
      </c>
      <c r="E117" s="42" t="s">
        <v>82</v>
      </c>
      <c r="F117" s="49" t="s">
        <v>129</v>
      </c>
      <c r="G117" s="82">
        <f t="shared" si="64"/>
        <v>350</v>
      </c>
      <c r="H117" s="82">
        <f t="shared" si="64"/>
        <v>0</v>
      </c>
      <c r="I117" s="173">
        <f t="shared" si="64"/>
        <v>350</v>
      </c>
      <c r="J117" s="82">
        <f t="shared" si="64"/>
        <v>0</v>
      </c>
      <c r="K117" s="173">
        <f t="shared" si="64"/>
        <v>350</v>
      </c>
      <c r="L117" s="82">
        <f t="shared" si="64"/>
        <v>0</v>
      </c>
      <c r="M117" s="173">
        <f t="shared" si="64"/>
        <v>350</v>
      </c>
      <c r="N117" s="82">
        <f t="shared" si="64"/>
        <v>0</v>
      </c>
      <c r="O117" s="173">
        <f t="shared" si="64"/>
        <v>350</v>
      </c>
      <c r="P117" s="82">
        <f t="shared" si="64"/>
        <v>350</v>
      </c>
      <c r="Q117" s="173">
        <f t="shared" si="64"/>
        <v>700</v>
      </c>
      <c r="R117" s="82">
        <f t="shared" si="64"/>
        <v>0</v>
      </c>
      <c r="S117" s="173">
        <f t="shared" si="64"/>
        <v>700</v>
      </c>
      <c r="T117" s="82">
        <f t="shared" si="64"/>
        <v>0</v>
      </c>
      <c r="U117" s="173">
        <f t="shared" si="64"/>
        <v>700</v>
      </c>
    </row>
    <row r="118" spans="1:21" s="6" customFormat="1" ht="29.25" customHeight="1">
      <c r="A118" s="33" t="s">
        <v>130</v>
      </c>
      <c r="B118" s="69" t="s">
        <v>78</v>
      </c>
      <c r="C118" s="45" t="s">
        <v>182</v>
      </c>
      <c r="D118" s="45" t="s">
        <v>184</v>
      </c>
      <c r="E118" s="42" t="s">
        <v>82</v>
      </c>
      <c r="F118" s="49" t="s">
        <v>96</v>
      </c>
      <c r="G118" s="82">
        <f t="shared" si="64"/>
        <v>350</v>
      </c>
      <c r="H118" s="82">
        <f t="shared" si="64"/>
        <v>0</v>
      </c>
      <c r="I118" s="173">
        <f t="shared" si="64"/>
        <v>350</v>
      </c>
      <c r="J118" s="82">
        <f t="shared" si="64"/>
        <v>0</v>
      </c>
      <c r="K118" s="173">
        <f t="shared" si="64"/>
        <v>350</v>
      </c>
      <c r="L118" s="82">
        <f t="shared" si="64"/>
        <v>0</v>
      </c>
      <c r="M118" s="173">
        <f t="shared" si="64"/>
        <v>350</v>
      </c>
      <c r="N118" s="82">
        <f t="shared" si="64"/>
        <v>0</v>
      </c>
      <c r="O118" s="173">
        <f t="shared" si="64"/>
        <v>350</v>
      </c>
      <c r="P118" s="82">
        <f t="shared" si="64"/>
        <v>350</v>
      </c>
      <c r="Q118" s="173">
        <f t="shared" si="64"/>
        <v>700</v>
      </c>
      <c r="R118" s="82">
        <f t="shared" si="64"/>
        <v>0</v>
      </c>
      <c r="S118" s="173">
        <f t="shared" si="64"/>
        <v>700</v>
      </c>
      <c r="T118" s="82">
        <f t="shared" si="64"/>
        <v>0</v>
      </c>
      <c r="U118" s="173">
        <f t="shared" si="64"/>
        <v>700</v>
      </c>
    </row>
    <row r="119" spans="1:21" s="6" customFormat="1" ht="29.25" customHeight="1" hidden="1">
      <c r="A119" s="128" t="s">
        <v>4</v>
      </c>
      <c r="B119" s="116" t="s">
        <v>78</v>
      </c>
      <c r="C119" s="117" t="s">
        <v>182</v>
      </c>
      <c r="D119" s="117" t="s">
        <v>184</v>
      </c>
      <c r="E119" s="118" t="s">
        <v>82</v>
      </c>
      <c r="F119" s="117" t="s">
        <v>199</v>
      </c>
      <c r="G119" s="82">
        <v>350</v>
      </c>
      <c r="H119" s="82"/>
      <c r="I119" s="82">
        <f>G119+H119</f>
        <v>350</v>
      </c>
      <c r="J119" s="82"/>
      <c r="K119" s="82">
        <f>I119+J119</f>
        <v>350</v>
      </c>
      <c r="L119" s="82"/>
      <c r="M119" s="82">
        <f>K119+L119</f>
        <v>350</v>
      </c>
      <c r="N119" s="82"/>
      <c r="O119" s="82">
        <f>M119+N119</f>
        <v>350</v>
      </c>
      <c r="P119" s="82">
        <v>350</v>
      </c>
      <c r="Q119" s="82">
        <f>O119+P119</f>
        <v>700</v>
      </c>
      <c r="R119" s="82"/>
      <c r="S119" s="82">
        <f>Q119+R119</f>
        <v>700</v>
      </c>
      <c r="T119" s="82"/>
      <c r="U119" s="82">
        <f>S119+T119</f>
        <v>700</v>
      </c>
    </row>
    <row r="120" spans="1:21" s="6" customFormat="1" ht="30" customHeight="1">
      <c r="A120" s="79" t="s">
        <v>115</v>
      </c>
      <c r="B120" s="77" t="s">
        <v>78</v>
      </c>
      <c r="C120" s="80" t="s">
        <v>182</v>
      </c>
      <c r="D120" s="80" t="s">
        <v>184</v>
      </c>
      <c r="E120" s="81" t="s">
        <v>114</v>
      </c>
      <c r="F120" s="80"/>
      <c r="G120" s="82">
        <f aca="true" t="shared" si="65" ref="G120:U122">G121</f>
        <v>1373</v>
      </c>
      <c r="H120" s="82">
        <f t="shared" si="65"/>
        <v>0</v>
      </c>
      <c r="I120" s="82">
        <f t="shared" si="65"/>
        <v>1373</v>
      </c>
      <c r="J120" s="82">
        <f t="shared" si="65"/>
        <v>0</v>
      </c>
      <c r="K120" s="82">
        <f t="shared" si="65"/>
        <v>1373</v>
      </c>
      <c r="L120" s="82">
        <f t="shared" si="65"/>
        <v>0</v>
      </c>
      <c r="M120" s="82">
        <f t="shared" si="65"/>
        <v>1373</v>
      </c>
      <c r="N120" s="235">
        <f t="shared" si="65"/>
        <v>661.17605</v>
      </c>
      <c r="O120" s="235">
        <f t="shared" si="65"/>
        <v>2034.17605</v>
      </c>
      <c r="P120" s="235">
        <f t="shared" si="65"/>
        <v>-411.17605</v>
      </c>
      <c r="Q120" s="235">
        <f t="shared" si="65"/>
        <v>1623</v>
      </c>
      <c r="R120" s="235">
        <f t="shared" si="65"/>
        <v>0</v>
      </c>
      <c r="S120" s="235">
        <f t="shared" si="65"/>
        <v>1623</v>
      </c>
      <c r="T120" s="235">
        <f t="shared" si="65"/>
        <v>0</v>
      </c>
      <c r="U120" s="235">
        <f t="shared" si="65"/>
        <v>1623</v>
      </c>
    </row>
    <row r="121" spans="1:21" ht="30" customHeight="1">
      <c r="A121" s="46" t="s">
        <v>128</v>
      </c>
      <c r="B121" s="69" t="s">
        <v>78</v>
      </c>
      <c r="C121" s="45" t="s">
        <v>182</v>
      </c>
      <c r="D121" s="45" t="s">
        <v>184</v>
      </c>
      <c r="E121" s="42" t="s">
        <v>114</v>
      </c>
      <c r="F121" s="45" t="s">
        <v>129</v>
      </c>
      <c r="G121" s="60">
        <f t="shared" si="65"/>
        <v>1373</v>
      </c>
      <c r="H121" s="60">
        <f t="shared" si="65"/>
        <v>0</v>
      </c>
      <c r="I121" s="60">
        <f t="shared" si="65"/>
        <v>1373</v>
      </c>
      <c r="J121" s="60">
        <f t="shared" si="65"/>
        <v>0</v>
      </c>
      <c r="K121" s="60">
        <f t="shared" si="65"/>
        <v>1373</v>
      </c>
      <c r="L121" s="60">
        <f t="shared" si="65"/>
        <v>0</v>
      </c>
      <c r="M121" s="60">
        <f t="shared" si="65"/>
        <v>1373</v>
      </c>
      <c r="N121" s="236">
        <f t="shared" si="65"/>
        <v>661.17605</v>
      </c>
      <c r="O121" s="236">
        <f t="shared" si="65"/>
        <v>2034.17605</v>
      </c>
      <c r="P121" s="236">
        <f t="shared" si="65"/>
        <v>-411.17605</v>
      </c>
      <c r="Q121" s="236">
        <f t="shared" si="65"/>
        <v>1623</v>
      </c>
      <c r="R121" s="236">
        <f t="shared" si="65"/>
        <v>0</v>
      </c>
      <c r="S121" s="236">
        <f t="shared" si="65"/>
        <v>1623</v>
      </c>
      <c r="T121" s="236">
        <f t="shared" si="65"/>
        <v>0</v>
      </c>
      <c r="U121" s="236">
        <f t="shared" si="65"/>
        <v>1623</v>
      </c>
    </row>
    <row r="122" spans="1:21" ht="30" customHeight="1">
      <c r="A122" s="33" t="s">
        <v>130</v>
      </c>
      <c r="B122" s="69" t="s">
        <v>78</v>
      </c>
      <c r="C122" s="45" t="s">
        <v>182</v>
      </c>
      <c r="D122" s="45" t="s">
        <v>184</v>
      </c>
      <c r="E122" s="42" t="s">
        <v>114</v>
      </c>
      <c r="F122" s="45" t="s">
        <v>96</v>
      </c>
      <c r="G122" s="60">
        <f t="shared" si="65"/>
        <v>1373</v>
      </c>
      <c r="H122" s="60">
        <f t="shared" si="65"/>
        <v>0</v>
      </c>
      <c r="I122" s="60">
        <f t="shared" si="65"/>
        <v>1373</v>
      </c>
      <c r="J122" s="60">
        <f t="shared" si="65"/>
        <v>0</v>
      </c>
      <c r="K122" s="60">
        <f t="shared" si="65"/>
        <v>1373</v>
      </c>
      <c r="L122" s="60">
        <f t="shared" si="65"/>
        <v>0</v>
      </c>
      <c r="M122" s="60">
        <f t="shared" si="65"/>
        <v>1373</v>
      </c>
      <c r="N122" s="236">
        <f t="shared" si="65"/>
        <v>661.17605</v>
      </c>
      <c r="O122" s="236">
        <f t="shared" si="65"/>
        <v>2034.17605</v>
      </c>
      <c r="P122" s="236">
        <f t="shared" si="65"/>
        <v>-411.17605</v>
      </c>
      <c r="Q122" s="236">
        <f t="shared" si="65"/>
        <v>1623</v>
      </c>
      <c r="R122" s="236">
        <f t="shared" si="65"/>
        <v>0</v>
      </c>
      <c r="S122" s="236">
        <f t="shared" si="65"/>
        <v>1623</v>
      </c>
      <c r="T122" s="236">
        <f t="shared" si="65"/>
        <v>0</v>
      </c>
      <c r="U122" s="236">
        <f t="shared" si="65"/>
        <v>1623</v>
      </c>
    </row>
    <row r="123" spans="1:21" ht="27" customHeight="1" hidden="1">
      <c r="A123" s="128" t="s">
        <v>4</v>
      </c>
      <c r="B123" s="69" t="s">
        <v>78</v>
      </c>
      <c r="C123" s="117" t="s">
        <v>182</v>
      </c>
      <c r="D123" s="117" t="s">
        <v>184</v>
      </c>
      <c r="E123" s="118" t="s">
        <v>114</v>
      </c>
      <c r="F123" s="117" t="s">
        <v>199</v>
      </c>
      <c r="G123" s="60">
        <v>1373</v>
      </c>
      <c r="H123" s="60"/>
      <c r="I123" s="60">
        <f>G123+H123</f>
        <v>1373</v>
      </c>
      <c r="J123" s="60"/>
      <c r="K123" s="60">
        <f>I123+J123</f>
        <v>1373</v>
      </c>
      <c r="L123" s="60"/>
      <c r="M123" s="60">
        <f>K123+L123</f>
        <v>1373</v>
      </c>
      <c r="N123" s="236">
        <v>661.17605</v>
      </c>
      <c r="O123" s="236">
        <f>M123+N123</f>
        <v>2034.17605</v>
      </c>
      <c r="P123" s="236">
        <v>-411.17605</v>
      </c>
      <c r="Q123" s="236">
        <f>O123+P123</f>
        <v>1623</v>
      </c>
      <c r="R123" s="236"/>
      <c r="S123" s="236">
        <f>Q123+R123</f>
        <v>1623</v>
      </c>
      <c r="T123" s="236"/>
      <c r="U123" s="236">
        <f>S123+T123</f>
        <v>1623</v>
      </c>
    </row>
    <row r="124" spans="1:21" s="6" customFormat="1" ht="27" customHeight="1">
      <c r="A124" s="79" t="s">
        <v>159</v>
      </c>
      <c r="B124" s="77" t="s">
        <v>78</v>
      </c>
      <c r="C124" s="80" t="s">
        <v>182</v>
      </c>
      <c r="D124" s="80" t="s">
        <v>184</v>
      </c>
      <c r="E124" s="97" t="s">
        <v>229</v>
      </c>
      <c r="F124" s="190"/>
      <c r="G124" s="82">
        <f aca="true" t="shared" si="66" ref="G124:U126">G125</f>
        <v>30</v>
      </c>
      <c r="H124" s="82">
        <f t="shared" si="66"/>
        <v>0</v>
      </c>
      <c r="I124" s="82">
        <f t="shared" si="66"/>
        <v>30</v>
      </c>
      <c r="J124" s="82">
        <f t="shared" si="66"/>
        <v>0</v>
      </c>
      <c r="K124" s="82">
        <f t="shared" si="66"/>
        <v>30</v>
      </c>
      <c r="L124" s="82">
        <f t="shared" si="66"/>
        <v>0</v>
      </c>
      <c r="M124" s="82">
        <f t="shared" si="66"/>
        <v>30</v>
      </c>
      <c r="N124" s="82">
        <f t="shared" si="66"/>
        <v>0</v>
      </c>
      <c r="O124" s="82">
        <f t="shared" si="66"/>
        <v>30</v>
      </c>
      <c r="P124" s="235">
        <f t="shared" si="66"/>
        <v>61.17605</v>
      </c>
      <c r="Q124" s="235">
        <f t="shared" si="66"/>
        <v>91.17605</v>
      </c>
      <c r="R124" s="235">
        <f t="shared" si="66"/>
        <v>0</v>
      </c>
      <c r="S124" s="235">
        <f t="shared" si="66"/>
        <v>91.17605</v>
      </c>
      <c r="T124" s="235">
        <f t="shared" si="66"/>
        <v>0</v>
      </c>
      <c r="U124" s="235">
        <f t="shared" si="66"/>
        <v>91.17605</v>
      </c>
    </row>
    <row r="125" spans="1:21" ht="27" customHeight="1">
      <c r="A125" s="46" t="s">
        <v>128</v>
      </c>
      <c r="B125" s="69" t="s">
        <v>78</v>
      </c>
      <c r="C125" s="146" t="s">
        <v>182</v>
      </c>
      <c r="D125" s="146" t="s">
        <v>184</v>
      </c>
      <c r="E125" s="147" t="s">
        <v>229</v>
      </c>
      <c r="F125" s="45" t="s">
        <v>129</v>
      </c>
      <c r="G125" s="60">
        <f t="shared" si="66"/>
        <v>30</v>
      </c>
      <c r="H125" s="60">
        <f t="shared" si="66"/>
        <v>0</v>
      </c>
      <c r="I125" s="60">
        <f t="shared" si="66"/>
        <v>30</v>
      </c>
      <c r="J125" s="60">
        <f t="shared" si="66"/>
        <v>0</v>
      </c>
      <c r="K125" s="60">
        <f t="shared" si="66"/>
        <v>30</v>
      </c>
      <c r="L125" s="60">
        <f t="shared" si="66"/>
        <v>0</v>
      </c>
      <c r="M125" s="60">
        <f t="shared" si="66"/>
        <v>30</v>
      </c>
      <c r="N125" s="60">
        <f t="shared" si="66"/>
        <v>0</v>
      </c>
      <c r="O125" s="60">
        <f t="shared" si="66"/>
        <v>30</v>
      </c>
      <c r="P125" s="236">
        <f t="shared" si="66"/>
        <v>61.17605</v>
      </c>
      <c r="Q125" s="236">
        <f t="shared" si="66"/>
        <v>91.17605</v>
      </c>
      <c r="R125" s="236">
        <f t="shared" si="66"/>
        <v>0</v>
      </c>
      <c r="S125" s="236">
        <f t="shared" si="66"/>
        <v>91.17605</v>
      </c>
      <c r="T125" s="236">
        <f t="shared" si="66"/>
        <v>0</v>
      </c>
      <c r="U125" s="236">
        <f t="shared" si="66"/>
        <v>91.17605</v>
      </c>
    </row>
    <row r="126" spans="1:21" ht="27" customHeight="1">
      <c r="A126" s="33" t="s">
        <v>130</v>
      </c>
      <c r="B126" s="69" t="s">
        <v>78</v>
      </c>
      <c r="C126" s="146" t="s">
        <v>182</v>
      </c>
      <c r="D126" s="146" t="s">
        <v>184</v>
      </c>
      <c r="E126" s="147" t="s">
        <v>229</v>
      </c>
      <c r="F126" s="45" t="s">
        <v>96</v>
      </c>
      <c r="G126" s="60">
        <f t="shared" si="66"/>
        <v>30</v>
      </c>
      <c r="H126" s="60">
        <f t="shared" si="66"/>
        <v>0</v>
      </c>
      <c r="I126" s="60">
        <f t="shared" si="66"/>
        <v>30</v>
      </c>
      <c r="J126" s="60">
        <f t="shared" si="66"/>
        <v>0</v>
      </c>
      <c r="K126" s="60">
        <f t="shared" si="66"/>
        <v>30</v>
      </c>
      <c r="L126" s="60">
        <f t="shared" si="66"/>
        <v>0</v>
      </c>
      <c r="M126" s="60">
        <f t="shared" si="66"/>
        <v>30</v>
      </c>
      <c r="N126" s="60">
        <f t="shared" si="66"/>
        <v>0</v>
      </c>
      <c r="O126" s="60">
        <f t="shared" si="66"/>
        <v>30</v>
      </c>
      <c r="P126" s="236">
        <f t="shared" si="66"/>
        <v>61.17605</v>
      </c>
      <c r="Q126" s="236">
        <f t="shared" si="66"/>
        <v>91.17605</v>
      </c>
      <c r="R126" s="236">
        <f t="shared" si="66"/>
        <v>0</v>
      </c>
      <c r="S126" s="236">
        <f t="shared" si="66"/>
        <v>91.17605</v>
      </c>
      <c r="T126" s="236">
        <f t="shared" si="66"/>
        <v>0</v>
      </c>
      <c r="U126" s="236">
        <f t="shared" si="66"/>
        <v>91.17605</v>
      </c>
    </row>
    <row r="127" spans="1:21" ht="27" customHeight="1" hidden="1">
      <c r="A127" s="128" t="s">
        <v>4</v>
      </c>
      <c r="B127" s="116" t="s">
        <v>78</v>
      </c>
      <c r="C127" s="174" t="s">
        <v>182</v>
      </c>
      <c r="D127" s="174" t="s">
        <v>184</v>
      </c>
      <c r="E127" s="153" t="s">
        <v>229</v>
      </c>
      <c r="F127" s="117" t="s">
        <v>199</v>
      </c>
      <c r="G127" s="60">
        <v>30</v>
      </c>
      <c r="H127" s="60"/>
      <c r="I127" s="60">
        <f>G127+H127</f>
        <v>30</v>
      </c>
      <c r="J127" s="60"/>
      <c r="K127" s="60">
        <f>I127+J127</f>
        <v>30</v>
      </c>
      <c r="L127" s="60"/>
      <c r="M127" s="60">
        <f>K127+L127</f>
        <v>30</v>
      </c>
      <c r="N127" s="60"/>
      <c r="O127" s="60">
        <f>M127+N127</f>
        <v>30</v>
      </c>
      <c r="P127" s="236">
        <v>61.17605</v>
      </c>
      <c r="Q127" s="236">
        <f>O127+P127</f>
        <v>91.17605</v>
      </c>
      <c r="R127" s="236"/>
      <c r="S127" s="236">
        <f>Q127+R127</f>
        <v>91.17605</v>
      </c>
      <c r="T127" s="236"/>
      <c r="U127" s="236">
        <f>S127+T127</f>
        <v>91.17605</v>
      </c>
    </row>
    <row r="128" spans="1:21" s="19" customFormat="1" ht="13.5" customHeight="1">
      <c r="A128" s="100" t="s">
        <v>175</v>
      </c>
      <c r="B128" s="68" t="s">
        <v>78</v>
      </c>
      <c r="C128" s="64" t="s">
        <v>182</v>
      </c>
      <c r="D128" s="64" t="s">
        <v>176</v>
      </c>
      <c r="E128" s="119"/>
      <c r="F128" s="64"/>
      <c r="G128" s="149">
        <f aca="true" t="shared" si="67" ref="G128:U133">G129</f>
        <v>4</v>
      </c>
      <c r="H128" s="149">
        <f t="shared" si="67"/>
        <v>0</v>
      </c>
      <c r="I128" s="149">
        <f t="shared" si="67"/>
        <v>4</v>
      </c>
      <c r="J128" s="149">
        <f t="shared" si="67"/>
        <v>0</v>
      </c>
      <c r="K128" s="149">
        <f t="shared" si="67"/>
        <v>4</v>
      </c>
      <c r="L128" s="149">
        <f t="shared" si="67"/>
        <v>0</v>
      </c>
      <c r="M128" s="149">
        <f t="shared" si="67"/>
        <v>4</v>
      </c>
      <c r="N128" s="149">
        <f t="shared" si="67"/>
        <v>0</v>
      </c>
      <c r="O128" s="149">
        <f t="shared" si="67"/>
        <v>4</v>
      </c>
      <c r="P128" s="149">
        <f t="shared" si="67"/>
        <v>0</v>
      </c>
      <c r="Q128" s="149">
        <f t="shared" si="67"/>
        <v>4</v>
      </c>
      <c r="R128" s="149">
        <f t="shared" si="67"/>
        <v>0</v>
      </c>
      <c r="S128" s="149">
        <f t="shared" si="67"/>
        <v>4</v>
      </c>
      <c r="T128" s="149">
        <f t="shared" si="67"/>
        <v>0</v>
      </c>
      <c r="U128" s="149">
        <f t="shared" si="67"/>
        <v>4</v>
      </c>
    </row>
    <row r="129" spans="1:21" s="6" customFormat="1" ht="57" customHeight="1">
      <c r="A129" s="163" t="s">
        <v>83</v>
      </c>
      <c r="B129" s="106" t="s">
        <v>78</v>
      </c>
      <c r="C129" s="92" t="s">
        <v>182</v>
      </c>
      <c r="D129" s="92" t="s">
        <v>176</v>
      </c>
      <c r="E129" s="108" t="s">
        <v>116</v>
      </c>
      <c r="F129" s="144"/>
      <c r="G129" s="152">
        <f t="shared" si="67"/>
        <v>4</v>
      </c>
      <c r="H129" s="152">
        <f t="shared" si="67"/>
        <v>0</v>
      </c>
      <c r="I129" s="152">
        <f t="shared" si="67"/>
        <v>4</v>
      </c>
      <c r="J129" s="152">
        <f t="shared" si="67"/>
        <v>0</v>
      </c>
      <c r="K129" s="152">
        <f t="shared" si="67"/>
        <v>4</v>
      </c>
      <c r="L129" s="152">
        <f t="shared" si="67"/>
        <v>0</v>
      </c>
      <c r="M129" s="152">
        <f t="shared" si="67"/>
        <v>4</v>
      </c>
      <c r="N129" s="152">
        <f t="shared" si="67"/>
        <v>0</v>
      </c>
      <c r="O129" s="152">
        <f t="shared" si="67"/>
        <v>4</v>
      </c>
      <c r="P129" s="152">
        <f t="shared" si="67"/>
        <v>0</v>
      </c>
      <c r="Q129" s="152">
        <f t="shared" si="67"/>
        <v>4</v>
      </c>
      <c r="R129" s="152">
        <f t="shared" si="67"/>
        <v>0</v>
      </c>
      <c r="S129" s="152">
        <f t="shared" si="67"/>
        <v>4</v>
      </c>
      <c r="T129" s="152">
        <f t="shared" si="67"/>
        <v>0</v>
      </c>
      <c r="U129" s="152">
        <f t="shared" si="67"/>
        <v>4</v>
      </c>
    </row>
    <row r="130" spans="1:21" ht="28.5" customHeight="1">
      <c r="A130" s="36" t="s">
        <v>140</v>
      </c>
      <c r="B130" s="69" t="s">
        <v>78</v>
      </c>
      <c r="C130" s="47" t="s">
        <v>182</v>
      </c>
      <c r="D130" s="47" t="s">
        <v>176</v>
      </c>
      <c r="E130" s="84" t="s">
        <v>117</v>
      </c>
      <c r="F130" s="73"/>
      <c r="G130" s="151">
        <f t="shared" si="67"/>
        <v>4</v>
      </c>
      <c r="H130" s="151">
        <f t="shared" si="67"/>
        <v>0</v>
      </c>
      <c r="I130" s="151">
        <f t="shared" si="67"/>
        <v>4</v>
      </c>
      <c r="J130" s="151">
        <f t="shared" si="67"/>
        <v>0</v>
      </c>
      <c r="K130" s="151">
        <f t="shared" si="67"/>
        <v>4</v>
      </c>
      <c r="L130" s="151">
        <f t="shared" si="67"/>
        <v>0</v>
      </c>
      <c r="M130" s="151">
        <f t="shared" si="67"/>
        <v>4</v>
      </c>
      <c r="N130" s="151">
        <f t="shared" si="67"/>
        <v>0</v>
      </c>
      <c r="O130" s="151">
        <f t="shared" si="67"/>
        <v>4</v>
      </c>
      <c r="P130" s="151">
        <f t="shared" si="67"/>
        <v>0</v>
      </c>
      <c r="Q130" s="151">
        <f t="shared" si="67"/>
        <v>4</v>
      </c>
      <c r="R130" s="151">
        <f t="shared" si="67"/>
        <v>0</v>
      </c>
      <c r="S130" s="151">
        <f t="shared" si="67"/>
        <v>4</v>
      </c>
      <c r="T130" s="151">
        <f t="shared" si="67"/>
        <v>0</v>
      </c>
      <c r="U130" s="151">
        <f t="shared" si="67"/>
        <v>4</v>
      </c>
    </row>
    <row r="131" spans="1:21" ht="17.25" customHeight="1">
      <c r="A131" s="21" t="s">
        <v>158</v>
      </c>
      <c r="B131" s="69" t="s">
        <v>78</v>
      </c>
      <c r="C131" s="47" t="s">
        <v>182</v>
      </c>
      <c r="D131" s="47" t="s">
        <v>176</v>
      </c>
      <c r="E131" s="42" t="s">
        <v>84</v>
      </c>
      <c r="F131" s="73"/>
      <c r="G131" s="151">
        <f t="shared" si="67"/>
        <v>4</v>
      </c>
      <c r="H131" s="151">
        <f t="shared" si="67"/>
        <v>0</v>
      </c>
      <c r="I131" s="151">
        <f t="shared" si="67"/>
        <v>4</v>
      </c>
      <c r="J131" s="151">
        <f t="shared" si="67"/>
        <v>0</v>
      </c>
      <c r="K131" s="151">
        <f t="shared" si="67"/>
        <v>4</v>
      </c>
      <c r="L131" s="151">
        <f t="shared" si="67"/>
        <v>0</v>
      </c>
      <c r="M131" s="151">
        <f t="shared" si="67"/>
        <v>4</v>
      </c>
      <c r="N131" s="151">
        <f t="shared" si="67"/>
        <v>0</v>
      </c>
      <c r="O131" s="151">
        <f t="shared" si="67"/>
        <v>4</v>
      </c>
      <c r="P131" s="151">
        <f t="shared" si="67"/>
        <v>0</v>
      </c>
      <c r="Q131" s="151">
        <f t="shared" si="67"/>
        <v>4</v>
      </c>
      <c r="R131" s="151">
        <f t="shared" si="67"/>
        <v>0</v>
      </c>
      <c r="S131" s="151">
        <f t="shared" si="67"/>
        <v>4</v>
      </c>
      <c r="T131" s="151">
        <f t="shared" si="67"/>
        <v>0</v>
      </c>
      <c r="U131" s="151">
        <f t="shared" si="67"/>
        <v>4</v>
      </c>
    </row>
    <row r="132" spans="1:21" ht="29.25" customHeight="1">
      <c r="A132" s="46" t="s">
        <v>128</v>
      </c>
      <c r="B132" s="69" t="s">
        <v>78</v>
      </c>
      <c r="C132" s="47" t="s">
        <v>182</v>
      </c>
      <c r="D132" s="47" t="s">
        <v>176</v>
      </c>
      <c r="E132" s="42" t="s">
        <v>84</v>
      </c>
      <c r="F132" s="47" t="s">
        <v>129</v>
      </c>
      <c r="G132" s="151">
        <f t="shared" si="67"/>
        <v>4</v>
      </c>
      <c r="H132" s="151">
        <f t="shared" si="67"/>
        <v>0</v>
      </c>
      <c r="I132" s="151">
        <f t="shared" si="67"/>
        <v>4</v>
      </c>
      <c r="J132" s="151">
        <f t="shared" si="67"/>
        <v>0</v>
      </c>
      <c r="K132" s="151">
        <f t="shared" si="67"/>
        <v>4</v>
      </c>
      <c r="L132" s="151">
        <f t="shared" si="67"/>
        <v>0</v>
      </c>
      <c r="M132" s="151">
        <f t="shared" si="67"/>
        <v>4</v>
      </c>
      <c r="N132" s="151">
        <f t="shared" si="67"/>
        <v>0</v>
      </c>
      <c r="O132" s="151">
        <f t="shared" si="67"/>
        <v>4</v>
      </c>
      <c r="P132" s="151">
        <f t="shared" si="67"/>
        <v>0</v>
      </c>
      <c r="Q132" s="151">
        <f t="shared" si="67"/>
        <v>4</v>
      </c>
      <c r="R132" s="151">
        <f t="shared" si="67"/>
        <v>0</v>
      </c>
      <c r="S132" s="151">
        <f t="shared" si="67"/>
        <v>4</v>
      </c>
      <c r="T132" s="151">
        <f t="shared" si="67"/>
        <v>0</v>
      </c>
      <c r="U132" s="151">
        <f t="shared" si="67"/>
        <v>4</v>
      </c>
    </row>
    <row r="133" spans="1:21" ht="30" customHeight="1">
      <c r="A133" s="33" t="s">
        <v>130</v>
      </c>
      <c r="B133" s="69" t="s">
        <v>78</v>
      </c>
      <c r="C133" s="47" t="s">
        <v>182</v>
      </c>
      <c r="D133" s="47" t="s">
        <v>176</v>
      </c>
      <c r="E133" s="42" t="s">
        <v>84</v>
      </c>
      <c r="F133" s="47" t="s">
        <v>96</v>
      </c>
      <c r="G133" s="151">
        <f t="shared" si="67"/>
        <v>4</v>
      </c>
      <c r="H133" s="151">
        <f t="shared" si="67"/>
        <v>0</v>
      </c>
      <c r="I133" s="151">
        <f t="shared" si="67"/>
        <v>4</v>
      </c>
      <c r="J133" s="151">
        <f t="shared" si="67"/>
        <v>0</v>
      </c>
      <c r="K133" s="151">
        <f t="shared" si="67"/>
        <v>4</v>
      </c>
      <c r="L133" s="151">
        <f t="shared" si="67"/>
        <v>0</v>
      </c>
      <c r="M133" s="151">
        <f t="shared" si="67"/>
        <v>4</v>
      </c>
      <c r="N133" s="151">
        <f t="shared" si="67"/>
        <v>0</v>
      </c>
      <c r="O133" s="151">
        <f t="shared" si="67"/>
        <v>4</v>
      </c>
      <c r="P133" s="151">
        <f t="shared" si="67"/>
        <v>0</v>
      </c>
      <c r="Q133" s="151">
        <f t="shared" si="67"/>
        <v>4</v>
      </c>
      <c r="R133" s="151">
        <f t="shared" si="67"/>
        <v>0</v>
      </c>
      <c r="S133" s="151">
        <f t="shared" si="67"/>
        <v>4</v>
      </c>
      <c r="T133" s="151">
        <f t="shared" si="67"/>
        <v>0</v>
      </c>
      <c r="U133" s="151">
        <f t="shared" si="67"/>
        <v>4</v>
      </c>
    </row>
    <row r="134" spans="1:21" ht="28.5" customHeight="1" hidden="1">
      <c r="A134" s="128" t="s">
        <v>4</v>
      </c>
      <c r="B134" s="69" t="s">
        <v>78</v>
      </c>
      <c r="C134" s="150" t="s">
        <v>182</v>
      </c>
      <c r="D134" s="150" t="s">
        <v>176</v>
      </c>
      <c r="E134" s="118" t="s">
        <v>84</v>
      </c>
      <c r="F134" s="139" t="s">
        <v>199</v>
      </c>
      <c r="G134" s="151">
        <v>4</v>
      </c>
      <c r="H134" s="151"/>
      <c r="I134" s="151">
        <f>G134+H134</f>
        <v>4</v>
      </c>
      <c r="J134" s="151"/>
      <c r="K134" s="151">
        <f>I134+J134</f>
        <v>4</v>
      </c>
      <c r="L134" s="151"/>
      <c r="M134" s="151">
        <f>K134+L134</f>
        <v>4</v>
      </c>
      <c r="N134" s="151"/>
      <c r="O134" s="151">
        <f>M134+N134</f>
        <v>4</v>
      </c>
      <c r="P134" s="151"/>
      <c r="Q134" s="151">
        <f>O134+P134</f>
        <v>4</v>
      </c>
      <c r="R134" s="151"/>
      <c r="S134" s="151">
        <f>Q134+R134</f>
        <v>4</v>
      </c>
      <c r="T134" s="151"/>
      <c r="U134" s="151">
        <f>S134+T134</f>
        <v>4</v>
      </c>
    </row>
    <row r="135" spans="1:21" s="15" customFormat="1" ht="15" customHeight="1">
      <c r="A135" s="40" t="s">
        <v>210</v>
      </c>
      <c r="B135" s="68" t="s">
        <v>78</v>
      </c>
      <c r="C135" s="43" t="s">
        <v>185</v>
      </c>
      <c r="D135" s="43"/>
      <c r="E135" s="42"/>
      <c r="F135" s="43"/>
      <c r="G135" s="86">
        <f aca="true" t="shared" si="68" ref="G135:M135">G136+G142+G152</f>
        <v>2910.42</v>
      </c>
      <c r="H135" s="86">
        <f t="shared" si="68"/>
        <v>-36</v>
      </c>
      <c r="I135" s="86">
        <f t="shared" si="68"/>
        <v>2874.42</v>
      </c>
      <c r="J135" s="86">
        <f t="shared" si="68"/>
        <v>0</v>
      </c>
      <c r="K135" s="86">
        <f t="shared" si="68"/>
        <v>2874.42</v>
      </c>
      <c r="L135" s="86">
        <f t="shared" si="68"/>
        <v>30</v>
      </c>
      <c r="M135" s="86">
        <f t="shared" si="68"/>
        <v>2904.42</v>
      </c>
      <c r="N135" s="86">
        <f aca="true" t="shared" si="69" ref="N135:S135">N136+N142+N152</f>
        <v>72.445</v>
      </c>
      <c r="O135" s="86">
        <f t="shared" si="69"/>
        <v>2976.865</v>
      </c>
      <c r="P135" s="86">
        <f t="shared" si="69"/>
        <v>-89.51076</v>
      </c>
      <c r="Q135" s="86">
        <f t="shared" si="69"/>
        <v>2887.3542399999997</v>
      </c>
      <c r="R135" s="86">
        <f t="shared" si="69"/>
        <v>0</v>
      </c>
      <c r="S135" s="86">
        <f t="shared" si="69"/>
        <v>2887.3542399999997</v>
      </c>
      <c r="T135" s="86">
        <f>T136+T142+T152</f>
        <v>0</v>
      </c>
      <c r="U135" s="86">
        <f>U136+U142+U152</f>
        <v>2887.3542399999997</v>
      </c>
    </row>
    <row r="136" spans="1:21" s="19" customFormat="1" ht="15" customHeight="1">
      <c r="A136" s="100" t="s">
        <v>167</v>
      </c>
      <c r="B136" s="68" t="s">
        <v>78</v>
      </c>
      <c r="C136" s="64" t="s">
        <v>185</v>
      </c>
      <c r="D136" s="64" t="s">
        <v>180</v>
      </c>
      <c r="E136" s="119"/>
      <c r="F136" s="64"/>
      <c r="G136" s="124">
        <f aca="true" t="shared" si="70" ref="G136:U140">G137</f>
        <v>12.8</v>
      </c>
      <c r="H136" s="124">
        <f t="shared" si="70"/>
        <v>0</v>
      </c>
      <c r="I136" s="124">
        <f t="shared" si="70"/>
        <v>12.8</v>
      </c>
      <c r="J136" s="124">
        <f t="shared" si="70"/>
        <v>0</v>
      </c>
      <c r="K136" s="124">
        <f t="shared" si="70"/>
        <v>12.8</v>
      </c>
      <c r="L136" s="124">
        <f t="shared" si="70"/>
        <v>0</v>
      </c>
      <c r="M136" s="124">
        <f t="shared" si="70"/>
        <v>12.8</v>
      </c>
      <c r="N136" s="124">
        <f t="shared" si="70"/>
        <v>0</v>
      </c>
      <c r="O136" s="124">
        <f t="shared" si="70"/>
        <v>12.8</v>
      </c>
      <c r="P136" s="124">
        <f t="shared" si="70"/>
        <v>0</v>
      </c>
      <c r="Q136" s="124">
        <f t="shared" si="70"/>
        <v>12.8</v>
      </c>
      <c r="R136" s="124">
        <f t="shared" si="70"/>
        <v>0</v>
      </c>
      <c r="S136" s="124">
        <f t="shared" si="70"/>
        <v>12.8</v>
      </c>
      <c r="T136" s="124">
        <f t="shared" si="70"/>
        <v>0</v>
      </c>
      <c r="U136" s="124">
        <f t="shared" si="70"/>
        <v>12.8</v>
      </c>
    </row>
    <row r="137" spans="1:21" s="19" customFormat="1" ht="29.25" customHeight="1">
      <c r="A137" s="125" t="s">
        <v>108</v>
      </c>
      <c r="B137" s="106" t="s">
        <v>78</v>
      </c>
      <c r="C137" s="92" t="s">
        <v>185</v>
      </c>
      <c r="D137" s="92" t="s">
        <v>180</v>
      </c>
      <c r="E137" s="108" t="s">
        <v>51</v>
      </c>
      <c r="F137" s="64"/>
      <c r="G137" s="124">
        <f t="shared" si="70"/>
        <v>12.8</v>
      </c>
      <c r="H137" s="124">
        <f t="shared" si="70"/>
        <v>0</v>
      </c>
      <c r="I137" s="124">
        <f t="shared" si="70"/>
        <v>12.8</v>
      </c>
      <c r="J137" s="124">
        <f t="shared" si="70"/>
        <v>0</v>
      </c>
      <c r="K137" s="124">
        <f t="shared" si="70"/>
        <v>12.8</v>
      </c>
      <c r="L137" s="124">
        <f t="shared" si="70"/>
        <v>0</v>
      </c>
      <c r="M137" s="124">
        <f t="shared" si="70"/>
        <v>12.8</v>
      </c>
      <c r="N137" s="124">
        <f t="shared" si="70"/>
        <v>0</v>
      </c>
      <c r="O137" s="124">
        <f t="shared" si="70"/>
        <v>12.8</v>
      </c>
      <c r="P137" s="124">
        <f t="shared" si="70"/>
        <v>0</v>
      </c>
      <c r="Q137" s="124">
        <f t="shared" si="70"/>
        <v>12.8</v>
      </c>
      <c r="R137" s="124">
        <f t="shared" si="70"/>
        <v>0</v>
      </c>
      <c r="S137" s="124">
        <f t="shared" si="70"/>
        <v>12.8</v>
      </c>
      <c r="T137" s="124">
        <f t="shared" si="70"/>
        <v>0</v>
      </c>
      <c r="U137" s="124">
        <f t="shared" si="70"/>
        <v>12.8</v>
      </c>
    </row>
    <row r="138" spans="1:21" s="95" customFormat="1" ht="15" customHeight="1">
      <c r="A138" s="79" t="s">
        <v>75</v>
      </c>
      <c r="B138" s="69" t="s">
        <v>78</v>
      </c>
      <c r="C138" s="78" t="s">
        <v>185</v>
      </c>
      <c r="D138" s="78" t="s">
        <v>180</v>
      </c>
      <c r="E138" s="81" t="s">
        <v>56</v>
      </c>
      <c r="F138" s="92"/>
      <c r="G138" s="94">
        <f t="shared" si="70"/>
        <v>12.8</v>
      </c>
      <c r="H138" s="94">
        <f t="shared" si="70"/>
        <v>0</v>
      </c>
      <c r="I138" s="94">
        <f t="shared" si="70"/>
        <v>12.8</v>
      </c>
      <c r="J138" s="94">
        <f t="shared" si="70"/>
        <v>0</v>
      </c>
      <c r="K138" s="94">
        <f t="shared" si="70"/>
        <v>12.8</v>
      </c>
      <c r="L138" s="94">
        <f t="shared" si="70"/>
        <v>0</v>
      </c>
      <c r="M138" s="94">
        <f t="shared" si="70"/>
        <v>12.8</v>
      </c>
      <c r="N138" s="94">
        <f t="shared" si="70"/>
        <v>0</v>
      </c>
      <c r="O138" s="94">
        <f t="shared" si="70"/>
        <v>12.8</v>
      </c>
      <c r="P138" s="94">
        <f t="shared" si="70"/>
        <v>0</v>
      </c>
      <c r="Q138" s="94">
        <f t="shared" si="70"/>
        <v>12.8</v>
      </c>
      <c r="R138" s="94">
        <f t="shared" si="70"/>
        <v>0</v>
      </c>
      <c r="S138" s="94">
        <f t="shared" si="70"/>
        <v>12.8</v>
      </c>
      <c r="T138" s="94">
        <f t="shared" si="70"/>
        <v>0</v>
      </c>
      <c r="U138" s="94">
        <f t="shared" si="70"/>
        <v>12.8</v>
      </c>
    </row>
    <row r="139" spans="1:21" s="95" customFormat="1" ht="28.5" customHeight="1">
      <c r="A139" s="46" t="s">
        <v>128</v>
      </c>
      <c r="B139" s="69" t="s">
        <v>78</v>
      </c>
      <c r="C139" s="47" t="s">
        <v>185</v>
      </c>
      <c r="D139" s="47" t="s">
        <v>180</v>
      </c>
      <c r="E139" s="42" t="s">
        <v>56</v>
      </c>
      <c r="F139" s="47" t="s">
        <v>129</v>
      </c>
      <c r="G139" s="94">
        <f t="shared" si="70"/>
        <v>12.8</v>
      </c>
      <c r="H139" s="94">
        <f t="shared" si="70"/>
        <v>0</v>
      </c>
      <c r="I139" s="85">
        <f t="shared" si="70"/>
        <v>12.8</v>
      </c>
      <c r="J139" s="94">
        <f t="shared" si="70"/>
        <v>0</v>
      </c>
      <c r="K139" s="85">
        <f t="shared" si="70"/>
        <v>12.8</v>
      </c>
      <c r="L139" s="94">
        <f t="shared" si="70"/>
        <v>0</v>
      </c>
      <c r="M139" s="85">
        <f t="shared" si="70"/>
        <v>12.8</v>
      </c>
      <c r="N139" s="94">
        <f t="shared" si="70"/>
        <v>0</v>
      </c>
      <c r="O139" s="85">
        <f t="shared" si="70"/>
        <v>12.8</v>
      </c>
      <c r="P139" s="94">
        <f t="shared" si="70"/>
        <v>0</v>
      </c>
      <c r="Q139" s="85">
        <f t="shared" si="70"/>
        <v>12.8</v>
      </c>
      <c r="R139" s="94">
        <f t="shared" si="70"/>
        <v>0</v>
      </c>
      <c r="S139" s="85">
        <f t="shared" si="70"/>
        <v>12.8</v>
      </c>
      <c r="T139" s="94">
        <f t="shared" si="70"/>
        <v>0</v>
      </c>
      <c r="U139" s="85">
        <f t="shared" si="70"/>
        <v>12.8</v>
      </c>
    </row>
    <row r="140" spans="1:21" s="95" customFormat="1" ht="29.25" customHeight="1">
      <c r="A140" s="33" t="s">
        <v>130</v>
      </c>
      <c r="B140" s="69" t="s">
        <v>78</v>
      </c>
      <c r="C140" s="47" t="s">
        <v>185</v>
      </c>
      <c r="D140" s="47" t="s">
        <v>180</v>
      </c>
      <c r="E140" s="42" t="s">
        <v>56</v>
      </c>
      <c r="F140" s="47" t="s">
        <v>96</v>
      </c>
      <c r="G140" s="94">
        <f t="shared" si="70"/>
        <v>12.8</v>
      </c>
      <c r="H140" s="94">
        <f t="shared" si="70"/>
        <v>0</v>
      </c>
      <c r="I140" s="85">
        <f t="shared" si="70"/>
        <v>12.8</v>
      </c>
      <c r="J140" s="94">
        <f t="shared" si="70"/>
        <v>0</v>
      </c>
      <c r="K140" s="85">
        <f t="shared" si="70"/>
        <v>12.8</v>
      </c>
      <c r="L140" s="94">
        <f t="shared" si="70"/>
        <v>0</v>
      </c>
      <c r="M140" s="85">
        <f t="shared" si="70"/>
        <v>12.8</v>
      </c>
      <c r="N140" s="94">
        <f t="shared" si="70"/>
        <v>0</v>
      </c>
      <c r="O140" s="85">
        <f t="shared" si="70"/>
        <v>12.8</v>
      </c>
      <c r="P140" s="94">
        <f t="shared" si="70"/>
        <v>0</v>
      </c>
      <c r="Q140" s="85">
        <f t="shared" si="70"/>
        <v>12.8</v>
      </c>
      <c r="R140" s="94">
        <f t="shared" si="70"/>
        <v>0</v>
      </c>
      <c r="S140" s="85">
        <f t="shared" si="70"/>
        <v>12.8</v>
      </c>
      <c r="T140" s="94">
        <f t="shared" si="70"/>
        <v>0</v>
      </c>
      <c r="U140" s="85">
        <f t="shared" si="70"/>
        <v>12.8</v>
      </c>
    </row>
    <row r="141" spans="1:21" s="15" customFormat="1" ht="30" customHeight="1" hidden="1">
      <c r="A141" s="128" t="s">
        <v>4</v>
      </c>
      <c r="B141" s="69" t="s">
        <v>78</v>
      </c>
      <c r="C141" s="150" t="s">
        <v>185</v>
      </c>
      <c r="D141" s="150" t="s">
        <v>180</v>
      </c>
      <c r="E141" s="118" t="s">
        <v>56</v>
      </c>
      <c r="F141" s="150" t="s">
        <v>199</v>
      </c>
      <c r="G141" s="85">
        <v>12.8</v>
      </c>
      <c r="H141" s="85"/>
      <c r="I141" s="85">
        <f>G141+H141</f>
        <v>12.8</v>
      </c>
      <c r="J141" s="85"/>
      <c r="K141" s="85">
        <f>I141+J141</f>
        <v>12.8</v>
      </c>
      <c r="L141" s="85"/>
      <c r="M141" s="85">
        <f>K141+L141</f>
        <v>12.8</v>
      </c>
      <c r="N141" s="85"/>
      <c r="O141" s="85">
        <f>M141+N141</f>
        <v>12.8</v>
      </c>
      <c r="P141" s="85"/>
      <c r="Q141" s="85">
        <f>O141+P141</f>
        <v>12.8</v>
      </c>
      <c r="R141" s="85"/>
      <c r="S141" s="85">
        <f>Q141+R141</f>
        <v>12.8</v>
      </c>
      <c r="T141" s="85"/>
      <c r="U141" s="85">
        <f>S141+T141</f>
        <v>12.8</v>
      </c>
    </row>
    <row r="142" spans="1:21" s="19" customFormat="1" ht="15" customHeight="1">
      <c r="A142" s="100" t="s">
        <v>187</v>
      </c>
      <c r="B142" s="68" t="s">
        <v>78</v>
      </c>
      <c r="C142" s="64" t="s">
        <v>185</v>
      </c>
      <c r="D142" s="64" t="s">
        <v>181</v>
      </c>
      <c r="E142" s="119"/>
      <c r="F142" s="64"/>
      <c r="G142" s="65">
        <f aca="true" t="shared" si="71" ref="G142:U142">G143</f>
        <v>1550</v>
      </c>
      <c r="H142" s="65">
        <f t="shared" si="71"/>
        <v>0</v>
      </c>
      <c r="I142" s="65">
        <f t="shared" si="71"/>
        <v>1550</v>
      </c>
      <c r="J142" s="65">
        <f t="shared" si="71"/>
        <v>0</v>
      </c>
      <c r="K142" s="65">
        <f t="shared" si="71"/>
        <v>1550</v>
      </c>
      <c r="L142" s="65">
        <f t="shared" si="71"/>
        <v>0</v>
      </c>
      <c r="M142" s="65">
        <f t="shared" si="71"/>
        <v>1550</v>
      </c>
      <c r="N142" s="65">
        <f t="shared" si="71"/>
        <v>0</v>
      </c>
      <c r="O142" s="65">
        <f t="shared" si="71"/>
        <v>1550</v>
      </c>
      <c r="P142" s="238">
        <f t="shared" si="71"/>
        <v>-89.51076</v>
      </c>
      <c r="Q142" s="238">
        <f t="shared" si="71"/>
        <v>1460.4892399999999</v>
      </c>
      <c r="R142" s="238">
        <f t="shared" si="71"/>
        <v>0</v>
      </c>
      <c r="S142" s="238">
        <f t="shared" si="71"/>
        <v>1460.4892399999999</v>
      </c>
      <c r="T142" s="238">
        <f t="shared" si="71"/>
        <v>0</v>
      </c>
      <c r="U142" s="238">
        <f t="shared" si="71"/>
        <v>1460.4892399999999</v>
      </c>
    </row>
    <row r="143" spans="1:21" ht="29.25" customHeight="1">
      <c r="A143" s="125" t="s">
        <v>108</v>
      </c>
      <c r="B143" s="106" t="s">
        <v>78</v>
      </c>
      <c r="C143" s="92" t="s">
        <v>185</v>
      </c>
      <c r="D143" s="92" t="s">
        <v>181</v>
      </c>
      <c r="E143" s="108" t="s">
        <v>51</v>
      </c>
      <c r="F143" s="34"/>
      <c r="G143" s="57">
        <f aca="true" t="shared" si="72" ref="G143:R143">G148</f>
        <v>1550</v>
      </c>
      <c r="H143" s="57">
        <f t="shared" si="72"/>
        <v>0</v>
      </c>
      <c r="I143" s="57">
        <f t="shared" si="72"/>
        <v>1550</v>
      </c>
      <c r="J143" s="57">
        <f t="shared" si="72"/>
        <v>0</v>
      </c>
      <c r="K143" s="57">
        <f t="shared" si="72"/>
        <v>1550</v>
      </c>
      <c r="L143" s="57">
        <f t="shared" si="72"/>
        <v>0</v>
      </c>
      <c r="M143" s="57">
        <f t="shared" si="72"/>
        <v>1550</v>
      </c>
      <c r="N143" s="57">
        <f t="shared" si="72"/>
        <v>0</v>
      </c>
      <c r="O143" s="57">
        <f t="shared" si="72"/>
        <v>1550</v>
      </c>
      <c r="P143" s="227">
        <f t="shared" si="72"/>
        <v>-89.51076</v>
      </c>
      <c r="Q143" s="227">
        <f t="shared" si="72"/>
        <v>1460.4892399999999</v>
      </c>
      <c r="R143" s="227">
        <f t="shared" si="72"/>
        <v>0</v>
      </c>
      <c r="S143" s="227">
        <f>S148+S144</f>
        <v>1460.4892399999999</v>
      </c>
      <c r="T143" s="227">
        <f>T148+T144</f>
        <v>0</v>
      </c>
      <c r="U143" s="227">
        <f>U148+U144</f>
        <v>1460.4892399999999</v>
      </c>
    </row>
    <row r="144" spans="1:21" s="6" customFormat="1" ht="15" customHeight="1">
      <c r="A144" s="79" t="s">
        <v>192</v>
      </c>
      <c r="B144" s="69" t="s">
        <v>78</v>
      </c>
      <c r="C144" s="78" t="s">
        <v>185</v>
      </c>
      <c r="D144" s="78" t="s">
        <v>181</v>
      </c>
      <c r="E144" s="84" t="s">
        <v>56</v>
      </c>
      <c r="F144" s="78"/>
      <c r="G144" s="91">
        <f aca="true" t="shared" si="73" ref="G144:U146">G145</f>
        <v>1550</v>
      </c>
      <c r="H144" s="91">
        <f t="shared" si="73"/>
        <v>0</v>
      </c>
      <c r="I144" s="91">
        <f t="shared" si="73"/>
        <v>1550</v>
      </c>
      <c r="J144" s="91">
        <f t="shared" si="73"/>
        <v>0</v>
      </c>
      <c r="K144" s="91">
        <f t="shared" si="73"/>
        <v>1550</v>
      </c>
      <c r="L144" s="91">
        <f t="shared" si="73"/>
        <v>0</v>
      </c>
      <c r="M144" s="91">
        <f t="shared" si="73"/>
        <v>1550</v>
      </c>
      <c r="N144" s="91">
        <f t="shared" si="73"/>
        <v>0</v>
      </c>
      <c r="O144" s="91">
        <f t="shared" si="73"/>
        <v>1550</v>
      </c>
      <c r="P144" s="229">
        <f t="shared" si="73"/>
        <v>-89.51076</v>
      </c>
      <c r="Q144" s="229">
        <f t="shared" si="73"/>
        <v>1460.4892399999999</v>
      </c>
      <c r="R144" s="229">
        <f t="shared" si="73"/>
        <v>0</v>
      </c>
      <c r="S144" s="229">
        <f t="shared" si="73"/>
        <v>0</v>
      </c>
      <c r="T144" s="229">
        <f t="shared" si="73"/>
        <v>760</v>
      </c>
      <c r="U144" s="229">
        <f t="shared" si="73"/>
        <v>760</v>
      </c>
    </row>
    <row r="145" spans="1:21" s="6" customFormat="1" ht="28.5" customHeight="1">
      <c r="A145" s="46" t="s">
        <v>128</v>
      </c>
      <c r="B145" s="69" t="s">
        <v>78</v>
      </c>
      <c r="C145" s="34" t="s">
        <v>185</v>
      </c>
      <c r="D145" s="34" t="s">
        <v>181</v>
      </c>
      <c r="E145" s="84" t="s">
        <v>56</v>
      </c>
      <c r="F145" s="47" t="s">
        <v>129</v>
      </c>
      <c r="G145" s="91">
        <f t="shared" si="73"/>
        <v>1550</v>
      </c>
      <c r="H145" s="91">
        <f t="shared" si="73"/>
        <v>0</v>
      </c>
      <c r="I145" s="75">
        <f t="shared" si="73"/>
        <v>1550</v>
      </c>
      <c r="J145" s="91">
        <f t="shared" si="73"/>
        <v>0</v>
      </c>
      <c r="K145" s="75">
        <f t="shared" si="73"/>
        <v>1550</v>
      </c>
      <c r="L145" s="91">
        <f t="shared" si="73"/>
        <v>0</v>
      </c>
      <c r="M145" s="75">
        <f t="shared" si="73"/>
        <v>1550</v>
      </c>
      <c r="N145" s="91">
        <f t="shared" si="73"/>
        <v>0</v>
      </c>
      <c r="O145" s="75">
        <f t="shared" si="73"/>
        <v>1550</v>
      </c>
      <c r="P145" s="229">
        <f t="shared" si="73"/>
        <v>-89.51076</v>
      </c>
      <c r="Q145" s="231">
        <f t="shared" si="73"/>
        <v>1460.4892399999999</v>
      </c>
      <c r="R145" s="229">
        <f t="shared" si="73"/>
        <v>0</v>
      </c>
      <c r="S145" s="231">
        <f t="shared" si="73"/>
        <v>0</v>
      </c>
      <c r="T145" s="229">
        <f t="shared" si="73"/>
        <v>760</v>
      </c>
      <c r="U145" s="231">
        <f t="shared" si="73"/>
        <v>760</v>
      </c>
    </row>
    <row r="146" spans="1:21" s="6" customFormat="1" ht="30" customHeight="1">
      <c r="A146" s="33" t="s">
        <v>130</v>
      </c>
      <c r="B146" s="69" t="s">
        <v>78</v>
      </c>
      <c r="C146" s="34" t="s">
        <v>185</v>
      </c>
      <c r="D146" s="34" t="s">
        <v>181</v>
      </c>
      <c r="E146" s="84" t="s">
        <v>56</v>
      </c>
      <c r="F146" s="47" t="s">
        <v>96</v>
      </c>
      <c r="G146" s="91">
        <f t="shared" si="73"/>
        <v>1550</v>
      </c>
      <c r="H146" s="91">
        <f t="shared" si="73"/>
        <v>0</v>
      </c>
      <c r="I146" s="75">
        <f t="shared" si="73"/>
        <v>1550</v>
      </c>
      <c r="J146" s="91">
        <f t="shared" si="73"/>
        <v>0</v>
      </c>
      <c r="K146" s="75">
        <f t="shared" si="73"/>
        <v>1550</v>
      </c>
      <c r="L146" s="91">
        <f t="shared" si="73"/>
        <v>0</v>
      </c>
      <c r="M146" s="75">
        <f t="shared" si="73"/>
        <v>1550</v>
      </c>
      <c r="N146" s="91">
        <f t="shared" si="73"/>
        <v>0</v>
      </c>
      <c r="O146" s="75">
        <f t="shared" si="73"/>
        <v>1550</v>
      </c>
      <c r="P146" s="229">
        <f t="shared" si="73"/>
        <v>-89.51076</v>
      </c>
      <c r="Q146" s="231">
        <f t="shared" si="73"/>
        <v>1460.4892399999999</v>
      </c>
      <c r="R146" s="229">
        <f t="shared" si="73"/>
        <v>0</v>
      </c>
      <c r="S146" s="231">
        <f t="shared" si="73"/>
        <v>0</v>
      </c>
      <c r="T146" s="229">
        <f t="shared" si="73"/>
        <v>760</v>
      </c>
      <c r="U146" s="231">
        <f t="shared" si="73"/>
        <v>760</v>
      </c>
    </row>
    <row r="147" spans="1:21" ht="29.25" customHeight="1" hidden="1">
      <c r="A147" s="128" t="s">
        <v>4</v>
      </c>
      <c r="B147" s="69" t="s">
        <v>78</v>
      </c>
      <c r="C147" s="127" t="s">
        <v>185</v>
      </c>
      <c r="D147" s="127" t="s">
        <v>181</v>
      </c>
      <c r="E147" s="118" t="s">
        <v>56</v>
      </c>
      <c r="F147" s="127" t="s">
        <v>199</v>
      </c>
      <c r="G147" s="57">
        <v>1550</v>
      </c>
      <c r="H147" s="57"/>
      <c r="I147" s="57">
        <f>G147+H147</f>
        <v>1550</v>
      </c>
      <c r="J147" s="57"/>
      <c r="K147" s="57">
        <f>I147+J147</f>
        <v>1550</v>
      </c>
      <c r="L147" s="57"/>
      <c r="M147" s="57">
        <f>K147+L147</f>
        <v>1550</v>
      </c>
      <c r="N147" s="57"/>
      <c r="O147" s="57">
        <f>M147+N147</f>
        <v>1550</v>
      </c>
      <c r="P147" s="227">
        <v>-89.51076</v>
      </c>
      <c r="Q147" s="227">
        <f>O147+P147</f>
        <v>1460.4892399999999</v>
      </c>
      <c r="R147" s="227"/>
      <c r="S147" s="227"/>
      <c r="T147" s="227">
        <v>760</v>
      </c>
      <c r="U147" s="227">
        <f>S147+T147</f>
        <v>760</v>
      </c>
    </row>
    <row r="148" spans="1:21" s="6" customFormat="1" ht="15" customHeight="1">
      <c r="A148" s="79" t="s">
        <v>192</v>
      </c>
      <c r="B148" s="69" t="s">
        <v>78</v>
      </c>
      <c r="C148" s="78" t="s">
        <v>185</v>
      </c>
      <c r="D148" s="78" t="s">
        <v>181</v>
      </c>
      <c r="E148" s="81" t="s">
        <v>170</v>
      </c>
      <c r="F148" s="78"/>
      <c r="G148" s="91">
        <f aca="true" t="shared" si="74" ref="G148:U150">G149</f>
        <v>1550</v>
      </c>
      <c r="H148" s="91">
        <f t="shared" si="74"/>
        <v>0</v>
      </c>
      <c r="I148" s="91">
        <f t="shared" si="74"/>
        <v>1550</v>
      </c>
      <c r="J148" s="91">
        <f t="shared" si="74"/>
        <v>0</v>
      </c>
      <c r="K148" s="91">
        <f t="shared" si="74"/>
        <v>1550</v>
      </c>
      <c r="L148" s="91">
        <f t="shared" si="74"/>
        <v>0</v>
      </c>
      <c r="M148" s="91">
        <f t="shared" si="74"/>
        <v>1550</v>
      </c>
      <c r="N148" s="91">
        <f t="shared" si="74"/>
        <v>0</v>
      </c>
      <c r="O148" s="91">
        <f t="shared" si="74"/>
        <v>1550</v>
      </c>
      <c r="P148" s="229">
        <f t="shared" si="74"/>
        <v>-89.51076</v>
      </c>
      <c r="Q148" s="229">
        <f t="shared" si="74"/>
        <v>1460.4892399999999</v>
      </c>
      <c r="R148" s="229">
        <f t="shared" si="74"/>
        <v>0</v>
      </c>
      <c r="S148" s="229">
        <f t="shared" si="74"/>
        <v>1460.4892399999999</v>
      </c>
      <c r="T148" s="229">
        <f t="shared" si="74"/>
        <v>-760</v>
      </c>
      <c r="U148" s="229">
        <f t="shared" si="74"/>
        <v>700.4892399999999</v>
      </c>
    </row>
    <row r="149" spans="1:21" s="6" customFormat="1" ht="28.5" customHeight="1">
      <c r="A149" s="46" t="s">
        <v>128</v>
      </c>
      <c r="B149" s="69" t="s">
        <v>78</v>
      </c>
      <c r="C149" s="34" t="s">
        <v>185</v>
      </c>
      <c r="D149" s="34" t="s">
        <v>181</v>
      </c>
      <c r="E149" s="42" t="s">
        <v>170</v>
      </c>
      <c r="F149" s="47" t="s">
        <v>129</v>
      </c>
      <c r="G149" s="91">
        <f t="shared" si="74"/>
        <v>1550</v>
      </c>
      <c r="H149" s="91">
        <f t="shared" si="74"/>
        <v>0</v>
      </c>
      <c r="I149" s="75">
        <f t="shared" si="74"/>
        <v>1550</v>
      </c>
      <c r="J149" s="91">
        <f t="shared" si="74"/>
        <v>0</v>
      </c>
      <c r="K149" s="75">
        <f t="shared" si="74"/>
        <v>1550</v>
      </c>
      <c r="L149" s="91">
        <f t="shared" si="74"/>
        <v>0</v>
      </c>
      <c r="M149" s="75">
        <f t="shared" si="74"/>
        <v>1550</v>
      </c>
      <c r="N149" s="91">
        <f t="shared" si="74"/>
        <v>0</v>
      </c>
      <c r="O149" s="75">
        <f t="shared" si="74"/>
        <v>1550</v>
      </c>
      <c r="P149" s="229">
        <f t="shared" si="74"/>
        <v>-89.51076</v>
      </c>
      <c r="Q149" s="231">
        <f t="shared" si="74"/>
        <v>1460.4892399999999</v>
      </c>
      <c r="R149" s="229">
        <f t="shared" si="74"/>
        <v>0</v>
      </c>
      <c r="S149" s="231">
        <f t="shared" si="74"/>
        <v>1460.4892399999999</v>
      </c>
      <c r="T149" s="229">
        <f t="shared" si="74"/>
        <v>-760</v>
      </c>
      <c r="U149" s="231">
        <f t="shared" si="74"/>
        <v>700.4892399999999</v>
      </c>
    </row>
    <row r="150" spans="1:21" s="6" customFormat="1" ht="30" customHeight="1">
      <c r="A150" s="33" t="s">
        <v>130</v>
      </c>
      <c r="B150" s="69" t="s">
        <v>78</v>
      </c>
      <c r="C150" s="34" t="s">
        <v>185</v>
      </c>
      <c r="D150" s="34" t="s">
        <v>181</v>
      </c>
      <c r="E150" s="42" t="s">
        <v>170</v>
      </c>
      <c r="F150" s="47" t="s">
        <v>96</v>
      </c>
      <c r="G150" s="91">
        <f t="shared" si="74"/>
        <v>1550</v>
      </c>
      <c r="H150" s="91">
        <f t="shared" si="74"/>
        <v>0</v>
      </c>
      <c r="I150" s="75">
        <f t="shared" si="74"/>
        <v>1550</v>
      </c>
      <c r="J150" s="91">
        <f t="shared" si="74"/>
        <v>0</v>
      </c>
      <c r="K150" s="75">
        <f t="shared" si="74"/>
        <v>1550</v>
      </c>
      <c r="L150" s="91">
        <f t="shared" si="74"/>
        <v>0</v>
      </c>
      <c r="M150" s="75">
        <f t="shared" si="74"/>
        <v>1550</v>
      </c>
      <c r="N150" s="91">
        <f t="shared" si="74"/>
        <v>0</v>
      </c>
      <c r="O150" s="75">
        <f t="shared" si="74"/>
        <v>1550</v>
      </c>
      <c r="P150" s="229">
        <f t="shared" si="74"/>
        <v>-89.51076</v>
      </c>
      <c r="Q150" s="231">
        <f t="shared" si="74"/>
        <v>1460.4892399999999</v>
      </c>
      <c r="R150" s="229">
        <f t="shared" si="74"/>
        <v>0</v>
      </c>
      <c r="S150" s="231">
        <f t="shared" si="74"/>
        <v>1460.4892399999999</v>
      </c>
      <c r="T150" s="229">
        <f t="shared" si="74"/>
        <v>-760</v>
      </c>
      <c r="U150" s="231">
        <f t="shared" si="74"/>
        <v>700.4892399999999</v>
      </c>
    </row>
    <row r="151" spans="1:21" ht="29.25" customHeight="1" hidden="1">
      <c r="A151" s="128" t="s">
        <v>4</v>
      </c>
      <c r="B151" s="69" t="s">
        <v>78</v>
      </c>
      <c r="C151" s="127" t="s">
        <v>185</v>
      </c>
      <c r="D151" s="127" t="s">
        <v>181</v>
      </c>
      <c r="E151" s="118" t="s">
        <v>170</v>
      </c>
      <c r="F151" s="127" t="s">
        <v>199</v>
      </c>
      <c r="G151" s="57">
        <v>1550</v>
      </c>
      <c r="H151" s="57"/>
      <c r="I151" s="57">
        <f>G151+H151</f>
        <v>1550</v>
      </c>
      <c r="J151" s="57"/>
      <c r="K151" s="57">
        <f>I151+J151</f>
        <v>1550</v>
      </c>
      <c r="L151" s="57"/>
      <c r="M151" s="57">
        <f>K151+L151</f>
        <v>1550</v>
      </c>
      <c r="N151" s="57"/>
      <c r="O151" s="57">
        <f>M151+N151</f>
        <v>1550</v>
      </c>
      <c r="P151" s="227">
        <v>-89.51076</v>
      </c>
      <c r="Q151" s="227">
        <f>O151+P151</f>
        <v>1460.4892399999999</v>
      </c>
      <c r="R151" s="227"/>
      <c r="S151" s="227">
        <f>Q151+R151</f>
        <v>1460.4892399999999</v>
      </c>
      <c r="T151" s="227">
        <v>-760</v>
      </c>
      <c r="U151" s="227">
        <f>S151+T151</f>
        <v>700.4892399999999</v>
      </c>
    </row>
    <row r="152" spans="1:21" s="19" customFormat="1" ht="15" customHeight="1">
      <c r="A152" s="100" t="s">
        <v>179</v>
      </c>
      <c r="B152" s="68" t="s">
        <v>78</v>
      </c>
      <c r="C152" s="64" t="s">
        <v>185</v>
      </c>
      <c r="D152" s="64" t="s">
        <v>183</v>
      </c>
      <c r="E152" s="119"/>
      <c r="F152" s="64"/>
      <c r="G152" s="65">
        <f aca="true" t="shared" si="75" ref="G152:U152">G153</f>
        <v>1347.62</v>
      </c>
      <c r="H152" s="65">
        <f t="shared" si="75"/>
        <v>-36</v>
      </c>
      <c r="I152" s="65">
        <f t="shared" si="75"/>
        <v>1311.62</v>
      </c>
      <c r="J152" s="65">
        <f t="shared" si="75"/>
        <v>0</v>
      </c>
      <c r="K152" s="65">
        <f t="shared" si="75"/>
        <v>1311.62</v>
      </c>
      <c r="L152" s="65">
        <f t="shared" si="75"/>
        <v>30</v>
      </c>
      <c r="M152" s="65">
        <f t="shared" si="75"/>
        <v>1341.62</v>
      </c>
      <c r="N152" s="124">
        <f t="shared" si="75"/>
        <v>72.445</v>
      </c>
      <c r="O152" s="124">
        <f t="shared" si="75"/>
        <v>1414.065</v>
      </c>
      <c r="P152" s="124">
        <f t="shared" si="75"/>
        <v>0</v>
      </c>
      <c r="Q152" s="124">
        <f t="shared" si="75"/>
        <v>1414.065</v>
      </c>
      <c r="R152" s="124">
        <f t="shared" si="75"/>
        <v>0</v>
      </c>
      <c r="S152" s="124">
        <f t="shared" si="75"/>
        <v>1414.065</v>
      </c>
      <c r="T152" s="124">
        <f t="shared" si="75"/>
        <v>0</v>
      </c>
      <c r="U152" s="124">
        <f t="shared" si="75"/>
        <v>1414.065</v>
      </c>
    </row>
    <row r="153" spans="1:21" s="95" customFormat="1" ht="30" customHeight="1">
      <c r="A153" s="125" t="s">
        <v>108</v>
      </c>
      <c r="B153" s="106" t="s">
        <v>78</v>
      </c>
      <c r="C153" s="92" t="s">
        <v>185</v>
      </c>
      <c r="D153" s="92" t="s">
        <v>183</v>
      </c>
      <c r="E153" s="108" t="s">
        <v>51</v>
      </c>
      <c r="F153" s="92"/>
      <c r="G153" s="93">
        <f aca="true" t="shared" si="76" ref="G153:M153">G154+G166+G170+G158</f>
        <v>1347.62</v>
      </c>
      <c r="H153" s="93">
        <f t="shared" si="76"/>
        <v>-36</v>
      </c>
      <c r="I153" s="93">
        <f t="shared" si="76"/>
        <v>1311.62</v>
      </c>
      <c r="J153" s="93">
        <f t="shared" si="76"/>
        <v>0</v>
      </c>
      <c r="K153" s="93">
        <f t="shared" si="76"/>
        <v>1311.62</v>
      </c>
      <c r="L153" s="93">
        <f t="shared" si="76"/>
        <v>30</v>
      </c>
      <c r="M153" s="93">
        <f t="shared" si="76"/>
        <v>1341.62</v>
      </c>
      <c r="N153" s="126">
        <f aca="true" t="shared" si="77" ref="N153:S153">N154+N166+N170+N158</f>
        <v>72.445</v>
      </c>
      <c r="O153" s="126">
        <f t="shared" si="77"/>
        <v>1414.065</v>
      </c>
      <c r="P153" s="126">
        <f t="shared" si="77"/>
        <v>0</v>
      </c>
      <c r="Q153" s="126">
        <f t="shared" si="77"/>
        <v>1414.065</v>
      </c>
      <c r="R153" s="126">
        <f t="shared" si="77"/>
        <v>0</v>
      </c>
      <c r="S153" s="126">
        <f t="shared" si="77"/>
        <v>1414.065</v>
      </c>
      <c r="T153" s="126">
        <f>T154+T166+T170+T158</f>
        <v>0</v>
      </c>
      <c r="U153" s="126">
        <f>U154+U166+U170+U158</f>
        <v>1414.065</v>
      </c>
    </row>
    <row r="154" spans="1:21" s="6" customFormat="1" ht="14.25" customHeight="1">
      <c r="A154" s="24" t="s">
        <v>160</v>
      </c>
      <c r="B154" s="77" t="s">
        <v>78</v>
      </c>
      <c r="C154" s="78" t="s">
        <v>185</v>
      </c>
      <c r="D154" s="78" t="s">
        <v>183</v>
      </c>
      <c r="E154" s="81" t="s">
        <v>57</v>
      </c>
      <c r="F154" s="83"/>
      <c r="G154" s="82">
        <f aca="true" t="shared" si="78" ref="G154:U156">G155</f>
        <v>382.82</v>
      </c>
      <c r="H154" s="82">
        <f t="shared" si="78"/>
        <v>0</v>
      </c>
      <c r="I154" s="82">
        <f t="shared" si="78"/>
        <v>382.82</v>
      </c>
      <c r="J154" s="82">
        <f t="shared" si="78"/>
        <v>0</v>
      </c>
      <c r="K154" s="82">
        <f t="shared" si="78"/>
        <v>382.82</v>
      </c>
      <c r="L154" s="82">
        <f t="shared" si="78"/>
        <v>30</v>
      </c>
      <c r="M154" s="82">
        <f t="shared" si="78"/>
        <v>412.82</v>
      </c>
      <c r="N154" s="82">
        <f t="shared" si="78"/>
        <v>0</v>
      </c>
      <c r="O154" s="82">
        <f t="shared" si="78"/>
        <v>412.82</v>
      </c>
      <c r="P154" s="82">
        <f t="shared" si="78"/>
        <v>0</v>
      </c>
      <c r="Q154" s="82">
        <f t="shared" si="78"/>
        <v>412.82</v>
      </c>
      <c r="R154" s="82">
        <f t="shared" si="78"/>
        <v>0</v>
      </c>
      <c r="S154" s="82">
        <f t="shared" si="78"/>
        <v>412.82</v>
      </c>
      <c r="T154" s="82">
        <f t="shared" si="78"/>
        <v>0</v>
      </c>
      <c r="U154" s="82">
        <f t="shared" si="78"/>
        <v>412.82</v>
      </c>
    </row>
    <row r="155" spans="1:21" s="6" customFormat="1" ht="27" customHeight="1">
      <c r="A155" s="46" t="s">
        <v>128</v>
      </c>
      <c r="B155" s="69" t="s">
        <v>78</v>
      </c>
      <c r="C155" s="34" t="s">
        <v>185</v>
      </c>
      <c r="D155" s="34" t="s">
        <v>183</v>
      </c>
      <c r="E155" s="42" t="s">
        <v>57</v>
      </c>
      <c r="F155" s="28" t="s">
        <v>129</v>
      </c>
      <c r="G155" s="82">
        <f t="shared" si="78"/>
        <v>382.82</v>
      </c>
      <c r="H155" s="82">
        <f t="shared" si="78"/>
        <v>0</v>
      </c>
      <c r="I155" s="173">
        <f t="shared" si="78"/>
        <v>382.82</v>
      </c>
      <c r="J155" s="82">
        <f t="shared" si="78"/>
        <v>0</v>
      </c>
      <c r="K155" s="173">
        <f t="shared" si="78"/>
        <v>382.82</v>
      </c>
      <c r="L155" s="82">
        <f t="shared" si="78"/>
        <v>30</v>
      </c>
      <c r="M155" s="173">
        <f t="shared" si="78"/>
        <v>412.82</v>
      </c>
      <c r="N155" s="82">
        <f t="shared" si="78"/>
        <v>0</v>
      </c>
      <c r="O155" s="173">
        <f t="shared" si="78"/>
        <v>412.82</v>
      </c>
      <c r="P155" s="82">
        <f t="shared" si="78"/>
        <v>0</v>
      </c>
      <c r="Q155" s="173">
        <f t="shared" si="78"/>
        <v>412.82</v>
      </c>
      <c r="R155" s="82">
        <f t="shared" si="78"/>
        <v>0</v>
      </c>
      <c r="S155" s="173">
        <f t="shared" si="78"/>
        <v>412.82</v>
      </c>
      <c r="T155" s="82">
        <f t="shared" si="78"/>
        <v>0</v>
      </c>
      <c r="U155" s="173">
        <f t="shared" si="78"/>
        <v>412.82</v>
      </c>
    </row>
    <row r="156" spans="1:21" s="6" customFormat="1" ht="27" customHeight="1">
      <c r="A156" s="33" t="s">
        <v>130</v>
      </c>
      <c r="B156" s="69" t="s">
        <v>78</v>
      </c>
      <c r="C156" s="34" t="s">
        <v>185</v>
      </c>
      <c r="D156" s="34" t="s">
        <v>183</v>
      </c>
      <c r="E156" s="42" t="s">
        <v>57</v>
      </c>
      <c r="F156" s="28" t="s">
        <v>96</v>
      </c>
      <c r="G156" s="82">
        <f t="shared" si="78"/>
        <v>382.82</v>
      </c>
      <c r="H156" s="82">
        <f t="shared" si="78"/>
        <v>0</v>
      </c>
      <c r="I156" s="173">
        <f t="shared" si="78"/>
        <v>382.82</v>
      </c>
      <c r="J156" s="82">
        <f t="shared" si="78"/>
        <v>0</v>
      </c>
      <c r="K156" s="173">
        <f t="shared" si="78"/>
        <v>382.82</v>
      </c>
      <c r="L156" s="82">
        <f t="shared" si="78"/>
        <v>30</v>
      </c>
      <c r="M156" s="173">
        <f t="shared" si="78"/>
        <v>412.82</v>
      </c>
      <c r="N156" s="82">
        <f t="shared" si="78"/>
        <v>0</v>
      </c>
      <c r="O156" s="173">
        <f t="shared" si="78"/>
        <v>412.82</v>
      </c>
      <c r="P156" s="82">
        <f t="shared" si="78"/>
        <v>0</v>
      </c>
      <c r="Q156" s="173">
        <f t="shared" si="78"/>
        <v>412.82</v>
      </c>
      <c r="R156" s="82">
        <f t="shared" si="78"/>
        <v>0</v>
      </c>
      <c r="S156" s="173">
        <f t="shared" si="78"/>
        <v>412.82</v>
      </c>
      <c r="T156" s="82">
        <f t="shared" si="78"/>
        <v>0</v>
      </c>
      <c r="U156" s="173">
        <f t="shared" si="78"/>
        <v>412.82</v>
      </c>
    </row>
    <row r="157" spans="1:21" ht="27" customHeight="1" hidden="1">
      <c r="A157" s="128" t="s">
        <v>4</v>
      </c>
      <c r="B157" s="69" t="s">
        <v>78</v>
      </c>
      <c r="C157" s="127" t="s">
        <v>185</v>
      </c>
      <c r="D157" s="127" t="s">
        <v>183</v>
      </c>
      <c r="E157" s="118" t="s">
        <v>57</v>
      </c>
      <c r="F157" s="136" t="s">
        <v>199</v>
      </c>
      <c r="G157" s="60">
        <v>382.82</v>
      </c>
      <c r="H157" s="60"/>
      <c r="I157" s="60">
        <f>G157+H157</f>
        <v>382.82</v>
      </c>
      <c r="J157" s="60"/>
      <c r="K157" s="60">
        <f>I157+J157</f>
        <v>382.82</v>
      </c>
      <c r="L157" s="60">
        <v>30</v>
      </c>
      <c r="M157" s="60">
        <f>K157+L157</f>
        <v>412.82</v>
      </c>
      <c r="N157" s="60"/>
      <c r="O157" s="60">
        <f>M157+N157</f>
        <v>412.82</v>
      </c>
      <c r="P157" s="60"/>
      <c r="Q157" s="60">
        <f>O157+P157</f>
        <v>412.82</v>
      </c>
      <c r="R157" s="60"/>
      <c r="S157" s="60">
        <f>Q157+R157</f>
        <v>412.82</v>
      </c>
      <c r="T157" s="60"/>
      <c r="U157" s="60">
        <f>S157+T157</f>
        <v>412.82</v>
      </c>
    </row>
    <row r="158" spans="1:21" s="6" customFormat="1" ht="26.25" customHeight="1">
      <c r="A158" s="134" t="s">
        <v>162</v>
      </c>
      <c r="B158" s="69" t="s">
        <v>78</v>
      </c>
      <c r="C158" s="78" t="s">
        <v>185</v>
      </c>
      <c r="D158" s="78" t="s">
        <v>183</v>
      </c>
      <c r="E158" s="81" t="s">
        <v>58</v>
      </c>
      <c r="F158" s="83"/>
      <c r="G158" s="82">
        <f aca="true" t="shared" si="79" ref="G158:U160">G159</f>
        <v>20</v>
      </c>
      <c r="H158" s="82">
        <f t="shared" si="79"/>
        <v>0</v>
      </c>
      <c r="I158" s="82">
        <f t="shared" si="79"/>
        <v>20</v>
      </c>
      <c r="J158" s="82">
        <f t="shared" si="79"/>
        <v>0</v>
      </c>
      <c r="K158" s="82">
        <f t="shared" si="79"/>
        <v>20</v>
      </c>
      <c r="L158" s="82">
        <f t="shared" si="79"/>
        <v>0</v>
      </c>
      <c r="M158" s="82">
        <f t="shared" si="79"/>
        <v>20</v>
      </c>
      <c r="N158" s="82">
        <f t="shared" si="79"/>
        <v>0</v>
      </c>
      <c r="O158" s="82">
        <f t="shared" si="79"/>
        <v>20</v>
      </c>
      <c r="P158" s="82">
        <f t="shared" si="79"/>
        <v>0</v>
      </c>
      <c r="Q158" s="82">
        <f t="shared" si="79"/>
        <v>20</v>
      </c>
      <c r="R158" s="82">
        <f t="shared" si="79"/>
        <v>0</v>
      </c>
      <c r="S158" s="82">
        <f t="shared" si="79"/>
        <v>20</v>
      </c>
      <c r="T158" s="82">
        <f t="shared" si="79"/>
        <v>0</v>
      </c>
      <c r="U158" s="82">
        <f t="shared" si="79"/>
        <v>20</v>
      </c>
    </row>
    <row r="159" spans="1:21" s="6" customFormat="1" ht="26.25" customHeight="1">
      <c r="A159" s="46" t="s">
        <v>128</v>
      </c>
      <c r="B159" s="69" t="s">
        <v>78</v>
      </c>
      <c r="C159" s="34" t="s">
        <v>185</v>
      </c>
      <c r="D159" s="34" t="s">
        <v>183</v>
      </c>
      <c r="E159" s="42" t="s">
        <v>58</v>
      </c>
      <c r="F159" s="28" t="s">
        <v>129</v>
      </c>
      <c r="G159" s="82">
        <f t="shared" si="79"/>
        <v>20</v>
      </c>
      <c r="H159" s="82">
        <f t="shared" si="79"/>
        <v>0</v>
      </c>
      <c r="I159" s="173">
        <f t="shared" si="79"/>
        <v>20</v>
      </c>
      <c r="J159" s="82">
        <f t="shared" si="79"/>
        <v>0</v>
      </c>
      <c r="K159" s="173">
        <f t="shared" si="79"/>
        <v>20</v>
      </c>
      <c r="L159" s="82">
        <f t="shared" si="79"/>
        <v>0</v>
      </c>
      <c r="M159" s="173">
        <f t="shared" si="79"/>
        <v>20</v>
      </c>
      <c r="N159" s="82">
        <f t="shared" si="79"/>
        <v>0</v>
      </c>
      <c r="O159" s="173">
        <f t="shared" si="79"/>
        <v>20</v>
      </c>
      <c r="P159" s="82">
        <f t="shared" si="79"/>
        <v>0</v>
      </c>
      <c r="Q159" s="173">
        <f t="shared" si="79"/>
        <v>20</v>
      </c>
      <c r="R159" s="82">
        <f t="shared" si="79"/>
        <v>0</v>
      </c>
      <c r="S159" s="173">
        <f t="shared" si="79"/>
        <v>20</v>
      </c>
      <c r="T159" s="82">
        <f t="shared" si="79"/>
        <v>0</v>
      </c>
      <c r="U159" s="173">
        <f t="shared" si="79"/>
        <v>20</v>
      </c>
    </row>
    <row r="160" spans="1:21" s="6" customFormat="1" ht="26.25" customHeight="1">
      <c r="A160" s="33" t="s">
        <v>130</v>
      </c>
      <c r="B160" s="69" t="s">
        <v>78</v>
      </c>
      <c r="C160" s="34" t="s">
        <v>185</v>
      </c>
      <c r="D160" s="34" t="s">
        <v>183</v>
      </c>
      <c r="E160" s="42" t="s">
        <v>58</v>
      </c>
      <c r="F160" s="28" t="s">
        <v>96</v>
      </c>
      <c r="G160" s="82">
        <f t="shared" si="79"/>
        <v>20</v>
      </c>
      <c r="H160" s="82">
        <f t="shared" si="79"/>
        <v>0</v>
      </c>
      <c r="I160" s="173">
        <f t="shared" si="79"/>
        <v>20</v>
      </c>
      <c r="J160" s="82">
        <f t="shared" si="79"/>
        <v>0</v>
      </c>
      <c r="K160" s="173">
        <f t="shared" si="79"/>
        <v>20</v>
      </c>
      <c r="L160" s="82">
        <f t="shared" si="79"/>
        <v>0</v>
      </c>
      <c r="M160" s="173">
        <f t="shared" si="79"/>
        <v>20</v>
      </c>
      <c r="N160" s="82">
        <f t="shared" si="79"/>
        <v>0</v>
      </c>
      <c r="O160" s="173">
        <f t="shared" si="79"/>
        <v>20</v>
      </c>
      <c r="P160" s="82">
        <f t="shared" si="79"/>
        <v>0</v>
      </c>
      <c r="Q160" s="173">
        <f t="shared" si="79"/>
        <v>20</v>
      </c>
      <c r="R160" s="82">
        <f t="shared" si="79"/>
        <v>0</v>
      </c>
      <c r="S160" s="173">
        <f t="shared" si="79"/>
        <v>20</v>
      </c>
      <c r="T160" s="82">
        <f t="shared" si="79"/>
        <v>0</v>
      </c>
      <c r="U160" s="173">
        <f t="shared" si="79"/>
        <v>20</v>
      </c>
    </row>
    <row r="161" spans="1:21" ht="27" customHeight="1" hidden="1">
      <c r="A161" s="128" t="s">
        <v>4</v>
      </c>
      <c r="B161" s="69" t="s">
        <v>78</v>
      </c>
      <c r="C161" s="127" t="s">
        <v>185</v>
      </c>
      <c r="D161" s="127" t="s">
        <v>183</v>
      </c>
      <c r="E161" s="118" t="s">
        <v>58</v>
      </c>
      <c r="F161" s="136" t="s">
        <v>199</v>
      </c>
      <c r="G161" s="58">
        <v>20</v>
      </c>
      <c r="H161" s="58"/>
      <c r="I161" s="58">
        <f>G161+H161</f>
        <v>20</v>
      </c>
      <c r="J161" s="58"/>
      <c r="K161" s="58">
        <f>I161+J161</f>
        <v>20</v>
      </c>
      <c r="L161" s="58"/>
      <c r="M161" s="58">
        <f>K161+L161</f>
        <v>20</v>
      </c>
      <c r="N161" s="58"/>
      <c r="O161" s="58">
        <f>M161+N161</f>
        <v>20</v>
      </c>
      <c r="P161" s="58"/>
      <c r="Q161" s="58">
        <f>O161+P161</f>
        <v>20</v>
      </c>
      <c r="R161" s="58"/>
      <c r="S161" s="58">
        <f>Q161+R161</f>
        <v>20</v>
      </c>
      <c r="T161" s="58"/>
      <c r="U161" s="58">
        <f>S161+T161</f>
        <v>20</v>
      </c>
    </row>
    <row r="162" spans="1:21" s="6" customFormat="1" ht="15.75" customHeight="1">
      <c r="A162" s="24" t="s">
        <v>163</v>
      </c>
      <c r="B162" s="69" t="s">
        <v>78</v>
      </c>
      <c r="C162" s="78" t="s">
        <v>185</v>
      </c>
      <c r="D162" s="78" t="s">
        <v>183</v>
      </c>
      <c r="E162" s="81" t="s">
        <v>59</v>
      </c>
      <c r="F162" s="83"/>
      <c r="G162" s="82">
        <f aca="true" t="shared" si="80" ref="G162:U164">G163</f>
        <v>0</v>
      </c>
      <c r="H162" s="82">
        <f t="shared" si="80"/>
        <v>0</v>
      </c>
      <c r="I162" s="82">
        <f t="shared" si="80"/>
        <v>0</v>
      </c>
      <c r="J162" s="82">
        <f t="shared" si="80"/>
        <v>0</v>
      </c>
      <c r="K162" s="82">
        <f t="shared" si="80"/>
        <v>0</v>
      </c>
      <c r="L162" s="82">
        <f t="shared" si="80"/>
        <v>0</v>
      </c>
      <c r="M162" s="82">
        <f t="shared" si="80"/>
        <v>0</v>
      </c>
      <c r="N162" s="82">
        <f t="shared" si="80"/>
        <v>0</v>
      </c>
      <c r="O162" s="82">
        <f t="shared" si="80"/>
        <v>0</v>
      </c>
      <c r="P162" s="82">
        <f t="shared" si="80"/>
        <v>0</v>
      </c>
      <c r="Q162" s="82">
        <f t="shared" si="80"/>
        <v>0</v>
      </c>
      <c r="R162" s="82">
        <f t="shared" si="80"/>
        <v>0</v>
      </c>
      <c r="S162" s="82">
        <f t="shared" si="80"/>
        <v>0</v>
      </c>
      <c r="T162" s="82">
        <f t="shared" si="80"/>
        <v>0</v>
      </c>
      <c r="U162" s="82">
        <f t="shared" si="80"/>
        <v>0</v>
      </c>
    </row>
    <row r="163" spans="1:21" s="6" customFormat="1" ht="28.5" customHeight="1">
      <c r="A163" s="46" t="s">
        <v>128</v>
      </c>
      <c r="B163" s="69" t="s">
        <v>78</v>
      </c>
      <c r="C163" s="34" t="s">
        <v>185</v>
      </c>
      <c r="D163" s="34" t="s">
        <v>183</v>
      </c>
      <c r="E163" s="42" t="s">
        <v>59</v>
      </c>
      <c r="F163" s="28" t="s">
        <v>129</v>
      </c>
      <c r="G163" s="82">
        <f t="shared" si="80"/>
        <v>0</v>
      </c>
      <c r="H163" s="82">
        <f t="shared" si="80"/>
        <v>0</v>
      </c>
      <c r="I163" s="82">
        <f t="shared" si="80"/>
        <v>0</v>
      </c>
      <c r="J163" s="82">
        <f t="shared" si="80"/>
        <v>0</v>
      </c>
      <c r="K163" s="82">
        <f t="shared" si="80"/>
        <v>0</v>
      </c>
      <c r="L163" s="82">
        <f t="shared" si="80"/>
        <v>0</v>
      </c>
      <c r="M163" s="82">
        <f t="shared" si="80"/>
        <v>0</v>
      </c>
      <c r="N163" s="82">
        <f t="shared" si="80"/>
        <v>0</v>
      </c>
      <c r="O163" s="82">
        <f t="shared" si="80"/>
        <v>0</v>
      </c>
      <c r="P163" s="82">
        <f t="shared" si="80"/>
        <v>0</v>
      </c>
      <c r="Q163" s="82">
        <f t="shared" si="80"/>
        <v>0</v>
      </c>
      <c r="R163" s="82">
        <f t="shared" si="80"/>
        <v>0</v>
      </c>
      <c r="S163" s="82">
        <f t="shared" si="80"/>
        <v>0</v>
      </c>
      <c r="T163" s="82">
        <f t="shared" si="80"/>
        <v>0</v>
      </c>
      <c r="U163" s="82">
        <f t="shared" si="80"/>
        <v>0</v>
      </c>
    </row>
    <row r="164" spans="1:21" s="6" customFormat="1" ht="27" customHeight="1">
      <c r="A164" s="33" t="s">
        <v>130</v>
      </c>
      <c r="B164" s="69" t="s">
        <v>78</v>
      </c>
      <c r="C164" s="34" t="s">
        <v>185</v>
      </c>
      <c r="D164" s="34" t="s">
        <v>183</v>
      </c>
      <c r="E164" s="42" t="s">
        <v>59</v>
      </c>
      <c r="F164" s="28" t="s">
        <v>96</v>
      </c>
      <c r="G164" s="82">
        <f t="shared" si="80"/>
        <v>0</v>
      </c>
      <c r="H164" s="82">
        <f t="shared" si="80"/>
        <v>0</v>
      </c>
      <c r="I164" s="82">
        <f t="shared" si="80"/>
        <v>0</v>
      </c>
      <c r="J164" s="82">
        <f t="shared" si="80"/>
        <v>0</v>
      </c>
      <c r="K164" s="82">
        <f t="shared" si="80"/>
        <v>0</v>
      </c>
      <c r="L164" s="82">
        <f t="shared" si="80"/>
        <v>0</v>
      </c>
      <c r="M164" s="82">
        <f t="shared" si="80"/>
        <v>0</v>
      </c>
      <c r="N164" s="82">
        <f t="shared" si="80"/>
        <v>0</v>
      </c>
      <c r="O164" s="82">
        <f t="shared" si="80"/>
        <v>0</v>
      </c>
      <c r="P164" s="82">
        <f t="shared" si="80"/>
        <v>0</v>
      </c>
      <c r="Q164" s="82">
        <f t="shared" si="80"/>
        <v>0</v>
      </c>
      <c r="R164" s="82">
        <f t="shared" si="80"/>
        <v>0</v>
      </c>
      <c r="S164" s="82">
        <f t="shared" si="80"/>
        <v>0</v>
      </c>
      <c r="T164" s="82">
        <f t="shared" si="80"/>
        <v>0</v>
      </c>
      <c r="U164" s="82">
        <f t="shared" si="80"/>
        <v>0</v>
      </c>
    </row>
    <row r="165" spans="1:21" ht="26.25" customHeight="1" hidden="1">
      <c r="A165" s="128" t="s">
        <v>4</v>
      </c>
      <c r="B165" s="69" t="s">
        <v>78</v>
      </c>
      <c r="C165" s="127" t="s">
        <v>185</v>
      </c>
      <c r="D165" s="127" t="s">
        <v>183</v>
      </c>
      <c r="E165" s="118" t="s">
        <v>59</v>
      </c>
      <c r="F165" s="136" t="s">
        <v>199</v>
      </c>
      <c r="G165" s="60"/>
      <c r="H165" s="60"/>
      <c r="I165" s="60">
        <f>G165+H165</f>
        <v>0</v>
      </c>
      <c r="J165" s="60"/>
      <c r="K165" s="60">
        <f>I165+J165</f>
        <v>0</v>
      </c>
      <c r="L165" s="60"/>
      <c r="M165" s="60">
        <f>K165+L165</f>
        <v>0</v>
      </c>
      <c r="N165" s="60"/>
      <c r="O165" s="60">
        <f>M165+N165</f>
        <v>0</v>
      </c>
      <c r="P165" s="60"/>
      <c r="Q165" s="60">
        <f>O165+P165</f>
        <v>0</v>
      </c>
      <c r="R165" s="60"/>
      <c r="S165" s="60">
        <f>Q165+R165</f>
        <v>0</v>
      </c>
      <c r="T165" s="60"/>
      <c r="U165" s="60">
        <f>S165+T165</f>
        <v>0</v>
      </c>
    </row>
    <row r="166" spans="1:21" s="6" customFormat="1" ht="15" customHeight="1">
      <c r="A166" s="79" t="s">
        <v>211</v>
      </c>
      <c r="B166" s="77" t="s">
        <v>78</v>
      </c>
      <c r="C166" s="78" t="s">
        <v>185</v>
      </c>
      <c r="D166" s="78" t="s">
        <v>183</v>
      </c>
      <c r="E166" s="81" t="s">
        <v>60</v>
      </c>
      <c r="F166" s="83"/>
      <c r="G166" s="82">
        <f aca="true" t="shared" si="81" ref="G166:U168">G167</f>
        <v>137.9</v>
      </c>
      <c r="H166" s="82">
        <f t="shared" si="81"/>
        <v>0</v>
      </c>
      <c r="I166" s="82">
        <f t="shared" si="81"/>
        <v>137.9</v>
      </c>
      <c r="J166" s="82">
        <f t="shared" si="81"/>
        <v>0</v>
      </c>
      <c r="K166" s="82">
        <f t="shared" si="81"/>
        <v>137.9</v>
      </c>
      <c r="L166" s="82">
        <f t="shared" si="81"/>
        <v>0</v>
      </c>
      <c r="M166" s="82">
        <f t="shared" si="81"/>
        <v>137.9</v>
      </c>
      <c r="N166" s="82">
        <f t="shared" si="81"/>
        <v>0</v>
      </c>
      <c r="O166" s="82">
        <f t="shared" si="81"/>
        <v>137.9</v>
      </c>
      <c r="P166" s="82">
        <f t="shared" si="81"/>
        <v>0</v>
      </c>
      <c r="Q166" s="82">
        <f t="shared" si="81"/>
        <v>137.9</v>
      </c>
      <c r="R166" s="82">
        <f t="shared" si="81"/>
        <v>0</v>
      </c>
      <c r="S166" s="82">
        <f t="shared" si="81"/>
        <v>137.9</v>
      </c>
      <c r="T166" s="82">
        <f t="shared" si="81"/>
        <v>0</v>
      </c>
      <c r="U166" s="82">
        <f t="shared" si="81"/>
        <v>137.9</v>
      </c>
    </row>
    <row r="167" spans="1:21" s="6" customFormat="1" ht="28.5" customHeight="1">
      <c r="A167" s="46" t="s">
        <v>128</v>
      </c>
      <c r="B167" s="69" t="s">
        <v>78</v>
      </c>
      <c r="C167" s="47" t="s">
        <v>185</v>
      </c>
      <c r="D167" s="47" t="s">
        <v>183</v>
      </c>
      <c r="E167" s="135" t="s">
        <v>60</v>
      </c>
      <c r="F167" s="28" t="s">
        <v>129</v>
      </c>
      <c r="G167" s="82">
        <f t="shared" si="81"/>
        <v>137.9</v>
      </c>
      <c r="H167" s="82">
        <f t="shared" si="81"/>
        <v>0</v>
      </c>
      <c r="I167" s="82">
        <f t="shared" si="81"/>
        <v>137.9</v>
      </c>
      <c r="J167" s="82">
        <f t="shared" si="81"/>
        <v>0</v>
      </c>
      <c r="K167" s="82">
        <f t="shared" si="81"/>
        <v>137.9</v>
      </c>
      <c r="L167" s="82">
        <f t="shared" si="81"/>
        <v>0</v>
      </c>
      <c r="M167" s="82">
        <f t="shared" si="81"/>
        <v>137.9</v>
      </c>
      <c r="N167" s="82">
        <f t="shared" si="81"/>
        <v>0</v>
      </c>
      <c r="O167" s="82">
        <f t="shared" si="81"/>
        <v>137.9</v>
      </c>
      <c r="P167" s="82">
        <f t="shared" si="81"/>
        <v>0</v>
      </c>
      <c r="Q167" s="82">
        <f t="shared" si="81"/>
        <v>137.9</v>
      </c>
      <c r="R167" s="82">
        <f t="shared" si="81"/>
        <v>0</v>
      </c>
      <c r="S167" s="82">
        <f t="shared" si="81"/>
        <v>137.9</v>
      </c>
      <c r="T167" s="82">
        <f t="shared" si="81"/>
        <v>0</v>
      </c>
      <c r="U167" s="82">
        <f t="shared" si="81"/>
        <v>137.9</v>
      </c>
    </row>
    <row r="168" spans="1:21" s="6" customFormat="1" ht="30" customHeight="1">
      <c r="A168" s="33" t="s">
        <v>130</v>
      </c>
      <c r="B168" s="69" t="s">
        <v>78</v>
      </c>
      <c r="C168" s="47" t="s">
        <v>185</v>
      </c>
      <c r="D168" s="47" t="s">
        <v>183</v>
      </c>
      <c r="E168" s="135" t="s">
        <v>60</v>
      </c>
      <c r="F168" s="28" t="s">
        <v>96</v>
      </c>
      <c r="G168" s="82">
        <f t="shared" si="81"/>
        <v>137.9</v>
      </c>
      <c r="H168" s="82">
        <f t="shared" si="81"/>
        <v>0</v>
      </c>
      <c r="I168" s="82">
        <f t="shared" si="81"/>
        <v>137.9</v>
      </c>
      <c r="J168" s="82">
        <f t="shared" si="81"/>
        <v>0</v>
      </c>
      <c r="K168" s="82">
        <f t="shared" si="81"/>
        <v>137.9</v>
      </c>
      <c r="L168" s="82">
        <f t="shared" si="81"/>
        <v>0</v>
      </c>
      <c r="M168" s="82">
        <f t="shared" si="81"/>
        <v>137.9</v>
      </c>
      <c r="N168" s="82">
        <f t="shared" si="81"/>
        <v>0</v>
      </c>
      <c r="O168" s="82">
        <f t="shared" si="81"/>
        <v>137.9</v>
      </c>
      <c r="P168" s="82">
        <f t="shared" si="81"/>
        <v>0</v>
      </c>
      <c r="Q168" s="82">
        <f t="shared" si="81"/>
        <v>137.9</v>
      </c>
      <c r="R168" s="82">
        <f t="shared" si="81"/>
        <v>0</v>
      </c>
      <c r="S168" s="82">
        <f t="shared" si="81"/>
        <v>137.9</v>
      </c>
      <c r="T168" s="82">
        <f t="shared" si="81"/>
        <v>0</v>
      </c>
      <c r="U168" s="82">
        <f t="shared" si="81"/>
        <v>137.9</v>
      </c>
    </row>
    <row r="169" spans="1:21" ht="27" customHeight="1" hidden="1">
      <c r="A169" s="128" t="s">
        <v>4</v>
      </c>
      <c r="B169" s="69" t="s">
        <v>78</v>
      </c>
      <c r="C169" s="127" t="s">
        <v>185</v>
      </c>
      <c r="D169" s="127" t="s">
        <v>183</v>
      </c>
      <c r="E169" s="153" t="s">
        <v>60</v>
      </c>
      <c r="F169" s="136" t="s">
        <v>199</v>
      </c>
      <c r="G169" s="60">
        <v>137.9</v>
      </c>
      <c r="H169" s="60"/>
      <c r="I169" s="60">
        <f>G169+H169</f>
        <v>137.9</v>
      </c>
      <c r="J169" s="60"/>
      <c r="K169" s="60">
        <f>I169+J169</f>
        <v>137.9</v>
      </c>
      <c r="L169" s="60"/>
      <c r="M169" s="60">
        <f>K169+L169</f>
        <v>137.9</v>
      </c>
      <c r="N169" s="60"/>
      <c r="O169" s="60">
        <f>M169+N169</f>
        <v>137.9</v>
      </c>
      <c r="P169" s="60"/>
      <c r="Q169" s="60">
        <f>O169+P169</f>
        <v>137.9</v>
      </c>
      <c r="R169" s="60"/>
      <c r="S169" s="60">
        <f>Q169+R169</f>
        <v>137.9</v>
      </c>
      <c r="T169" s="60"/>
      <c r="U169" s="60">
        <f>S169+T169</f>
        <v>137.9</v>
      </c>
    </row>
    <row r="170" spans="1:21" s="6" customFormat="1" ht="27.75" customHeight="1">
      <c r="A170" s="79" t="s">
        <v>164</v>
      </c>
      <c r="B170" s="77" t="s">
        <v>78</v>
      </c>
      <c r="C170" s="78" t="s">
        <v>185</v>
      </c>
      <c r="D170" s="78" t="s">
        <v>183</v>
      </c>
      <c r="E170" s="81" t="s">
        <v>61</v>
      </c>
      <c r="F170" s="83"/>
      <c r="G170" s="82">
        <f aca="true" t="shared" si="82" ref="G170:U172">G171</f>
        <v>806.9</v>
      </c>
      <c r="H170" s="82">
        <f t="shared" si="82"/>
        <v>-36</v>
      </c>
      <c r="I170" s="82">
        <f t="shared" si="82"/>
        <v>770.9</v>
      </c>
      <c r="J170" s="82">
        <f t="shared" si="82"/>
        <v>0</v>
      </c>
      <c r="K170" s="82">
        <f t="shared" si="82"/>
        <v>770.9</v>
      </c>
      <c r="L170" s="82">
        <f t="shared" si="82"/>
        <v>0</v>
      </c>
      <c r="M170" s="82">
        <f t="shared" si="82"/>
        <v>770.9</v>
      </c>
      <c r="N170" s="213">
        <f t="shared" si="82"/>
        <v>72.445</v>
      </c>
      <c r="O170" s="213">
        <f t="shared" si="82"/>
        <v>843.345</v>
      </c>
      <c r="P170" s="213">
        <f t="shared" si="82"/>
        <v>0</v>
      </c>
      <c r="Q170" s="213">
        <f t="shared" si="82"/>
        <v>843.345</v>
      </c>
      <c r="R170" s="213">
        <f t="shared" si="82"/>
        <v>0</v>
      </c>
      <c r="S170" s="213">
        <f t="shared" si="82"/>
        <v>843.345</v>
      </c>
      <c r="T170" s="213">
        <f t="shared" si="82"/>
        <v>0</v>
      </c>
      <c r="U170" s="213">
        <f t="shared" si="82"/>
        <v>843.345</v>
      </c>
    </row>
    <row r="171" spans="1:21" ht="27.75" customHeight="1">
      <c r="A171" s="46" t="s">
        <v>128</v>
      </c>
      <c r="B171" s="69" t="s">
        <v>78</v>
      </c>
      <c r="C171" s="34" t="s">
        <v>185</v>
      </c>
      <c r="D171" s="34" t="s">
        <v>183</v>
      </c>
      <c r="E171" s="42" t="s">
        <v>61</v>
      </c>
      <c r="F171" s="28" t="s">
        <v>129</v>
      </c>
      <c r="G171" s="60">
        <f t="shared" si="82"/>
        <v>806.9</v>
      </c>
      <c r="H171" s="60">
        <f t="shared" si="82"/>
        <v>-36</v>
      </c>
      <c r="I171" s="60">
        <f t="shared" si="82"/>
        <v>770.9</v>
      </c>
      <c r="J171" s="60">
        <f t="shared" si="82"/>
        <v>0</v>
      </c>
      <c r="K171" s="60">
        <f t="shared" si="82"/>
        <v>770.9</v>
      </c>
      <c r="L171" s="60">
        <f t="shared" si="82"/>
        <v>0</v>
      </c>
      <c r="M171" s="60">
        <f t="shared" si="82"/>
        <v>770.9</v>
      </c>
      <c r="N171" s="88">
        <f t="shared" si="82"/>
        <v>72.445</v>
      </c>
      <c r="O171" s="88">
        <f t="shared" si="82"/>
        <v>843.345</v>
      </c>
      <c r="P171" s="88">
        <f t="shared" si="82"/>
        <v>0</v>
      </c>
      <c r="Q171" s="88">
        <f t="shared" si="82"/>
        <v>843.345</v>
      </c>
      <c r="R171" s="88">
        <f t="shared" si="82"/>
        <v>0</v>
      </c>
      <c r="S171" s="88">
        <f t="shared" si="82"/>
        <v>843.345</v>
      </c>
      <c r="T171" s="88">
        <f t="shared" si="82"/>
        <v>0</v>
      </c>
      <c r="U171" s="88">
        <f t="shared" si="82"/>
        <v>843.345</v>
      </c>
    </row>
    <row r="172" spans="1:21" ht="27.75" customHeight="1">
      <c r="A172" s="33" t="s">
        <v>130</v>
      </c>
      <c r="B172" s="69" t="s">
        <v>78</v>
      </c>
      <c r="C172" s="34" t="s">
        <v>185</v>
      </c>
      <c r="D172" s="34" t="s">
        <v>183</v>
      </c>
      <c r="E172" s="42" t="s">
        <v>61</v>
      </c>
      <c r="F172" s="28" t="s">
        <v>96</v>
      </c>
      <c r="G172" s="60">
        <f t="shared" si="82"/>
        <v>806.9</v>
      </c>
      <c r="H172" s="60">
        <f t="shared" si="82"/>
        <v>-36</v>
      </c>
      <c r="I172" s="60">
        <f t="shared" si="82"/>
        <v>770.9</v>
      </c>
      <c r="J172" s="60">
        <f t="shared" si="82"/>
        <v>0</v>
      </c>
      <c r="K172" s="60">
        <f t="shared" si="82"/>
        <v>770.9</v>
      </c>
      <c r="L172" s="60">
        <f t="shared" si="82"/>
        <v>0</v>
      </c>
      <c r="M172" s="60">
        <f t="shared" si="82"/>
        <v>770.9</v>
      </c>
      <c r="N172" s="88">
        <f t="shared" si="82"/>
        <v>72.445</v>
      </c>
      <c r="O172" s="88">
        <f t="shared" si="82"/>
        <v>843.345</v>
      </c>
      <c r="P172" s="88">
        <f t="shared" si="82"/>
        <v>0</v>
      </c>
      <c r="Q172" s="88">
        <f t="shared" si="82"/>
        <v>843.345</v>
      </c>
      <c r="R172" s="88">
        <f t="shared" si="82"/>
        <v>0</v>
      </c>
      <c r="S172" s="88">
        <f t="shared" si="82"/>
        <v>843.345</v>
      </c>
      <c r="T172" s="88">
        <f t="shared" si="82"/>
        <v>0</v>
      </c>
      <c r="U172" s="88">
        <f t="shared" si="82"/>
        <v>843.345</v>
      </c>
    </row>
    <row r="173" spans="1:21" ht="27" customHeight="1" hidden="1">
      <c r="A173" s="128" t="s">
        <v>4</v>
      </c>
      <c r="B173" s="69" t="s">
        <v>78</v>
      </c>
      <c r="C173" s="127" t="s">
        <v>185</v>
      </c>
      <c r="D173" s="127" t="s">
        <v>183</v>
      </c>
      <c r="E173" s="118" t="s">
        <v>61</v>
      </c>
      <c r="F173" s="136" t="s">
        <v>199</v>
      </c>
      <c r="G173" s="60">
        <v>806.9</v>
      </c>
      <c r="H173" s="60">
        <v>-36</v>
      </c>
      <c r="I173" s="211">
        <f>G173+H173</f>
        <v>770.9</v>
      </c>
      <c r="J173" s="211"/>
      <c r="K173" s="211">
        <f>I173+J173</f>
        <v>770.9</v>
      </c>
      <c r="L173" s="211"/>
      <c r="M173" s="211">
        <f>K173+L173</f>
        <v>770.9</v>
      </c>
      <c r="N173" s="212">
        <v>72.445</v>
      </c>
      <c r="O173" s="212">
        <f>M173+N173</f>
        <v>843.345</v>
      </c>
      <c r="P173" s="212"/>
      <c r="Q173" s="212">
        <f>O173+P173</f>
        <v>843.345</v>
      </c>
      <c r="R173" s="212"/>
      <c r="S173" s="212">
        <f>Q173+R173</f>
        <v>843.345</v>
      </c>
      <c r="T173" s="212"/>
      <c r="U173" s="212">
        <f>S173+T173</f>
        <v>843.345</v>
      </c>
    </row>
    <row r="174" spans="1:21" s="15" customFormat="1" ht="15" customHeight="1">
      <c r="A174" s="38" t="s">
        <v>212</v>
      </c>
      <c r="B174" s="68" t="s">
        <v>78</v>
      </c>
      <c r="C174" s="43" t="s">
        <v>186</v>
      </c>
      <c r="D174" s="43"/>
      <c r="E174" s="42"/>
      <c r="F174" s="41"/>
      <c r="G174" s="62">
        <f aca="true" t="shared" si="83" ref="G174:M175">G175</f>
        <v>7142.57</v>
      </c>
      <c r="H174" s="62">
        <f t="shared" si="83"/>
        <v>0</v>
      </c>
      <c r="I174" s="62">
        <f t="shared" si="83"/>
        <v>7142.57</v>
      </c>
      <c r="J174" s="62">
        <f t="shared" si="83"/>
        <v>0</v>
      </c>
      <c r="K174" s="87">
        <f t="shared" si="83"/>
        <v>7142.57</v>
      </c>
      <c r="L174" s="62">
        <f t="shared" si="83"/>
        <v>0</v>
      </c>
      <c r="M174" s="87">
        <f t="shared" si="83"/>
        <v>7142.57</v>
      </c>
      <c r="N174" s="87">
        <f aca="true" t="shared" si="84" ref="N174:U174">N175</f>
        <v>0</v>
      </c>
      <c r="O174" s="87">
        <f t="shared" si="84"/>
        <v>7142.57</v>
      </c>
      <c r="P174" s="87">
        <f t="shared" si="84"/>
        <v>0</v>
      </c>
      <c r="Q174" s="87">
        <f t="shared" si="84"/>
        <v>7142.570000000001</v>
      </c>
      <c r="R174" s="87">
        <f t="shared" si="84"/>
        <v>0</v>
      </c>
      <c r="S174" s="87">
        <f t="shared" si="84"/>
        <v>7142.570000000001</v>
      </c>
      <c r="T174" s="87">
        <f t="shared" si="84"/>
        <v>0</v>
      </c>
      <c r="U174" s="87">
        <f t="shared" si="84"/>
        <v>7142.570000000001</v>
      </c>
    </row>
    <row r="175" spans="1:21" s="19" customFormat="1" ht="15" customHeight="1">
      <c r="A175" s="27" t="s">
        <v>213</v>
      </c>
      <c r="B175" s="68" t="s">
        <v>78</v>
      </c>
      <c r="C175" s="64" t="s">
        <v>186</v>
      </c>
      <c r="D175" s="64" t="s">
        <v>180</v>
      </c>
      <c r="E175" s="119"/>
      <c r="F175" s="133"/>
      <c r="G175" s="66">
        <f t="shared" si="83"/>
        <v>7142.57</v>
      </c>
      <c r="H175" s="66">
        <f t="shared" si="83"/>
        <v>0</v>
      </c>
      <c r="I175" s="66">
        <f t="shared" si="83"/>
        <v>7142.57</v>
      </c>
      <c r="J175" s="66">
        <f t="shared" si="83"/>
        <v>0</v>
      </c>
      <c r="K175" s="50">
        <f t="shared" si="83"/>
        <v>7142.57</v>
      </c>
      <c r="L175" s="66">
        <f t="shared" si="83"/>
        <v>0</v>
      </c>
      <c r="M175" s="50">
        <f t="shared" si="83"/>
        <v>7142.57</v>
      </c>
      <c r="N175" s="50">
        <f aca="true" t="shared" si="85" ref="N175:S175">N176+N212</f>
        <v>0</v>
      </c>
      <c r="O175" s="50">
        <f t="shared" si="85"/>
        <v>7142.57</v>
      </c>
      <c r="P175" s="50">
        <f t="shared" si="85"/>
        <v>0</v>
      </c>
      <c r="Q175" s="50">
        <f t="shared" si="85"/>
        <v>7142.570000000001</v>
      </c>
      <c r="R175" s="50">
        <f t="shared" si="85"/>
        <v>0</v>
      </c>
      <c r="S175" s="50">
        <f t="shared" si="85"/>
        <v>7142.570000000001</v>
      </c>
      <c r="T175" s="50">
        <f>T176+T212</f>
        <v>0</v>
      </c>
      <c r="U175" s="50">
        <f>U176+U212</f>
        <v>7142.570000000001</v>
      </c>
    </row>
    <row r="176" spans="1:21" s="95" customFormat="1" ht="30" customHeight="1">
      <c r="A176" s="125" t="s">
        <v>235</v>
      </c>
      <c r="B176" s="106" t="s">
        <v>78</v>
      </c>
      <c r="C176" s="92" t="s">
        <v>186</v>
      </c>
      <c r="D176" s="92" t="s">
        <v>180</v>
      </c>
      <c r="E176" s="108" t="s">
        <v>236</v>
      </c>
      <c r="F176" s="137"/>
      <c r="G176" s="140">
        <f aca="true" t="shared" si="86" ref="G176:M176">G177+G212</f>
        <v>7142.57</v>
      </c>
      <c r="H176" s="140">
        <f t="shared" si="86"/>
        <v>0</v>
      </c>
      <c r="I176" s="140">
        <f t="shared" si="86"/>
        <v>7142.57</v>
      </c>
      <c r="J176" s="140">
        <f t="shared" si="86"/>
        <v>0</v>
      </c>
      <c r="K176" s="51">
        <f t="shared" si="86"/>
        <v>7142.57</v>
      </c>
      <c r="L176" s="140">
        <f t="shared" si="86"/>
        <v>0</v>
      </c>
      <c r="M176" s="51">
        <f t="shared" si="86"/>
        <v>7142.57</v>
      </c>
      <c r="N176" s="51">
        <f aca="true" t="shared" si="87" ref="N176:S176">N177+N193+N205</f>
        <v>0</v>
      </c>
      <c r="O176" s="51">
        <f t="shared" si="87"/>
        <v>7102.57</v>
      </c>
      <c r="P176" s="51">
        <f t="shared" si="87"/>
        <v>0</v>
      </c>
      <c r="Q176" s="51">
        <f t="shared" si="87"/>
        <v>7102.570000000001</v>
      </c>
      <c r="R176" s="51">
        <f t="shared" si="87"/>
        <v>0</v>
      </c>
      <c r="S176" s="51">
        <f t="shared" si="87"/>
        <v>7102.570000000001</v>
      </c>
      <c r="T176" s="51">
        <f>T177+T193+T205</f>
        <v>0</v>
      </c>
      <c r="U176" s="51">
        <f>U177+U193+U205</f>
        <v>7102.570000000001</v>
      </c>
    </row>
    <row r="177" spans="1:21" s="6" customFormat="1" ht="15.75" customHeight="1">
      <c r="A177" s="79" t="s">
        <v>238</v>
      </c>
      <c r="B177" s="69" t="s">
        <v>78</v>
      </c>
      <c r="C177" s="78" t="s">
        <v>186</v>
      </c>
      <c r="D177" s="78" t="s">
        <v>180</v>
      </c>
      <c r="E177" s="81" t="s">
        <v>237</v>
      </c>
      <c r="F177" s="83"/>
      <c r="G177" s="82">
        <f aca="true" t="shared" si="88" ref="G177:M177">G178+G184+G194+G200+G206</f>
        <v>7102.57</v>
      </c>
      <c r="H177" s="82">
        <f t="shared" si="88"/>
        <v>0</v>
      </c>
      <c r="I177" s="82">
        <f t="shared" si="88"/>
        <v>7102.57</v>
      </c>
      <c r="J177" s="82">
        <f t="shared" si="88"/>
        <v>0</v>
      </c>
      <c r="K177" s="213">
        <f t="shared" si="88"/>
        <v>7102.57</v>
      </c>
      <c r="L177" s="82">
        <f t="shared" si="88"/>
        <v>0</v>
      </c>
      <c r="M177" s="213">
        <f t="shared" si="88"/>
        <v>7102.57</v>
      </c>
      <c r="N177" s="234">
        <f aca="true" t="shared" si="89" ref="N177:S177">N178+N184</f>
        <v>0</v>
      </c>
      <c r="O177" s="234">
        <f t="shared" si="89"/>
        <v>5660.605</v>
      </c>
      <c r="P177" s="234">
        <f t="shared" si="89"/>
        <v>-1.121</v>
      </c>
      <c r="Q177" s="234">
        <f t="shared" si="89"/>
        <v>5659.484</v>
      </c>
      <c r="R177" s="234">
        <f t="shared" si="89"/>
        <v>0</v>
      </c>
      <c r="S177" s="234">
        <f t="shared" si="89"/>
        <v>5659.484</v>
      </c>
      <c r="T177" s="234">
        <f>T178+T184</f>
        <v>0</v>
      </c>
      <c r="U177" s="234">
        <f>U178+U184</f>
        <v>5659.484</v>
      </c>
    </row>
    <row r="178" spans="1:21" s="6" customFormat="1" ht="15.75">
      <c r="A178" s="79" t="s">
        <v>249</v>
      </c>
      <c r="B178" s="69" t="s">
        <v>78</v>
      </c>
      <c r="C178" s="78" t="s">
        <v>186</v>
      </c>
      <c r="D178" s="78" t="s">
        <v>180</v>
      </c>
      <c r="E178" s="81" t="s">
        <v>239</v>
      </c>
      <c r="F178" s="83"/>
      <c r="G178" s="82">
        <f aca="true" t="shared" si="90" ref="G178:U179">G179</f>
        <v>4386.375</v>
      </c>
      <c r="H178" s="82">
        <f t="shared" si="90"/>
        <v>-10</v>
      </c>
      <c r="I178" s="82">
        <f t="shared" si="90"/>
        <v>4376.375</v>
      </c>
      <c r="J178" s="82">
        <f t="shared" si="90"/>
        <v>-11.7</v>
      </c>
      <c r="K178" s="213">
        <f t="shared" si="90"/>
        <v>4364.675</v>
      </c>
      <c r="L178" s="82">
        <f t="shared" si="90"/>
        <v>0</v>
      </c>
      <c r="M178" s="213">
        <f t="shared" si="90"/>
        <v>4364.675</v>
      </c>
      <c r="N178" s="82">
        <f t="shared" si="90"/>
        <v>-8.5</v>
      </c>
      <c r="O178" s="213">
        <f t="shared" si="90"/>
        <v>4356.175</v>
      </c>
      <c r="P178" s="82">
        <f t="shared" si="90"/>
        <v>0</v>
      </c>
      <c r="Q178" s="213">
        <f t="shared" si="90"/>
        <v>4356.175</v>
      </c>
      <c r="R178" s="82">
        <f t="shared" si="90"/>
        <v>-41</v>
      </c>
      <c r="S178" s="213">
        <f t="shared" si="90"/>
        <v>4315.175</v>
      </c>
      <c r="T178" s="82">
        <f t="shared" si="90"/>
        <v>0</v>
      </c>
      <c r="U178" s="213">
        <f t="shared" si="90"/>
        <v>4315.175</v>
      </c>
    </row>
    <row r="179" spans="1:21" ht="42" customHeight="1">
      <c r="A179" s="114" t="s">
        <v>124</v>
      </c>
      <c r="B179" s="69" t="s">
        <v>78</v>
      </c>
      <c r="C179" s="47" t="s">
        <v>186</v>
      </c>
      <c r="D179" s="47" t="s">
        <v>180</v>
      </c>
      <c r="E179" s="135" t="s">
        <v>239</v>
      </c>
      <c r="F179" s="37" t="s">
        <v>12</v>
      </c>
      <c r="G179" s="60">
        <f t="shared" si="90"/>
        <v>4386.375</v>
      </c>
      <c r="H179" s="60">
        <f t="shared" si="90"/>
        <v>-10</v>
      </c>
      <c r="I179" s="60">
        <f t="shared" si="90"/>
        <v>4376.375</v>
      </c>
      <c r="J179" s="60">
        <f t="shared" si="90"/>
        <v>-11.7</v>
      </c>
      <c r="K179" s="88">
        <f t="shared" si="90"/>
        <v>4364.675</v>
      </c>
      <c r="L179" s="60">
        <f t="shared" si="90"/>
        <v>0</v>
      </c>
      <c r="M179" s="88">
        <f t="shared" si="90"/>
        <v>4364.675</v>
      </c>
      <c r="N179" s="60">
        <f t="shared" si="90"/>
        <v>-8.5</v>
      </c>
      <c r="O179" s="88">
        <f t="shared" si="90"/>
        <v>4356.175</v>
      </c>
      <c r="P179" s="60">
        <f t="shared" si="90"/>
        <v>0</v>
      </c>
      <c r="Q179" s="88">
        <f t="shared" si="90"/>
        <v>4356.175</v>
      </c>
      <c r="R179" s="60">
        <f t="shared" si="90"/>
        <v>-41</v>
      </c>
      <c r="S179" s="88">
        <f t="shared" si="90"/>
        <v>4315.175</v>
      </c>
      <c r="T179" s="60">
        <f t="shared" si="90"/>
        <v>0</v>
      </c>
      <c r="U179" s="88">
        <f t="shared" si="90"/>
        <v>4315.175</v>
      </c>
    </row>
    <row r="180" spans="1:21" ht="16.5" customHeight="1">
      <c r="A180" s="36" t="s">
        <v>18</v>
      </c>
      <c r="B180" s="69" t="s">
        <v>78</v>
      </c>
      <c r="C180" s="34" t="s">
        <v>186</v>
      </c>
      <c r="D180" s="34" t="s">
        <v>180</v>
      </c>
      <c r="E180" s="135" t="s">
        <v>239</v>
      </c>
      <c r="F180" s="28" t="s">
        <v>230</v>
      </c>
      <c r="G180" s="60">
        <f aca="true" t="shared" si="91" ref="G180:M180">G181+G182+G183</f>
        <v>4386.375</v>
      </c>
      <c r="H180" s="60">
        <f t="shared" si="91"/>
        <v>-10</v>
      </c>
      <c r="I180" s="60">
        <f t="shared" si="91"/>
        <v>4376.375</v>
      </c>
      <c r="J180" s="60">
        <f t="shared" si="91"/>
        <v>-11.7</v>
      </c>
      <c r="K180" s="88">
        <f t="shared" si="91"/>
        <v>4364.675</v>
      </c>
      <c r="L180" s="60">
        <f t="shared" si="91"/>
        <v>0</v>
      </c>
      <c r="M180" s="88">
        <f t="shared" si="91"/>
        <v>4364.675</v>
      </c>
      <c r="N180" s="60">
        <f aca="true" t="shared" si="92" ref="N180:S180">N181+N182+N183</f>
        <v>-8.5</v>
      </c>
      <c r="O180" s="88">
        <f t="shared" si="92"/>
        <v>4356.175</v>
      </c>
      <c r="P180" s="60">
        <f t="shared" si="92"/>
        <v>0</v>
      </c>
      <c r="Q180" s="88">
        <f t="shared" si="92"/>
        <v>4356.175</v>
      </c>
      <c r="R180" s="60">
        <f t="shared" si="92"/>
        <v>-41</v>
      </c>
      <c r="S180" s="88">
        <f t="shared" si="92"/>
        <v>4315.175</v>
      </c>
      <c r="T180" s="60">
        <f>T181+T182+T183</f>
        <v>0</v>
      </c>
      <c r="U180" s="88">
        <f>U181+U182+U183</f>
        <v>4315.175</v>
      </c>
    </row>
    <row r="181" spans="1:21" ht="15.75" hidden="1">
      <c r="A181" s="128" t="s">
        <v>145</v>
      </c>
      <c r="B181" s="69" t="s">
        <v>78</v>
      </c>
      <c r="C181" s="127" t="s">
        <v>186</v>
      </c>
      <c r="D181" s="127" t="s">
        <v>180</v>
      </c>
      <c r="E181" s="153" t="s">
        <v>239</v>
      </c>
      <c r="F181" s="127" t="s">
        <v>214</v>
      </c>
      <c r="G181" s="60">
        <v>3451.115</v>
      </c>
      <c r="H181" s="60"/>
      <c r="I181" s="211">
        <f>G181+H181</f>
        <v>3451.115</v>
      </c>
      <c r="J181" s="211">
        <v>-11.7</v>
      </c>
      <c r="K181" s="212">
        <f>I181+J181</f>
        <v>3439.415</v>
      </c>
      <c r="L181" s="211"/>
      <c r="M181" s="212">
        <f>K181+L181</f>
        <v>3439.415</v>
      </c>
      <c r="N181" s="211">
        <v>-8.5</v>
      </c>
      <c r="O181" s="212">
        <f>M181+N181</f>
        <v>3430.915</v>
      </c>
      <c r="P181" s="211"/>
      <c r="Q181" s="212">
        <f>O181+P181</f>
        <v>3430.915</v>
      </c>
      <c r="R181" s="211">
        <v>-41</v>
      </c>
      <c r="S181" s="212">
        <f>Q181+R181</f>
        <v>3389.915</v>
      </c>
      <c r="T181" s="211"/>
      <c r="U181" s="212">
        <f>S181+T181</f>
        <v>3389.915</v>
      </c>
    </row>
    <row r="182" spans="1:21" ht="28.5" customHeight="1" hidden="1">
      <c r="A182" s="128" t="s">
        <v>146</v>
      </c>
      <c r="B182" s="69" t="s">
        <v>78</v>
      </c>
      <c r="C182" s="127" t="s">
        <v>186</v>
      </c>
      <c r="D182" s="127" t="s">
        <v>180</v>
      </c>
      <c r="E182" s="153" t="s">
        <v>239</v>
      </c>
      <c r="F182" s="127" t="s">
        <v>215</v>
      </c>
      <c r="G182" s="60">
        <v>3</v>
      </c>
      <c r="H182" s="60"/>
      <c r="I182" s="211">
        <f>G182+H182</f>
        <v>3</v>
      </c>
      <c r="J182" s="211"/>
      <c r="K182" s="212">
        <f>I182+J182</f>
        <v>3</v>
      </c>
      <c r="L182" s="211"/>
      <c r="M182" s="212">
        <f>K182+L182</f>
        <v>3</v>
      </c>
      <c r="N182" s="211"/>
      <c r="O182" s="212">
        <f>M182+N182</f>
        <v>3</v>
      </c>
      <c r="P182" s="211"/>
      <c r="Q182" s="212">
        <f>O182+P182</f>
        <v>3</v>
      </c>
      <c r="R182" s="211"/>
      <c r="S182" s="212">
        <f>Q182+R182</f>
        <v>3</v>
      </c>
      <c r="T182" s="211"/>
      <c r="U182" s="212">
        <f>S182+T182</f>
        <v>3</v>
      </c>
    </row>
    <row r="183" spans="1:21" ht="28.5" customHeight="1" hidden="1">
      <c r="A183" s="128" t="s">
        <v>147</v>
      </c>
      <c r="B183" s="69" t="s">
        <v>78</v>
      </c>
      <c r="C183" s="127" t="s">
        <v>186</v>
      </c>
      <c r="D183" s="127" t="s">
        <v>180</v>
      </c>
      <c r="E183" s="153" t="s">
        <v>239</v>
      </c>
      <c r="F183" s="127" t="s">
        <v>88</v>
      </c>
      <c r="G183" s="60">
        <v>932.26</v>
      </c>
      <c r="H183" s="60">
        <v>-10</v>
      </c>
      <c r="I183" s="211">
        <f>G183+H183</f>
        <v>922.26</v>
      </c>
      <c r="J183" s="211"/>
      <c r="K183" s="212">
        <f>I183+J183</f>
        <v>922.26</v>
      </c>
      <c r="L183" s="211"/>
      <c r="M183" s="212">
        <f>K183+L183</f>
        <v>922.26</v>
      </c>
      <c r="N183" s="211"/>
      <c r="O183" s="212">
        <f>M183+N183</f>
        <v>922.26</v>
      </c>
      <c r="P183" s="211"/>
      <c r="Q183" s="212">
        <f>O183+P183</f>
        <v>922.26</v>
      </c>
      <c r="R183" s="211"/>
      <c r="S183" s="212">
        <f>Q183+R183</f>
        <v>922.26</v>
      </c>
      <c r="T183" s="211"/>
      <c r="U183" s="212">
        <f>S183+T183</f>
        <v>922.26</v>
      </c>
    </row>
    <row r="184" spans="1:21" ht="15.75">
      <c r="A184" s="36" t="s">
        <v>250</v>
      </c>
      <c r="B184" s="69" t="s">
        <v>78</v>
      </c>
      <c r="C184" s="34" t="s">
        <v>186</v>
      </c>
      <c r="D184" s="34" t="s">
        <v>180</v>
      </c>
      <c r="E184" s="42" t="s">
        <v>240</v>
      </c>
      <c r="F184" s="34"/>
      <c r="G184" s="60">
        <f aca="true" t="shared" si="93" ref="G184:M184">G185+G189</f>
        <v>1258.1299999999999</v>
      </c>
      <c r="H184" s="60">
        <f t="shared" si="93"/>
        <v>22.6</v>
      </c>
      <c r="I184" s="60">
        <f t="shared" si="93"/>
        <v>1280.7299999999998</v>
      </c>
      <c r="J184" s="60">
        <f t="shared" si="93"/>
        <v>11.7</v>
      </c>
      <c r="K184" s="88">
        <f t="shared" si="93"/>
        <v>1292.4299999999998</v>
      </c>
      <c r="L184" s="60">
        <f t="shared" si="93"/>
        <v>3.5</v>
      </c>
      <c r="M184" s="88">
        <f t="shared" si="93"/>
        <v>1295.9299999999998</v>
      </c>
      <c r="N184" s="60">
        <f aca="true" t="shared" si="94" ref="N184:S184">N185+N189</f>
        <v>8.5</v>
      </c>
      <c r="O184" s="88">
        <f t="shared" si="94"/>
        <v>1304.4299999999998</v>
      </c>
      <c r="P184" s="88">
        <f t="shared" si="94"/>
        <v>-1.121</v>
      </c>
      <c r="Q184" s="88">
        <f t="shared" si="94"/>
        <v>1303.3089999999997</v>
      </c>
      <c r="R184" s="88">
        <f t="shared" si="94"/>
        <v>41</v>
      </c>
      <c r="S184" s="88">
        <f t="shared" si="94"/>
        <v>1344.3089999999997</v>
      </c>
      <c r="T184" s="88">
        <f>T185+T189</f>
        <v>0</v>
      </c>
      <c r="U184" s="88">
        <f>U185+U189</f>
        <v>1344.3089999999997</v>
      </c>
    </row>
    <row r="185" spans="1:21" ht="29.25" customHeight="1">
      <c r="A185" s="46" t="s">
        <v>128</v>
      </c>
      <c r="B185" s="69" t="s">
        <v>78</v>
      </c>
      <c r="C185" s="34" t="s">
        <v>186</v>
      </c>
      <c r="D185" s="34" t="s">
        <v>180</v>
      </c>
      <c r="E185" s="42" t="s">
        <v>240</v>
      </c>
      <c r="F185" s="34" t="s">
        <v>129</v>
      </c>
      <c r="G185" s="60">
        <f aca="true" t="shared" si="95" ref="G185:U185">G186</f>
        <v>1248.1299999999999</v>
      </c>
      <c r="H185" s="60">
        <f t="shared" si="95"/>
        <v>-14.9</v>
      </c>
      <c r="I185" s="60">
        <f t="shared" si="95"/>
        <v>1233.2299999999998</v>
      </c>
      <c r="J185" s="60">
        <f t="shared" si="95"/>
        <v>11</v>
      </c>
      <c r="K185" s="88">
        <f t="shared" si="95"/>
        <v>1244.2299999999998</v>
      </c>
      <c r="L185" s="60">
        <f t="shared" si="95"/>
        <v>3.5</v>
      </c>
      <c r="M185" s="88">
        <f t="shared" si="95"/>
        <v>1247.7299999999998</v>
      </c>
      <c r="N185" s="60">
        <f t="shared" si="95"/>
        <v>2</v>
      </c>
      <c r="O185" s="88">
        <f t="shared" si="95"/>
        <v>1249.7299999999998</v>
      </c>
      <c r="P185" s="88">
        <f t="shared" si="95"/>
        <v>-1.121</v>
      </c>
      <c r="Q185" s="88">
        <f t="shared" si="95"/>
        <v>1248.6089999999997</v>
      </c>
      <c r="R185" s="88">
        <f t="shared" si="95"/>
        <v>0</v>
      </c>
      <c r="S185" s="88">
        <f t="shared" si="95"/>
        <v>1248.6089999999997</v>
      </c>
      <c r="T185" s="88">
        <f t="shared" si="95"/>
        <v>0</v>
      </c>
      <c r="U185" s="88">
        <f t="shared" si="95"/>
        <v>1248.6089999999997</v>
      </c>
    </row>
    <row r="186" spans="1:21" ht="29.25" customHeight="1">
      <c r="A186" s="33" t="s">
        <v>130</v>
      </c>
      <c r="B186" s="69" t="s">
        <v>78</v>
      </c>
      <c r="C186" s="34" t="s">
        <v>186</v>
      </c>
      <c r="D186" s="34" t="s">
        <v>180</v>
      </c>
      <c r="E186" s="42" t="s">
        <v>240</v>
      </c>
      <c r="F186" s="34" t="s">
        <v>96</v>
      </c>
      <c r="G186" s="60">
        <f aca="true" t="shared" si="96" ref="G186:M186">G187+G188</f>
        <v>1248.1299999999999</v>
      </c>
      <c r="H186" s="60">
        <f t="shared" si="96"/>
        <v>-14.9</v>
      </c>
      <c r="I186" s="60">
        <f t="shared" si="96"/>
        <v>1233.2299999999998</v>
      </c>
      <c r="J186" s="60">
        <f t="shared" si="96"/>
        <v>11</v>
      </c>
      <c r="K186" s="88">
        <f t="shared" si="96"/>
        <v>1244.2299999999998</v>
      </c>
      <c r="L186" s="60">
        <f t="shared" si="96"/>
        <v>3.5</v>
      </c>
      <c r="M186" s="88">
        <f t="shared" si="96"/>
        <v>1247.7299999999998</v>
      </c>
      <c r="N186" s="60">
        <f aca="true" t="shared" si="97" ref="N186:S186">N187+N188</f>
        <v>2</v>
      </c>
      <c r="O186" s="88">
        <f t="shared" si="97"/>
        <v>1249.7299999999998</v>
      </c>
      <c r="P186" s="88">
        <f t="shared" si="97"/>
        <v>-1.121</v>
      </c>
      <c r="Q186" s="88">
        <f t="shared" si="97"/>
        <v>1248.6089999999997</v>
      </c>
      <c r="R186" s="88">
        <f t="shared" si="97"/>
        <v>0</v>
      </c>
      <c r="S186" s="88">
        <f t="shared" si="97"/>
        <v>1248.6089999999997</v>
      </c>
      <c r="T186" s="88">
        <f>T187+T188</f>
        <v>0</v>
      </c>
      <c r="U186" s="88">
        <f>U187+U188</f>
        <v>1248.6089999999997</v>
      </c>
    </row>
    <row r="187" spans="1:21" ht="25.5" hidden="1">
      <c r="A187" s="128" t="s">
        <v>197</v>
      </c>
      <c r="B187" s="69" t="s">
        <v>78</v>
      </c>
      <c r="C187" s="127" t="s">
        <v>186</v>
      </c>
      <c r="D187" s="127" t="s">
        <v>180</v>
      </c>
      <c r="E187" s="118" t="s">
        <v>240</v>
      </c>
      <c r="F187" s="127" t="s">
        <v>198</v>
      </c>
      <c r="G187" s="88">
        <f>20.06+7.2</f>
        <v>27.259999999999998</v>
      </c>
      <c r="H187" s="88"/>
      <c r="I187" s="212">
        <f>G187+H187</f>
        <v>27.259999999999998</v>
      </c>
      <c r="J187" s="212"/>
      <c r="K187" s="212">
        <f>I187+J187</f>
        <v>27.259999999999998</v>
      </c>
      <c r="L187" s="212">
        <v>-0.17</v>
      </c>
      <c r="M187" s="212">
        <f>K187+L187</f>
        <v>27.089999999999996</v>
      </c>
      <c r="N187" s="212"/>
      <c r="O187" s="212">
        <f>M187+N187</f>
        <v>27.089999999999996</v>
      </c>
      <c r="P187" s="212">
        <v>-0.336</v>
      </c>
      <c r="Q187" s="212">
        <f>O187+P187</f>
        <v>26.753999999999998</v>
      </c>
      <c r="R187" s="212"/>
      <c r="S187" s="212">
        <f>Q187+R187</f>
        <v>26.753999999999998</v>
      </c>
      <c r="T187" s="212"/>
      <c r="U187" s="212">
        <f>S187+T187</f>
        <v>26.753999999999998</v>
      </c>
    </row>
    <row r="188" spans="1:21" ht="27" customHeight="1" hidden="1">
      <c r="A188" s="128" t="s">
        <v>4</v>
      </c>
      <c r="B188" s="69" t="s">
        <v>78</v>
      </c>
      <c r="C188" s="127" t="s">
        <v>186</v>
      </c>
      <c r="D188" s="127" t="s">
        <v>180</v>
      </c>
      <c r="E188" s="118" t="s">
        <v>240</v>
      </c>
      <c r="F188" s="127" t="s">
        <v>199</v>
      </c>
      <c r="G188" s="88">
        <f>6.75+2+1026.54+97.48+44+8+25+11.1</f>
        <v>1220.87</v>
      </c>
      <c r="H188" s="88">
        <v>-14.9</v>
      </c>
      <c r="I188" s="212">
        <f>G188+H188</f>
        <v>1205.9699999999998</v>
      </c>
      <c r="J188" s="212">
        <v>11</v>
      </c>
      <c r="K188" s="212">
        <f>I188+J188</f>
        <v>1216.9699999999998</v>
      </c>
      <c r="L188" s="212">
        <v>3.67</v>
      </c>
      <c r="M188" s="212">
        <f>K188+L188</f>
        <v>1220.6399999999999</v>
      </c>
      <c r="N188" s="212">
        <v>2</v>
      </c>
      <c r="O188" s="212">
        <f>M188+N188</f>
        <v>1222.6399999999999</v>
      </c>
      <c r="P188" s="212">
        <v>-0.785</v>
      </c>
      <c r="Q188" s="212">
        <f>O188+P188</f>
        <v>1221.8549999999998</v>
      </c>
      <c r="R188" s="212"/>
      <c r="S188" s="212">
        <f>Q188+R188</f>
        <v>1221.8549999999998</v>
      </c>
      <c r="T188" s="212"/>
      <c r="U188" s="212">
        <f>S188+T188</f>
        <v>1221.8549999999998</v>
      </c>
    </row>
    <row r="189" spans="1:21" ht="16.5" customHeight="1">
      <c r="A189" s="36" t="s">
        <v>14</v>
      </c>
      <c r="B189" s="69" t="s">
        <v>78</v>
      </c>
      <c r="C189" s="34" t="s">
        <v>186</v>
      </c>
      <c r="D189" s="34" t="s">
        <v>180</v>
      </c>
      <c r="E189" s="42" t="s">
        <v>240</v>
      </c>
      <c r="F189" s="34" t="s">
        <v>131</v>
      </c>
      <c r="G189" s="88">
        <f aca="true" t="shared" si="98" ref="G189:U189">G190</f>
        <v>10</v>
      </c>
      <c r="H189" s="88">
        <f t="shared" si="98"/>
        <v>37.5</v>
      </c>
      <c r="I189" s="88">
        <f t="shared" si="98"/>
        <v>47.5</v>
      </c>
      <c r="J189" s="88">
        <f t="shared" si="98"/>
        <v>0.7</v>
      </c>
      <c r="K189" s="88">
        <f t="shared" si="98"/>
        <v>48.2</v>
      </c>
      <c r="L189" s="88">
        <f t="shared" si="98"/>
        <v>0</v>
      </c>
      <c r="M189" s="88">
        <f t="shared" si="98"/>
        <v>48.2</v>
      </c>
      <c r="N189" s="88">
        <f t="shared" si="98"/>
        <v>6.5</v>
      </c>
      <c r="O189" s="88">
        <f t="shared" si="98"/>
        <v>54.7</v>
      </c>
      <c r="P189" s="88">
        <f t="shared" si="98"/>
        <v>0</v>
      </c>
      <c r="Q189" s="88">
        <f t="shared" si="98"/>
        <v>54.7</v>
      </c>
      <c r="R189" s="88">
        <f t="shared" si="98"/>
        <v>41</v>
      </c>
      <c r="S189" s="88">
        <f t="shared" si="98"/>
        <v>95.7</v>
      </c>
      <c r="T189" s="88">
        <f t="shared" si="98"/>
        <v>0</v>
      </c>
      <c r="U189" s="88">
        <f t="shared" si="98"/>
        <v>95.7</v>
      </c>
    </row>
    <row r="190" spans="1:21" ht="18" customHeight="1">
      <c r="A190" s="36" t="s">
        <v>100</v>
      </c>
      <c r="B190" s="69" t="s">
        <v>78</v>
      </c>
      <c r="C190" s="34" t="s">
        <v>186</v>
      </c>
      <c r="D190" s="34" t="s">
        <v>180</v>
      </c>
      <c r="E190" s="42" t="s">
        <v>240</v>
      </c>
      <c r="F190" s="34" t="s">
        <v>99</v>
      </c>
      <c r="G190" s="60">
        <f aca="true" t="shared" si="99" ref="G190:M190">G191+G192</f>
        <v>10</v>
      </c>
      <c r="H190" s="60">
        <f t="shared" si="99"/>
        <v>37.5</v>
      </c>
      <c r="I190" s="60">
        <f t="shared" si="99"/>
        <v>47.5</v>
      </c>
      <c r="J190" s="60">
        <f t="shared" si="99"/>
        <v>0.7</v>
      </c>
      <c r="K190" s="88">
        <f t="shared" si="99"/>
        <v>48.2</v>
      </c>
      <c r="L190" s="60">
        <f t="shared" si="99"/>
        <v>0</v>
      </c>
      <c r="M190" s="88">
        <f t="shared" si="99"/>
        <v>48.2</v>
      </c>
      <c r="N190" s="60">
        <f aca="true" t="shared" si="100" ref="N190:S190">N191+N192</f>
        <v>6.5</v>
      </c>
      <c r="O190" s="88">
        <f t="shared" si="100"/>
        <v>54.7</v>
      </c>
      <c r="P190" s="60">
        <f t="shared" si="100"/>
        <v>0</v>
      </c>
      <c r="Q190" s="88">
        <f t="shared" si="100"/>
        <v>54.7</v>
      </c>
      <c r="R190" s="60">
        <f t="shared" si="100"/>
        <v>41</v>
      </c>
      <c r="S190" s="88">
        <f t="shared" si="100"/>
        <v>95.7</v>
      </c>
      <c r="T190" s="60">
        <f>T191+T192</f>
        <v>0</v>
      </c>
      <c r="U190" s="88">
        <f>U191+U192</f>
        <v>95.7</v>
      </c>
    </row>
    <row r="191" spans="1:21" ht="17.25" customHeight="1" hidden="1">
      <c r="A191" s="128" t="s">
        <v>200</v>
      </c>
      <c r="B191" s="69" t="s">
        <v>78</v>
      </c>
      <c r="C191" s="127" t="s">
        <v>186</v>
      </c>
      <c r="D191" s="127" t="s">
        <v>180</v>
      </c>
      <c r="E191" s="118" t="s">
        <v>240</v>
      </c>
      <c r="F191" s="127" t="s">
        <v>201</v>
      </c>
      <c r="G191" s="60">
        <v>10</v>
      </c>
      <c r="H191" s="60">
        <v>-10</v>
      </c>
      <c r="I191" s="211">
        <f>G191+H191</f>
        <v>0</v>
      </c>
      <c r="J191" s="211"/>
      <c r="K191" s="212">
        <f>I191+J191</f>
        <v>0</v>
      </c>
      <c r="L191" s="211"/>
      <c r="M191" s="212">
        <f>K191+L191</f>
        <v>0</v>
      </c>
      <c r="N191" s="211"/>
      <c r="O191" s="212">
        <f>M191+N191</f>
        <v>0</v>
      </c>
      <c r="P191" s="211"/>
      <c r="Q191" s="212">
        <f>O191+P191</f>
        <v>0</v>
      </c>
      <c r="R191" s="211"/>
      <c r="S191" s="212">
        <f>Q191+R191</f>
        <v>0</v>
      </c>
      <c r="T191" s="211"/>
      <c r="U191" s="212">
        <f>S191+T191</f>
        <v>0</v>
      </c>
    </row>
    <row r="192" spans="1:21" ht="17.25" customHeight="1" hidden="1">
      <c r="A192" s="128" t="s">
        <v>102</v>
      </c>
      <c r="B192" s="69" t="s">
        <v>78</v>
      </c>
      <c r="C192" s="127" t="s">
        <v>186</v>
      </c>
      <c r="D192" s="127" t="s">
        <v>180</v>
      </c>
      <c r="E192" s="118" t="s">
        <v>240</v>
      </c>
      <c r="F192" s="127" t="s">
        <v>101</v>
      </c>
      <c r="G192" s="60"/>
      <c r="H192" s="60">
        <v>47.5</v>
      </c>
      <c r="I192" s="211">
        <f>G192+H192</f>
        <v>47.5</v>
      </c>
      <c r="J192" s="211">
        <v>0.7</v>
      </c>
      <c r="K192" s="212">
        <f>I192+J192</f>
        <v>48.2</v>
      </c>
      <c r="L192" s="211"/>
      <c r="M192" s="212">
        <f>K192+L192</f>
        <v>48.2</v>
      </c>
      <c r="N192" s="211">
        <v>6.5</v>
      </c>
      <c r="O192" s="212">
        <f>M192+N192</f>
        <v>54.7</v>
      </c>
      <c r="P192" s="211"/>
      <c r="Q192" s="212">
        <f>O192+P192</f>
        <v>54.7</v>
      </c>
      <c r="R192" s="211">
        <v>41</v>
      </c>
      <c r="S192" s="212">
        <f>Q192+R192</f>
        <v>95.7</v>
      </c>
      <c r="T192" s="211"/>
      <c r="U192" s="212">
        <f>S192+T192</f>
        <v>95.7</v>
      </c>
    </row>
    <row r="193" spans="1:21" s="5" customFormat="1" ht="25.5">
      <c r="A193" s="36" t="s">
        <v>241</v>
      </c>
      <c r="B193" s="69" t="s">
        <v>78</v>
      </c>
      <c r="C193" s="34" t="s">
        <v>186</v>
      </c>
      <c r="D193" s="34" t="s">
        <v>180</v>
      </c>
      <c r="E193" s="84" t="s">
        <v>242</v>
      </c>
      <c r="F193" s="34"/>
      <c r="G193" s="58"/>
      <c r="H193" s="58"/>
      <c r="I193" s="58"/>
      <c r="J193" s="58"/>
      <c r="K193" s="90"/>
      <c r="L193" s="58"/>
      <c r="M193" s="90"/>
      <c r="N193" s="90">
        <f aca="true" t="shared" si="101" ref="N193:S193">N194+N200</f>
        <v>0</v>
      </c>
      <c r="O193" s="90">
        <f t="shared" si="101"/>
        <v>1310.6649999999997</v>
      </c>
      <c r="P193" s="90">
        <f t="shared" si="101"/>
        <v>0</v>
      </c>
      <c r="Q193" s="90">
        <f t="shared" si="101"/>
        <v>1310.6649999999997</v>
      </c>
      <c r="R193" s="90">
        <f t="shared" si="101"/>
        <v>0</v>
      </c>
      <c r="S193" s="90">
        <f t="shared" si="101"/>
        <v>1310.6649999999997</v>
      </c>
      <c r="T193" s="90">
        <f>T194+T200</f>
        <v>0</v>
      </c>
      <c r="U193" s="90">
        <f>U194+U200</f>
        <v>1310.6649999999997</v>
      </c>
    </row>
    <row r="194" spans="1:21" s="6" customFormat="1" ht="15.75">
      <c r="A194" s="79" t="s">
        <v>251</v>
      </c>
      <c r="B194" s="69" t="s">
        <v>78</v>
      </c>
      <c r="C194" s="78" t="s">
        <v>186</v>
      </c>
      <c r="D194" s="78" t="s">
        <v>180</v>
      </c>
      <c r="E194" s="81" t="s">
        <v>243</v>
      </c>
      <c r="F194" s="83"/>
      <c r="G194" s="82">
        <f aca="true" t="shared" si="102" ref="G194:U195">G195</f>
        <v>1056.1</v>
      </c>
      <c r="H194" s="82">
        <f t="shared" si="102"/>
        <v>-10</v>
      </c>
      <c r="I194" s="82">
        <f t="shared" si="102"/>
        <v>1046.1</v>
      </c>
      <c r="J194" s="82">
        <f t="shared" si="102"/>
        <v>-40.7</v>
      </c>
      <c r="K194" s="213">
        <f t="shared" si="102"/>
        <v>1005.3999999999999</v>
      </c>
      <c r="L194" s="82">
        <f t="shared" si="102"/>
        <v>-7.5</v>
      </c>
      <c r="M194" s="213">
        <f t="shared" si="102"/>
        <v>997.8999999999999</v>
      </c>
      <c r="N194" s="82">
        <f>N195</f>
        <v>-13.7</v>
      </c>
      <c r="O194" s="213">
        <f t="shared" si="102"/>
        <v>984.1999999999998</v>
      </c>
      <c r="P194" s="82">
        <f>P195</f>
        <v>0</v>
      </c>
      <c r="Q194" s="213">
        <f t="shared" si="102"/>
        <v>984.1999999999998</v>
      </c>
      <c r="R194" s="82">
        <f>R195</f>
        <v>0</v>
      </c>
      <c r="S194" s="213">
        <f t="shared" si="102"/>
        <v>984.1999999999998</v>
      </c>
      <c r="T194" s="82">
        <f>T195</f>
        <v>0</v>
      </c>
      <c r="U194" s="213">
        <f t="shared" si="102"/>
        <v>984.1999999999998</v>
      </c>
    </row>
    <row r="195" spans="1:21" s="6" customFormat="1" ht="43.5" customHeight="1">
      <c r="A195" s="114" t="s">
        <v>124</v>
      </c>
      <c r="B195" s="69" t="s">
        <v>78</v>
      </c>
      <c r="C195" s="34" t="s">
        <v>186</v>
      </c>
      <c r="D195" s="34" t="s">
        <v>180</v>
      </c>
      <c r="E195" s="42" t="s">
        <v>243</v>
      </c>
      <c r="F195" s="28" t="s">
        <v>12</v>
      </c>
      <c r="G195" s="82">
        <f t="shared" si="102"/>
        <v>1056.1</v>
      </c>
      <c r="H195" s="82">
        <f t="shared" si="102"/>
        <v>-10</v>
      </c>
      <c r="I195" s="173">
        <f t="shared" si="102"/>
        <v>1046.1</v>
      </c>
      <c r="J195" s="82">
        <f t="shared" si="102"/>
        <v>-40.7</v>
      </c>
      <c r="K195" s="52">
        <f t="shared" si="102"/>
        <v>1005.3999999999999</v>
      </c>
      <c r="L195" s="82">
        <f t="shared" si="102"/>
        <v>-7.5</v>
      </c>
      <c r="M195" s="52">
        <f t="shared" si="102"/>
        <v>997.8999999999999</v>
      </c>
      <c r="N195" s="82">
        <f t="shared" si="102"/>
        <v>-13.7</v>
      </c>
      <c r="O195" s="52">
        <f t="shared" si="102"/>
        <v>984.1999999999998</v>
      </c>
      <c r="P195" s="82">
        <f t="shared" si="102"/>
        <v>0</v>
      </c>
      <c r="Q195" s="52">
        <f t="shared" si="102"/>
        <v>984.1999999999998</v>
      </c>
      <c r="R195" s="82">
        <f t="shared" si="102"/>
        <v>0</v>
      </c>
      <c r="S195" s="52">
        <f t="shared" si="102"/>
        <v>984.1999999999998</v>
      </c>
      <c r="T195" s="82">
        <f t="shared" si="102"/>
        <v>0</v>
      </c>
      <c r="U195" s="52">
        <f t="shared" si="102"/>
        <v>984.1999999999998</v>
      </c>
    </row>
    <row r="196" spans="1:21" ht="17.25" customHeight="1">
      <c r="A196" s="36" t="s">
        <v>166</v>
      </c>
      <c r="B196" s="69" t="s">
        <v>78</v>
      </c>
      <c r="C196" s="34" t="s">
        <v>186</v>
      </c>
      <c r="D196" s="34" t="s">
        <v>180</v>
      </c>
      <c r="E196" s="42" t="s">
        <v>243</v>
      </c>
      <c r="F196" s="28" t="s">
        <v>230</v>
      </c>
      <c r="G196" s="60">
        <f aca="true" t="shared" si="103" ref="G196:M196">G197+G198+G199</f>
        <v>1056.1</v>
      </c>
      <c r="H196" s="60">
        <f t="shared" si="103"/>
        <v>-10</v>
      </c>
      <c r="I196" s="60">
        <f t="shared" si="103"/>
        <v>1046.1</v>
      </c>
      <c r="J196" s="60">
        <f t="shared" si="103"/>
        <v>-40.7</v>
      </c>
      <c r="K196" s="88">
        <f t="shared" si="103"/>
        <v>1005.3999999999999</v>
      </c>
      <c r="L196" s="60">
        <f t="shared" si="103"/>
        <v>-7.5</v>
      </c>
      <c r="M196" s="88">
        <f t="shared" si="103"/>
        <v>997.8999999999999</v>
      </c>
      <c r="N196" s="60">
        <f aca="true" t="shared" si="104" ref="N196:S196">N197+N198+N199</f>
        <v>-13.7</v>
      </c>
      <c r="O196" s="88">
        <f t="shared" si="104"/>
        <v>984.1999999999998</v>
      </c>
      <c r="P196" s="60">
        <f t="shared" si="104"/>
        <v>0</v>
      </c>
      <c r="Q196" s="88">
        <f t="shared" si="104"/>
        <v>984.1999999999998</v>
      </c>
      <c r="R196" s="60">
        <f t="shared" si="104"/>
        <v>0</v>
      </c>
      <c r="S196" s="88">
        <f t="shared" si="104"/>
        <v>984.1999999999998</v>
      </c>
      <c r="T196" s="60">
        <f>T197+T198+T199</f>
        <v>0</v>
      </c>
      <c r="U196" s="88">
        <f>U197+U198+U199</f>
        <v>984.1999999999998</v>
      </c>
    </row>
    <row r="197" spans="1:21" ht="15.75" hidden="1">
      <c r="A197" s="128" t="s">
        <v>145</v>
      </c>
      <c r="B197" s="69" t="s">
        <v>78</v>
      </c>
      <c r="C197" s="127" t="s">
        <v>186</v>
      </c>
      <c r="D197" s="127" t="s">
        <v>180</v>
      </c>
      <c r="E197" s="118" t="s">
        <v>243</v>
      </c>
      <c r="F197" s="127" t="s">
        <v>214</v>
      </c>
      <c r="G197" s="60">
        <v>810.3</v>
      </c>
      <c r="H197" s="60"/>
      <c r="I197" s="211">
        <f>G197+H197</f>
        <v>810.3</v>
      </c>
      <c r="J197" s="211">
        <v>-40.7</v>
      </c>
      <c r="K197" s="212">
        <f>I197+J197</f>
        <v>769.5999999999999</v>
      </c>
      <c r="L197" s="211">
        <v>-7.5</v>
      </c>
      <c r="M197" s="212">
        <f>K197+L197</f>
        <v>762.0999999999999</v>
      </c>
      <c r="N197" s="211">
        <v>-13.7</v>
      </c>
      <c r="O197" s="212">
        <f>M197+N197</f>
        <v>748.3999999999999</v>
      </c>
      <c r="P197" s="211"/>
      <c r="Q197" s="212">
        <f>O197+P197</f>
        <v>748.3999999999999</v>
      </c>
      <c r="R197" s="211"/>
      <c r="S197" s="212">
        <f>Q197+R197</f>
        <v>748.3999999999999</v>
      </c>
      <c r="T197" s="211"/>
      <c r="U197" s="212">
        <f>S197+T197</f>
        <v>748.3999999999999</v>
      </c>
    </row>
    <row r="198" spans="1:21" ht="27.75" customHeight="1" hidden="1">
      <c r="A198" s="128" t="s">
        <v>146</v>
      </c>
      <c r="B198" s="69" t="s">
        <v>11</v>
      </c>
      <c r="C198" s="127" t="s">
        <v>186</v>
      </c>
      <c r="D198" s="127" t="s">
        <v>180</v>
      </c>
      <c r="E198" s="118" t="s">
        <v>243</v>
      </c>
      <c r="F198" s="127" t="s">
        <v>215</v>
      </c>
      <c r="G198" s="60">
        <v>1</v>
      </c>
      <c r="H198" s="60"/>
      <c r="I198" s="211">
        <f>G198+H198</f>
        <v>1</v>
      </c>
      <c r="J198" s="211"/>
      <c r="K198" s="212">
        <f>I198+J198</f>
        <v>1</v>
      </c>
      <c r="L198" s="211"/>
      <c r="M198" s="212">
        <f>K198+L198</f>
        <v>1</v>
      </c>
      <c r="N198" s="211"/>
      <c r="O198" s="212">
        <f>M198+N198</f>
        <v>1</v>
      </c>
      <c r="P198" s="211"/>
      <c r="Q198" s="212">
        <f>O198+P198</f>
        <v>1</v>
      </c>
      <c r="R198" s="211"/>
      <c r="S198" s="212">
        <f>Q198+R198</f>
        <v>1</v>
      </c>
      <c r="T198" s="211"/>
      <c r="U198" s="212">
        <f>S198+T198</f>
        <v>1</v>
      </c>
    </row>
    <row r="199" spans="1:21" ht="27.75" customHeight="1" hidden="1">
      <c r="A199" s="128" t="s">
        <v>147</v>
      </c>
      <c r="B199" s="69" t="s">
        <v>78</v>
      </c>
      <c r="C199" s="127" t="s">
        <v>186</v>
      </c>
      <c r="D199" s="127" t="s">
        <v>180</v>
      </c>
      <c r="E199" s="118" t="s">
        <v>243</v>
      </c>
      <c r="F199" s="127" t="s">
        <v>88</v>
      </c>
      <c r="G199" s="60">
        <v>244.8</v>
      </c>
      <c r="H199" s="60">
        <v>-10</v>
      </c>
      <c r="I199" s="211">
        <f>G199+H199</f>
        <v>234.8</v>
      </c>
      <c r="J199" s="211"/>
      <c r="K199" s="212">
        <f>I199+J199</f>
        <v>234.8</v>
      </c>
      <c r="L199" s="211"/>
      <c r="M199" s="212">
        <f>K199+L199</f>
        <v>234.8</v>
      </c>
      <c r="N199" s="211"/>
      <c r="O199" s="212">
        <f>M199+N199</f>
        <v>234.8</v>
      </c>
      <c r="P199" s="211"/>
      <c r="Q199" s="212">
        <f>O199+P199</f>
        <v>234.8</v>
      </c>
      <c r="R199" s="211"/>
      <c r="S199" s="212">
        <f>Q199+R199</f>
        <v>234.8</v>
      </c>
      <c r="T199" s="211"/>
      <c r="U199" s="212">
        <f>S199+T199</f>
        <v>234.8</v>
      </c>
    </row>
    <row r="200" spans="1:21" ht="15.75">
      <c r="A200" s="36" t="s">
        <v>252</v>
      </c>
      <c r="B200" s="69" t="s">
        <v>78</v>
      </c>
      <c r="C200" s="34" t="s">
        <v>186</v>
      </c>
      <c r="D200" s="34" t="s">
        <v>180</v>
      </c>
      <c r="E200" s="42" t="s">
        <v>244</v>
      </c>
      <c r="F200" s="34"/>
      <c r="G200" s="60">
        <f aca="true" t="shared" si="105" ref="G200:U201">G201</f>
        <v>251.665</v>
      </c>
      <c r="H200" s="60">
        <f t="shared" si="105"/>
        <v>16.4</v>
      </c>
      <c r="I200" s="60">
        <f t="shared" si="105"/>
        <v>268.06499999999994</v>
      </c>
      <c r="J200" s="60">
        <f t="shared" si="105"/>
        <v>40.7</v>
      </c>
      <c r="K200" s="88">
        <f t="shared" si="105"/>
        <v>308.76499999999993</v>
      </c>
      <c r="L200" s="60">
        <f t="shared" si="105"/>
        <v>4</v>
      </c>
      <c r="M200" s="88">
        <f t="shared" si="105"/>
        <v>312.76499999999993</v>
      </c>
      <c r="N200" s="60">
        <f t="shared" si="105"/>
        <v>13.7</v>
      </c>
      <c r="O200" s="88">
        <f t="shared" si="105"/>
        <v>326.4649999999999</v>
      </c>
      <c r="P200" s="60">
        <f t="shared" si="105"/>
        <v>0</v>
      </c>
      <c r="Q200" s="88">
        <f t="shared" si="105"/>
        <v>326.4649999999999</v>
      </c>
      <c r="R200" s="60">
        <f t="shared" si="105"/>
        <v>0</v>
      </c>
      <c r="S200" s="88">
        <f t="shared" si="105"/>
        <v>326.4649999999999</v>
      </c>
      <c r="T200" s="60">
        <f t="shared" si="105"/>
        <v>0</v>
      </c>
      <c r="U200" s="88">
        <f t="shared" si="105"/>
        <v>326.4649999999999</v>
      </c>
    </row>
    <row r="201" spans="1:21" ht="27.75" customHeight="1">
      <c r="A201" s="46" t="s">
        <v>128</v>
      </c>
      <c r="B201" s="69" t="s">
        <v>78</v>
      </c>
      <c r="C201" s="34" t="s">
        <v>186</v>
      </c>
      <c r="D201" s="34" t="s">
        <v>180</v>
      </c>
      <c r="E201" s="42" t="s">
        <v>244</v>
      </c>
      <c r="F201" s="34" t="s">
        <v>129</v>
      </c>
      <c r="G201" s="60">
        <f t="shared" si="105"/>
        <v>251.665</v>
      </c>
      <c r="H201" s="60">
        <f t="shared" si="105"/>
        <v>16.4</v>
      </c>
      <c r="I201" s="60">
        <f t="shared" si="105"/>
        <v>268.06499999999994</v>
      </c>
      <c r="J201" s="60">
        <f t="shared" si="105"/>
        <v>40.7</v>
      </c>
      <c r="K201" s="88">
        <f t="shared" si="105"/>
        <v>308.76499999999993</v>
      </c>
      <c r="L201" s="60">
        <f t="shared" si="105"/>
        <v>4</v>
      </c>
      <c r="M201" s="88">
        <f t="shared" si="105"/>
        <v>312.76499999999993</v>
      </c>
      <c r="N201" s="60">
        <f t="shared" si="105"/>
        <v>13.7</v>
      </c>
      <c r="O201" s="88">
        <f t="shared" si="105"/>
        <v>326.4649999999999</v>
      </c>
      <c r="P201" s="60">
        <f t="shared" si="105"/>
        <v>0</v>
      </c>
      <c r="Q201" s="88">
        <f t="shared" si="105"/>
        <v>326.4649999999999</v>
      </c>
      <c r="R201" s="60">
        <f t="shared" si="105"/>
        <v>0</v>
      </c>
      <c r="S201" s="88">
        <f t="shared" si="105"/>
        <v>326.4649999999999</v>
      </c>
      <c r="T201" s="60">
        <f t="shared" si="105"/>
        <v>0</v>
      </c>
      <c r="U201" s="88">
        <f t="shared" si="105"/>
        <v>326.4649999999999</v>
      </c>
    </row>
    <row r="202" spans="1:21" ht="27.75" customHeight="1">
      <c r="A202" s="33" t="s">
        <v>130</v>
      </c>
      <c r="B202" s="69" t="s">
        <v>78</v>
      </c>
      <c r="C202" s="34" t="s">
        <v>186</v>
      </c>
      <c r="D202" s="34" t="s">
        <v>180</v>
      </c>
      <c r="E202" s="42" t="s">
        <v>244</v>
      </c>
      <c r="F202" s="34" t="s">
        <v>96</v>
      </c>
      <c r="G202" s="60">
        <f aca="true" t="shared" si="106" ref="G202:M202">G203+G204</f>
        <v>251.665</v>
      </c>
      <c r="H202" s="60">
        <f t="shared" si="106"/>
        <v>16.4</v>
      </c>
      <c r="I202" s="60">
        <f t="shared" si="106"/>
        <v>268.06499999999994</v>
      </c>
      <c r="J202" s="60">
        <f t="shared" si="106"/>
        <v>40.7</v>
      </c>
      <c r="K202" s="88">
        <f t="shared" si="106"/>
        <v>308.76499999999993</v>
      </c>
      <c r="L202" s="60">
        <f t="shared" si="106"/>
        <v>4</v>
      </c>
      <c r="M202" s="88">
        <f t="shared" si="106"/>
        <v>312.76499999999993</v>
      </c>
      <c r="N202" s="60">
        <f aca="true" t="shared" si="107" ref="N202:S202">N203+N204</f>
        <v>13.7</v>
      </c>
      <c r="O202" s="88">
        <f t="shared" si="107"/>
        <v>326.4649999999999</v>
      </c>
      <c r="P202" s="60">
        <f t="shared" si="107"/>
        <v>0</v>
      </c>
      <c r="Q202" s="88">
        <f t="shared" si="107"/>
        <v>326.4649999999999</v>
      </c>
      <c r="R202" s="60">
        <f t="shared" si="107"/>
        <v>0</v>
      </c>
      <c r="S202" s="88">
        <f t="shared" si="107"/>
        <v>326.4649999999999</v>
      </c>
      <c r="T202" s="60">
        <f>T203+T204</f>
        <v>0</v>
      </c>
      <c r="U202" s="88">
        <f>U203+U204</f>
        <v>326.4649999999999</v>
      </c>
    </row>
    <row r="203" spans="1:21" ht="25.5" hidden="1">
      <c r="A203" s="128" t="s">
        <v>197</v>
      </c>
      <c r="B203" s="116" t="s">
        <v>78</v>
      </c>
      <c r="C203" s="127" t="s">
        <v>186</v>
      </c>
      <c r="D203" s="127" t="s">
        <v>180</v>
      </c>
      <c r="E203" s="118" t="s">
        <v>244</v>
      </c>
      <c r="F203" s="127" t="s">
        <v>198</v>
      </c>
      <c r="G203" s="60">
        <f>9.93+2.1</f>
        <v>12.03</v>
      </c>
      <c r="H203" s="60"/>
      <c r="I203" s="211">
        <f>G203+H203</f>
        <v>12.03</v>
      </c>
      <c r="J203" s="211"/>
      <c r="K203" s="212">
        <f>I203+J203</f>
        <v>12.03</v>
      </c>
      <c r="L203" s="211"/>
      <c r="M203" s="212">
        <f>K203+L203</f>
        <v>12.03</v>
      </c>
      <c r="N203" s="211"/>
      <c r="O203" s="212">
        <f>M203+N203</f>
        <v>12.03</v>
      </c>
      <c r="P203" s="211"/>
      <c r="Q203" s="212">
        <f>O203+P203</f>
        <v>12.03</v>
      </c>
      <c r="R203" s="211"/>
      <c r="S203" s="212">
        <f>Q203+R203</f>
        <v>12.03</v>
      </c>
      <c r="T203" s="211"/>
      <c r="U203" s="212">
        <f>S203+T203</f>
        <v>12.03</v>
      </c>
    </row>
    <row r="204" spans="1:21" ht="26.25" customHeight="1" hidden="1">
      <c r="A204" s="128" t="s">
        <v>4</v>
      </c>
      <c r="B204" s="116" t="s">
        <v>78</v>
      </c>
      <c r="C204" s="127" t="s">
        <v>186</v>
      </c>
      <c r="D204" s="127" t="s">
        <v>180</v>
      </c>
      <c r="E204" s="118" t="s">
        <v>244</v>
      </c>
      <c r="F204" s="127" t="s">
        <v>199</v>
      </c>
      <c r="G204" s="60">
        <f>150.195+48.8+18.54+15+1+6.1</f>
        <v>239.635</v>
      </c>
      <c r="H204" s="60">
        <v>16.4</v>
      </c>
      <c r="I204" s="211">
        <f>G204+H204</f>
        <v>256.03499999999997</v>
      </c>
      <c r="J204" s="211">
        <v>40.7</v>
      </c>
      <c r="K204" s="212">
        <f>I204+J204</f>
        <v>296.73499999999996</v>
      </c>
      <c r="L204" s="211">
        <v>4</v>
      </c>
      <c r="M204" s="212">
        <f>K204+L204</f>
        <v>300.73499999999996</v>
      </c>
      <c r="N204" s="211">
        <v>13.7</v>
      </c>
      <c r="O204" s="212">
        <f>M204+N204</f>
        <v>314.43499999999995</v>
      </c>
      <c r="P204" s="211"/>
      <c r="Q204" s="212">
        <f>O204+P204</f>
        <v>314.43499999999995</v>
      </c>
      <c r="R204" s="211"/>
      <c r="S204" s="212">
        <f>Q204+R204</f>
        <v>314.43499999999995</v>
      </c>
      <c r="T204" s="211"/>
      <c r="U204" s="212">
        <f>S204+T204</f>
        <v>314.43499999999995</v>
      </c>
    </row>
    <row r="205" spans="1:21" s="20" customFormat="1" ht="26.25" customHeight="1">
      <c r="A205" s="79" t="s">
        <v>245</v>
      </c>
      <c r="B205" s="77" t="s">
        <v>246</v>
      </c>
      <c r="C205" s="78" t="s">
        <v>186</v>
      </c>
      <c r="D205" s="78" t="s">
        <v>180</v>
      </c>
      <c r="E205" s="97" t="s">
        <v>247</v>
      </c>
      <c r="F205" s="78"/>
      <c r="G205" s="240"/>
      <c r="H205" s="240"/>
      <c r="I205" s="240"/>
      <c r="J205" s="240"/>
      <c r="K205" s="241"/>
      <c r="L205" s="240"/>
      <c r="M205" s="241"/>
      <c r="N205" s="240">
        <f aca="true" t="shared" si="108" ref="N205:U207">N206</f>
        <v>0</v>
      </c>
      <c r="O205" s="241">
        <f t="shared" si="108"/>
        <v>131.3</v>
      </c>
      <c r="P205" s="241">
        <f t="shared" si="108"/>
        <v>1.121</v>
      </c>
      <c r="Q205" s="241">
        <f t="shared" si="108"/>
        <v>132.421</v>
      </c>
      <c r="R205" s="241">
        <f t="shared" si="108"/>
        <v>0</v>
      </c>
      <c r="S205" s="241">
        <f t="shared" si="108"/>
        <v>132.421</v>
      </c>
      <c r="T205" s="241">
        <f t="shared" si="108"/>
        <v>0</v>
      </c>
      <c r="U205" s="241">
        <f t="shared" si="108"/>
        <v>132.421</v>
      </c>
    </row>
    <row r="206" spans="1:21" ht="25.5">
      <c r="A206" s="36" t="s">
        <v>253</v>
      </c>
      <c r="B206" s="69" t="s">
        <v>78</v>
      </c>
      <c r="C206" s="34" t="s">
        <v>186</v>
      </c>
      <c r="D206" s="34" t="s">
        <v>180</v>
      </c>
      <c r="E206" s="42" t="s">
        <v>248</v>
      </c>
      <c r="F206" s="34"/>
      <c r="G206" s="60">
        <f aca="true" t="shared" si="109" ref="G206:M207">G207</f>
        <v>150.3</v>
      </c>
      <c r="H206" s="60">
        <f t="shared" si="109"/>
        <v>-19</v>
      </c>
      <c r="I206" s="60">
        <f t="shared" si="109"/>
        <v>131.3</v>
      </c>
      <c r="J206" s="60">
        <f t="shared" si="109"/>
        <v>0</v>
      </c>
      <c r="K206" s="88">
        <f t="shared" si="109"/>
        <v>131.3</v>
      </c>
      <c r="L206" s="60">
        <f t="shared" si="109"/>
        <v>0</v>
      </c>
      <c r="M206" s="88">
        <f t="shared" si="109"/>
        <v>131.3</v>
      </c>
      <c r="N206" s="60">
        <f t="shared" si="108"/>
        <v>0</v>
      </c>
      <c r="O206" s="88">
        <f t="shared" si="108"/>
        <v>131.3</v>
      </c>
      <c r="P206" s="88">
        <f t="shared" si="108"/>
        <v>1.121</v>
      </c>
      <c r="Q206" s="88">
        <f t="shared" si="108"/>
        <v>132.421</v>
      </c>
      <c r="R206" s="88">
        <f t="shared" si="108"/>
        <v>0</v>
      </c>
      <c r="S206" s="88">
        <f t="shared" si="108"/>
        <v>132.421</v>
      </c>
      <c r="T206" s="88">
        <f t="shared" si="108"/>
        <v>0</v>
      </c>
      <c r="U206" s="88">
        <f t="shared" si="108"/>
        <v>132.421</v>
      </c>
    </row>
    <row r="207" spans="1:21" ht="42" customHeight="1">
      <c r="A207" s="114" t="s">
        <v>124</v>
      </c>
      <c r="B207" s="69" t="s">
        <v>78</v>
      </c>
      <c r="C207" s="34" t="s">
        <v>186</v>
      </c>
      <c r="D207" s="34" t="s">
        <v>180</v>
      </c>
      <c r="E207" s="42" t="s">
        <v>248</v>
      </c>
      <c r="F207" s="34" t="s">
        <v>12</v>
      </c>
      <c r="G207" s="60">
        <f t="shared" si="109"/>
        <v>150.3</v>
      </c>
      <c r="H207" s="60">
        <f t="shared" si="109"/>
        <v>-19</v>
      </c>
      <c r="I207" s="60">
        <f t="shared" si="109"/>
        <v>131.3</v>
      </c>
      <c r="J207" s="60">
        <f t="shared" si="109"/>
        <v>0</v>
      </c>
      <c r="K207" s="88">
        <f t="shared" si="109"/>
        <v>131.3</v>
      </c>
      <c r="L207" s="60">
        <f t="shared" si="109"/>
        <v>0</v>
      </c>
      <c r="M207" s="88">
        <f t="shared" si="109"/>
        <v>131.3</v>
      </c>
      <c r="N207" s="60">
        <f t="shared" si="108"/>
        <v>0</v>
      </c>
      <c r="O207" s="88">
        <f t="shared" si="108"/>
        <v>131.3</v>
      </c>
      <c r="P207" s="88">
        <f t="shared" si="108"/>
        <v>1.121</v>
      </c>
      <c r="Q207" s="88">
        <f t="shared" si="108"/>
        <v>132.421</v>
      </c>
      <c r="R207" s="88">
        <f t="shared" si="108"/>
        <v>0</v>
      </c>
      <c r="S207" s="88">
        <f t="shared" si="108"/>
        <v>132.421</v>
      </c>
      <c r="T207" s="88">
        <f t="shared" si="108"/>
        <v>0</v>
      </c>
      <c r="U207" s="88">
        <f t="shared" si="108"/>
        <v>132.421</v>
      </c>
    </row>
    <row r="208" spans="1:21" ht="18" customHeight="1">
      <c r="A208" s="36" t="s">
        <v>166</v>
      </c>
      <c r="B208" s="69" t="s">
        <v>78</v>
      </c>
      <c r="C208" s="34" t="s">
        <v>186</v>
      </c>
      <c r="D208" s="34" t="s">
        <v>180</v>
      </c>
      <c r="E208" s="42" t="s">
        <v>248</v>
      </c>
      <c r="F208" s="28" t="s">
        <v>230</v>
      </c>
      <c r="G208" s="60">
        <f aca="true" t="shared" si="110" ref="G208:M208">G209+G211</f>
        <v>150.3</v>
      </c>
      <c r="H208" s="60">
        <f t="shared" si="110"/>
        <v>-19</v>
      </c>
      <c r="I208" s="60">
        <f t="shared" si="110"/>
        <v>131.3</v>
      </c>
      <c r="J208" s="60">
        <f t="shared" si="110"/>
        <v>0</v>
      </c>
      <c r="K208" s="88">
        <f t="shared" si="110"/>
        <v>131.3</v>
      </c>
      <c r="L208" s="60">
        <f t="shared" si="110"/>
        <v>0</v>
      </c>
      <c r="M208" s="88">
        <f t="shared" si="110"/>
        <v>131.3</v>
      </c>
      <c r="N208" s="60">
        <f aca="true" t="shared" si="111" ref="N208:S208">N209+N211+N210</f>
        <v>0</v>
      </c>
      <c r="O208" s="88">
        <f t="shared" si="111"/>
        <v>131.3</v>
      </c>
      <c r="P208" s="88">
        <f t="shared" si="111"/>
        <v>1.121</v>
      </c>
      <c r="Q208" s="88">
        <f t="shared" si="111"/>
        <v>132.421</v>
      </c>
      <c r="R208" s="88">
        <f t="shared" si="111"/>
        <v>0</v>
      </c>
      <c r="S208" s="88">
        <f t="shared" si="111"/>
        <v>132.421</v>
      </c>
      <c r="T208" s="88">
        <f>T209+T211+T210</f>
        <v>0</v>
      </c>
      <c r="U208" s="88">
        <f>U209+U211+U210</f>
        <v>132.421</v>
      </c>
    </row>
    <row r="209" spans="1:21" ht="15.75" hidden="1">
      <c r="A209" s="128" t="s">
        <v>145</v>
      </c>
      <c r="B209" s="116" t="s">
        <v>78</v>
      </c>
      <c r="C209" s="127" t="s">
        <v>186</v>
      </c>
      <c r="D209" s="127" t="s">
        <v>180</v>
      </c>
      <c r="E209" s="118" t="s">
        <v>248</v>
      </c>
      <c r="F209" s="127" t="s">
        <v>214</v>
      </c>
      <c r="G209" s="60">
        <v>115.3</v>
      </c>
      <c r="H209" s="60">
        <v>-14</v>
      </c>
      <c r="I209" s="211">
        <f>G209+H209</f>
        <v>101.3</v>
      </c>
      <c r="J209" s="211"/>
      <c r="K209" s="212">
        <f>I209+J209</f>
        <v>101.3</v>
      </c>
      <c r="L209" s="211"/>
      <c r="M209" s="212">
        <f>K209+L209</f>
        <v>101.3</v>
      </c>
      <c r="N209" s="211"/>
      <c r="O209" s="212">
        <f>M209+N209</f>
        <v>101.3</v>
      </c>
      <c r="P209" s="212">
        <v>1.121</v>
      </c>
      <c r="Q209" s="212">
        <f>O209+P209</f>
        <v>102.42099999999999</v>
      </c>
      <c r="R209" s="212"/>
      <c r="S209" s="212">
        <f>Q209+R209</f>
        <v>102.42099999999999</v>
      </c>
      <c r="T209" s="212"/>
      <c r="U209" s="212">
        <f>S209+T209</f>
        <v>102.42099999999999</v>
      </c>
    </row>
    <row r="210" spans="1:21" ht="29.25" customHeight="1" hidden="1">
      <c r="A210" s="128" t="s">
        <v>5</v>
      </c>
      <c r="B210" s="116" t="s">
        <v>11</v>
      </c>
      <c r="C210" s="127" t="s">
        <v>186</v>
      </c>
      <c r="D210" s="127" t="s">
        <v>180</v>
      </c>
      <c r="E210" s="118" t="s">
        <v>248</v>
      </c>
      <c r="F210" s="127" t="s">
        <v>215</v>
      </c>
      <c r="G210" s="60"/>
      <c r="H210" s="60"/>
      <c r="I210" s="211">
        <f>G210+H210</f>
        <v>0</v>
      </c>
      <c r="J210" s="211"/>
      <c r="K210" s="212">
        <f>I210+J210</f>
        <v>0</v>
      </c>
      <c r="L210" s="211"/>
      <c r="M210" s="212">
        <f>K210+L210</f>
        <v>0</v>
      </c>
      <c r="N210" s="211"/>
      <c r="O210" s="212">
        <f>M210+N210</f>
        <v>0</v>
      </c>
      <c r="P210" s="211"/>
      <c r="Q210" s="212">
        <f>O210+P210</f>
        <v>0</v>
      </c>
      <c r="R210" s="211"/>
      <c r="S210" s="212">
        <f>Q210+R210</f>
        <v>0</v>
      </c>
      <c r="T210" s="211"/>
      <c r="U210" s="212">
        <f>S210+T210</f>
        <v>0</v>
      </c>
    </row>
    <row r="211" spans="1:21" ht="29.25" customHeight="1" hidden="1">
      <c r="A211" s="128" t="s">
        <v>147</v>
      </c>
      <c r="B211" s="116" t="s">
        <v>78</v>
      </c>
      <c r="C211" s="127" t="s">
        <v>186</v>
      </c>
      <c r="D211" s="127" t="s">
        <v>180</v>
      </c>
      <c r="E211" s="118" t="s">
        <v>248</v>
      </c>
      <c r="F211" s="127" t="s">
        <v>88</v>
      </c>
      <c r="G211" s="60">
        <v>35</v>
      </c>
      <c r="H211" s="60">
        <v>-5</v>
      </c>
      <c r="I211" s="211">
        <f>G211+H211</f>
        <v>30</v>
      </c>
      <c r="J211" s="211"/>
      <c r="K211" s="212">
        <f>I211+J211</f>
        <v>30</v>
      </c>
      <c r="L211" s="211"/>
      <c r="M211" s="212">
        <f>K211+L211</f>
        <v>30</v>
      </c>
      <c r="N211" s="211"/>
      <c r="O211" s="212">
        <f>M211+N211</f>
        <v>30</v>
      </c>
      <c r="P211" s="211"/>
      <c r="Q211" s="212">
        <f>O211+P211</f>
        <v>30</v>
      </c>
      <c r="R211" s="211"/>
      <c r="S211" s="212">
        <f>Q211+R211</f>
        <v>30</v>
      </c>
      <c r="T211" s="211"/>
      <c r="U211" s="212">
        <f>S211+T211</f>
        <v>30</v>
      </c>
    </row>
    <row r="212" spans="1:21" s="95" customFormat="1" ht="27" customHeight="1">
      <c r="A212" s="154" t="s">
        <v>108</v>
      </c>
      <c r="B212" s="106" t="s">
        <v>78</v>
      </c>
      <c r="C212" s="92" t="s">
        <v>186</v>
      </c>
      <c r="D212" s="92" t="s">
        <v>180</v>
      </c>
      <c r="E212" s="155" t="s">
        <v>51</v>
      </c>
      <c r="F212" s="137"/>
      <c r="G212" s="140">
        <f aca="true" t="shared" si="112" ref="G212:U215">G213</f>
        <v>40</v>
      </c>
      <c r="H212" s="140">
        <f t="shared" si="112"/>
        <v>0</v>
      </c>
      <c r="I212" s="140">
        <f t="shared" si="112"/>
        <v>40</v>
      </c>
      <c r="J212" s="140">
        <f t="shared" si="112"/>
        <v>0</v>
      </c>
      <c r="K212" s="51">
        <f t="shared" si="112"/>
        <v>40</v>
      </c>
      <c r="L212" s="140">
        <f t="shared" si="112"/>
        <v>0</v>
      </c>
      <c r="M212" s="51">
        <f t="shared" si="112"/>
        <v>40</v>
      </c>
      <c r="N212" s="140">
        <f t="shared" si="112"/>
        <v>0</v>
      </c>
      <c r="O212" s="51">
        <f t="shared" si="112"/>
        <v>40</v>
      </c>
      <c r="P212" s="140">
        <f t="shared" si="112"/>
        <v>0</v>
      </c>
      <c r="Q212" s="51">
        <f t="shared" si="112"/>
        <v>40</v>
      </c>
      <c r="R212" s="140">
        <f t="shared" si="112"/>
        <v>0</v>
      </c>
      <c r="S212" s="51">
        <f t="shared" si="112"/>
        <v>40</v>
      </c>
      <c r="T212" s="140">
        <f t="shared" si="112"/>
        <v>0</v>
      </c>
      <c r="U212" s="51">
        <f t="shared" si="112"/>
        <v>40</v>
      </c>
    </row>
    <row r="213" spans="1:21" s="6" customFormat="1" ht="15" customHeight="1">
      <c r="A213" s="156" t="s">
        <v>165</v>
      </c>
      <c r="B213" s="69" t="s">
        <v>78</v>
      </c>
      <c r="C213" s="78" t="s">
        <v>216</v>
      </c>
      <c r="D213" s="78" t="s">
        <v>180</v>
      </c>
      <c r="E213" s="81" t="s">
        <v>62</v>
      </c>
      <c r="F213" s="83"/>
      <c r="G213" s="82">
        <f t="shared" si="112"/>
        <v>40</v>
      </c>
      <c r="H213" s="82">
        <f t="shared" si="112"/>
        <v>0</v>
      </c>
      <c r="I213" s="82">
        <f t="shared" si="112"/>
        <v>40</v>
      </c>
      <c r="J213" s="82">
        <f t="shared" si="112"/>
        <v>0</v>
      </c>
      <c r="K213" s="213">
        <f t="shared" si="112"/>
        <v>40</v>
      </c>
      <c r="L213" s="82">
        <f t="shared" si="112"/>
        <v>0</v>
      </c>
      <c r="M213" s="213">
        <f t="shared" si="112"/>
        <v>40</v>
      </c>
      <c r="N213" s="82">
        <f t="shared" si="112"/>
        <v>0</v>
      </c>
      <c r="O213" s="213">
        <f t="shared" si="112"/>
        <v>40</v>
      </c>
      <c r="P213" s="82">
        <f t="shared" si="112"/>
        <v>0</v>
      </c>
      <c r="Q213" s="213">
        <f t="shared" si="112"/>
        <v>40</v>
      </c>
      <c r="R213" s="82">
        <f t="shared" si="112"/>
        <v>0</v>
      </c>
      <c r="S213" s="213">
        <f t="shared" si="112"/>
        <v>40</v>
      </c>
      <c r="T213" s="82">
        <f t="shared" si="112"/>
        <v>0</v>
      </c>
      <c r="U213" s="213">
        <f t="shared" si="112"/>
        <v>40</v>
      </c>
    </row>
    <row r="214" spans="1:21" s="6" customFormat="1" ht="28.5" customHeight="1">
      <c r="A214" s="46" t="s">
        <v>128</v>
      </c>
      <c r="B214" s="69" t="s">
        <v>78</v>
      </c>
      <c r="C214" s="34" t="s">
        <v>186</v>
      </c>
      <c r="D214" s="34" t="s">
        <v>180</v>
      </c>
      <c r="E214" s="42" t="s">
        <v>62</v>
      </c>
      <c r="F214" s="28" t="s">
        <v>129</v>
      </c>
      <c r="G214" s="82">
        <f t="shared" si="112"/>
        <v>40</v>
      </c>
      <c r="H214" s="82">
        <f t="shared" si="112"/>
        <v>0</v>
      </c>
      <c r="I214" s="173">
        <f t="shared" si="112"/>
        <v>40</v>
      </c>
      <c r="J214" s="82">
        <f t="shared" si="112"/>
        <v>0</v>
      </c>
      <c r="K214" s="52">
        <f t="shared" si="112"/>
        <v>40</v>
      </c>
      <c r="L214" s="82">
        <f t="shared" si="112"/>
        <v>0</v>
      </c>
      <c r="M214" s="52">
        <f t="shared" si="112"/>
        <v>40</v>
      </c>
      <c r="N214" s="82">
        <f t="shared" si="112"/>
        <v>0</v>
      </c>
      <c r="O214" s="52">
        <f t="shared" si="112"/>
        <v>40</v>
      </c>
      <c r="P214" s="82">
        <f t="shared" si="112"/>
        <v>0</v>
      </c>
      <c r="Q214" s="52">
        <f t="shared" si="112"/>
        <v>40</v>
      </c>
      <c r="R214" s="82">
        <f t="shared" si="112"/>
        <v>0</v>
      </c>
      <c r="S214" s="52">
        <f t="shared" si="112"/>
        <v>40</v>
      </c>
      <c r="T214" s="82">
        <f t="shared" si="112"/>
        <v>0</v>
      </c>
      <c r="U214" s="52">
        <f t="shared" si="112"/>
        <v>40</v>
      </c>
    </row>
    <row r="215" spans="1:21" s="6" customFormat="1" ht="27.75" customHeight="1">
      <c r="A215" s="33" t="s">
        <v>130</v>
      </c>
      <c r="B215" s="69" t="s">
        <v>78</v>
      </c>
      <c r="C215" s="34" t="s">
        <v>186</v>
      </c>
      <c r="D215" s="34" t="s">
        <v>180</v>
      </c>
      <c r="E215" s="42" t="s">
        <v>62</v>
      </c>
      <c r="F215" s="28" t="s">
        <v>96</v>
      </c>
      <c r="G215" s="82">
        <f t="shared" si="112"/>
        <v>40</v>
      </c>
      <c r="H215" s="82">
        <f t="shared" si="112"/>
        <v>0</v>
      </c>
      <c r="I215" s="173">
        <f t="shared" si="112"/>
        <v>40</v>
      </c>
      <c r="J215" s="82">
        <f t="shared" si="112"/>
        <v>0</v>
      </c>
      <c r="K215" s="52">
        <f t="shared" si="112"/>
        <v>40</v>
      </c>
      <c r="L215" s="82">
        <f t="shared" si="112"/>
        <v>0</v>
      </c>
      <c r="M215" s="52">
        <f t="shared" si="112"/>
        <v>40</v>
      </c>
      <c r="N215" s="82">
        <f t="shared" si="112"/>
        <v>0</v>
      </c>
      <c r="O215" s="52">
        <f t="shared" si="112"/>
        <v>40</v>
      </c>
      <c r="P215" s="82">
        <f t="shared" si="112"/>
        <v>0</v>
      </c>
      <c r="Q215" s="52">
        <f t="shared" si="112"/>
        <v>40</v>
      </c>
      <c r="R215" s="82">
        <f t="shared" si="112"/>
        <v>0</v>
      </c>
      <c r="S215" s="52">
        <f t="shared" si="112"/>
        <v>40</v>
      </c>
      <c r="T215" s="82">
        <f t="shared" si="112"/>
        <v>0</v>
      </c>
      <c r="U215" s="52">
        <f t="shared" si="112"/>
        <v>40</v>
      </c>
    </row>
    <row r="216" spans="1:21" ht="26.25" customHeight="1" hidden="1">
      <c r="A216" s="128" t="s">
        <v>4</v>
      </c>
      <c r="B216" s="69" t="s">
        <v>78</v>
      </c>
      <c r="C216" s="127" t="s">
        <v>186</v>
      </c>
      <c r="D216" s="127" t="s">
        <v>180</v>
      </c>
      <c r="E216" s="118" t="s">
        <v>62</v>
      </c>
      <c r="F216" s="127" t="s">
        <v>199</v>
      </c>
      <c r="G216" s="60">
        <v>40</v>
      </c>
      <c r="H216" s="60"/>
      <c r="I216" s="60">
        <f>G216+H216</f>
        <v>40</v>
      </c>
      <c r="J216" s="60"/>
      <c r="K216" s="88">
        <f>I216+J216</f>
        <v>40</v>
      </c>
      <c r="L216" s="60"/>
      <c r="M216" s="88">
        <f>K216+L216</f>
        <v>40</v>
      </c>
      <c r="N216" s="60"/>
      <c r="O216" s="88">
        <f>M216+N216</f>
        <v>40</v>
      </c>
      <c r="P216" s="60"/>
      <c r="Q216" s="88">
        <f>O216+P216</f>
        <v>40</v>
      </c>
      <c r="R216" s="60"/>
      <c r="S216" s="88">
        <f>Q216+R216</f>
        <v>40</v>
      </c>
      <c r="T216" s="60"/>
      <c r="U216" s="88">
        <f>S216+T216</f>
        <v>40</v>
      </c>
    </row>
    <row r="217" spans="1:21" ht="14.25" customHeight="1">
      <c r="A217" s="40" t="s">
        <v>220</v>
      </c>
      <c r="B217" s="68" t="s">
        <v>78</v>
      </c>
      <c r="C217" s="43" t="s">
        <v>221</v>
      </c>
      <c r="D217" s="43"/>
      <c r="E217" s="42"/>
      <c r="F217" s="43"/>
      <c r="G217" s="66">
        <f aca="true" t="shared" si="113" ref="G217:U220">G218</f>
        <v>43.2</v>
      </c>
      <c r="H217" s="66">
        <f t="shared" si="113"/>
        <v>0</v>
      </c>
      <c r="I217" s="66">
        <f t="shared" si="113"/>
        <v>43.2</v>
      </c>
      <c r="J217" s="66">
        <f t="shared" si="113"/>
        <v>0</v>
      </c>
      <c r="K217" s="50">
        <f t="shared" si="113"/>
        <v>43.2</v>
      </c>
      <c r="L217" s="66">
        <f t="shared" si="113"/>
        <v>0</v>
      </c>
      <c r="M217" s="50">
        <f t="shared" si="113"/>
        <v>43.2</v>
      </c>
      <c r="N217" s="66">
        <f t="shared" si="113"/>
        <v>0</v>
      </c>
      <c r="O217" s="50">
        <f t="shared" si="113"/>
        <v>43.2</v>
      </c>
      <c r="P217" s="66">
        <f t="shared" si="113"/>
        <v>0</v>
      </c>
      <c r="Q217" s="50">
        <f t="shared" si="113"/>
        <v>43.2</v>
      </c>
      <c r="R217" s="66">
        <f t="shared" si="113"/>
        <v>29.28</v>
      </c>
      <c r="S217" s="50">
        <f t="shared" si="113"/>
        <v>72.48</v>
      </c>
      <c r="T217" s="66">
        <f t="shared" si="113"/>
        <v>0</v>
      </c>
      <c r="U217" s="50">
        <f t="shared" si="113"/>
        <v>72.48</v>
      </c>
    </row>
    <row r="218" spans="1:21" s="19" customFormat="1" ht="12.75" customHeight="1">
      <c r="A218" s="157" t="s">
        <v>222</v>
      </c>
      <c r="B218" s="68" t="s">
        <v>78</v>
      </c>
      <c r="C218" s="64" t="s">
        <v>221</v>
      </c>
      <c r="D218" s="64" t="s">
        <v>180</v>
      </c>
      <c r="E218" s="119"/>
      <c r="F218" s="64"/>
      <c r="G218" s="66">
        <f t="shared" si="113"/>
        <v>43.2</v>
      </c>
      <c r="H218" s="66">
        <f t="shared" si="113"/>
        <v>0</v>
      </c>
      <c r="I218" s="66">
        <f t="shared" si="113"/>
        <v>43.2</v>
      </c>
      <c r="J218" s="66">
        <f t="shared" si="113"/>
        <v>0</v>
      </c>
      <c r="K218" s="50">
        <f t="shared" si="113"/>
        <v>43.2</v>
      </c>
      <c r="L218" s="66">
        <f t="shared" si="113"/>
        <v>0</v>
      </c>
      <c r="M218" s="50">
        <f t="shared" si="113"/>
        <v>43.2</v>
      </c>
      <c r="N218" s="66">
        <f t="shared" si="113"/>
        <v>0</v>
      </c>
      <c r="O218" s="50">
        <f t="shared" si="113"/>
        <v>43.2</v>
      </c>
      <c r="P218" s="66">
        <f t="shared" si="113"/>
        <v>0</v>
      </c>
      <c r="Q218" s="50">
        <f t="shared" si="113"/>
        <v>43.2</v>
      </c>
      <c r="R218" s="66">
        <f t="shared" si="113"/>
        <v>29.28</v>
      </c>
      <c r="S218" s="50">
        <f t="shared" si="113"/>
        <v>72.48</v>
      </c>
      <c r="T218" s="66">
        <f t="shared" si="113"/>
        <v>0</v>
      </c>
      <c r="U218" s="50">
        <f t="shared" si="113"/>
        <v>72.48</v>
      </c>
    </row>
    <row r="219" spans="1:21" s="95" customFormat="1" ht="29.25" customHeight="1">
      <c r="A219" s="158" t="s">
        <v>108</v>
      </c>
      <c r="B219" s="106" t="s">
        <v>78</v>
      </c>
      <c r="C219" s="92" t="s">
        <v>221</v>
      </c>
      <c r="D219" s="92" t="s">
        <v>180</v>
      </c>
      <c r="E219" s="108" t="s">
        <v>51</v>
      </c>
      <c r="F219" s="92"/>
      <c r="G219" s="140">
        <f t="shared" si="113"/>
        <v>43.2</v>
      </c>
      <c r="H219" s="140">
        <f t="shared" si="113"/>
        <v>0</v>
      </c>
      <c r="I219" s="140">
        <f t="shared" si="113"/>
        <v>43.2</v>
      </c>
      <c r="J219" s="140">
        <f t="shared" si="113"/>
        <v>0</v>
      </c>
      <c r="K219" s="51">
        <f t="shared" si="113"/>
        <v>43.2</v>
      </c>
      <c r="L219" s="140">
        <f t="shared" si="113"/>
        <v>0</v>
      </c>
      <c r="M219" s="51">
        <f t="shared" si="113"/>
        <v>43.2</v>
      </c>
      <c r="N219" s="140">
        <f t="shared" si="113"/>
        <v>0</v>
      </c>
      <c r="O219" s="51">
        <f t="shared" si="113"/>
        <v>43.2</v>
      </c>
      <c r="P219" s="140">
        <f t="shared" si="113"/>
        <v>0</v>
      </c>
      <c r="Q219" s="51">
        <f t="shared" si="113"/>
        <v>43.2</v>
      </c>
      <c r="R219" s="140">
        <f t="shared" si="113"/>
        <v>29.28</v>
      </c>
      <c r="S219" s="51">
        <f t="shared" si="113"/>
        <v>72.48</v>
      </c>
      <c r="T219" s="140">
        <f t="shared" si="113"/>
        <v>0</v>
      </c>
      <c r="U219" s="51">
        <f t="shared" si="113"/>
        <v>72.48</v>
      </c>
    </row>
    <row r="220" spans="1:21" s="6" customFormat="1" ht="15.75" customHeight="1">
      <c r="A220" s="132" t="s">
        <v>223</v>
      </c>
      <c r="B220" s="69" t="s">
        <v>78</v>
      </c>
      <c r="C220" s="78" t="s">
        <v>221</v>
      </c>
      <c r="D220" s="78" t="s">
        <v>180</v>
      </c>
      <c r="E220" s="81" t="s">
        <v>69</v>
      </c>
      <c r="F220" s="78"/>
      <c r="G220" s="82">
        <f t="shared" si="113"/>
        <v>43.2</v>
      </c>
      <c r="H220" s="82">
        <f t="shared" si="113"/>
        <v>0</v>
      </c>
      <c r="I220" s="82">
        <f t="shared" si="113"/>
        <v>43.2</v>
      </c>
      <c r="J220" s="82">
        <f t="shared" si="113"/>
        <v>0</v>
      </c>
      <c r="K220" s="213">
        <f t="shared" si="113"/>
        <v>43.2</v>
      </c>
      <c r="L220" s="82">
        <f t="shared" si="113"/>
        <v>0</v>
      </c>
      <c r="M220" s="213">
        <f t="shared" si="113"/>
        <v>43.2</v>
      </c>
      <c r="N220" s="82">
        <f t="shared" si="113"/>
        <v>0</v>
      </c>
      <c r="O220" s="213">
        <f t="shared" si="113"/>
        <v>43.2</v>
      </c>
      <c r="P220" s="82">
        <f t="shared" si="113"/>
        <v>0</v>
      </c>
      <c r="Q220" s="213">
        <f t="shared" si="113"/>
        <v>43.2</v>
      </c>
      <c r="R220" s="82">
        <f t="shared" si="113"/>
        <v>29.28</v>
      </c>
      <c r="S220" s="213">
        <f t="shared" si="113"/>
        <v>72.48</v>
      </c>
      <c r="T220" s="82">
        <f t="shared" si="113"/>
        <v>0</v>
      </c>
      <c r="U220" s="213">
        <f t="shared" si="113"/>
        <v>72.48</v>
      </c>
    </row>
    <row r="221" spans="1:21" ht="15.75" customHeight="1">
      <c r="A221" s="159" t="s">
        <v>152</v>
      </c>
      <c r="B221" s="69" t="s">
        <v>78</v>
      </c>
      <c r="C221" s="34" t="s">
        <v>221</v>
      </c>
      <c r="D221" s="34" t="s">
        <v>180</v>
      </c>
      <c r="E221" s="42" t="s">
        <v>69</v>
      </c>
      <c r="F221" s="34" t="s">
        <v>153</v>
      </c>
      <c r="G221" s="60">
        <f aca="true" t="shared" si="114" ref="G221:M221">G223</f>
        <v>43.2</v>
      </c>
      <c r="H221" s="60">
        <f t="shared" si="114"/>
        <v>0</v>
      </c>
      <c r="I221" s="60">
        <f t="shared" si="114"/>
        <v>43.2</v>
      </c>
      <c r="J221" s="60">
        <f t="shared" si="114"/>
        <v>0</v>
      </c>
      <c r="K221" s="88">
        <f t="shared" si="114"/>
        <v>43.2</v>
      </c>
      <c r="L221" s="60">
        <f t="shared" si="114"/>
        <v>0</v>
      </c>
      <c r="M221" s="88">
        <f t="shared" si="114"/>
        <v>43.2</v>
      </c>
      <c r="N221" s="60">
        <f aca="true" t="shared" si="115" ref="N221:S221">N223</f>
        <v>0</v>
      </c>
      <c r="O221" s="88">
        <f t="shared" si="115"/>
        <v>43.2</v>
      </c>
      <c r="P221" s="60">
        <f t="shared" si="115"/>
        <v>0</v>
      </c>
      <c r="Q221" s="88">
        <f t="shared" si="115"/>
        <v>43.2</v>
      </c>
      <c r="R221" s="60">
        <f t="shared" si="115"/>
        <v>29.28</v>
      </c>
      <c r="S221" s="88">
        <f t="shared" si="115"/>
        <v>72.48</v>
      </c>
      <c r="T221" s="60">
        <f>T223</f>
        <v>0</v>
      </c>
      <c r="U221" s="88">
        <f>U223</f>
        <v>72.48</v>
      </c>
    </row>
    <row r="222" spans="1:21" ht="15.75" customHeight="1">
      <c r="A222" s="159" t="s">
        <v>171</v>
      </c>
      <c r="B222" s="69" t="s">
        <v>78</v>
      </c>
      <c r="C222" s="34" t="s">
        <v>221</v>
      </c>
      <c r="D222" s="34" t="s">
        <v>180</v>
      </c>
      <c r="E222" s="42" t="s">
        <v>69</v>
      </c>
      <c r="F222" s="34" t="s">
        <v>11</v>
      </c>
      <c r="G222" s="60">
        <f aca="true" t="shared" si="116" ref="G222:U222">G223</f>
        <v>43.2</v>
      </c>
      <c r="H222" s="60">
        <f t="shared" si="116"/>
        <v>0</v>
      </c>
      <c r="I222" s="60">
        <f t="shared" si="116"/>
        <v>43.2</v>
      </c>
      <c r="J222" s="60">
        <f t="shared" si="116"/>
        <v>0</v>
      </c>
      <c r="K222" s="88">
        <f t="shared" si="116"/>
        <v>43.2</v>
      </c>
      <c r="L222" s="60">
        <f t="shared" si="116"/>
        <v>0</v>
      </c>
      <c r="M222" s="88">
        <f t="shared" si="116"/>
        <v>43.2</v>
      </c>
      <c r="N222" s="60">
        <f t="shared" si="116"/>
        <v>0</v>
      </c>
      <c r="O222" s="88">
        <f t="shared" si="116"/>
        <v>43.2</v>
      </c>
      <c r="P222" s="60">
        <f t="shared" si="116"/>
        <v>0</v>
      </c>
      <c r="Q222" s="88">
        <f t="shared" si="116"/>
        <v>43.2</v>
      </c>
      <c r="R222" s="60">
        <f t="shared" si="116"/>
        <v>29.28</v>
      </c>
      <c r="S222" s="88">
        <f t="shared" si="116"/>
        <v>72.48</v>
      </c>
      <c r="T222" s="60">
        <f t="shared" si="116"/>
        <v>0</v>
      </c>
      <c r="U222" s="88">
        <f t="shared" si="116"/>
        <v>72.48</v>
      </c>
    </row>
    <row r="223" spans="1:21" ht="13.5" customHeight="1" hidden="1">
      <c r="A223" s="160" t="s">
        <v>6</v>
      </c>
      <c r="B223" s="69" t="s">
        <v>78</v>
      </c>
      <c r="C223" s="127" t="s">
        <v>221</v>
      </c>
      <c r="D223" s="127" t="s">
        <v>180</v>
      </c>
      <c r="E223" s="118" t="s">
        <v>69</v>
      </c>
      <c r="F223" s="127" t="s">
        <v>224</v>
      </c>
      <c r="G223" s="76">
        <v>43.2</v>
      </c>
      <c r="H223" s="76"/>
      <c r="I223" s="76">
        <f>G223+H223</f>
        <v>43.2</v>
      </c>
      <c r="J223" s="76"/>
      <c r="K223" s="214">
        <f>I223+J223</f>
        <v>43.2</v>
      </c>
      <c r="L223" s="76"/>
      <c r="M223" s="214">
        <f>K223+L223</f>
        <v>43.2</v>
      </c>
      <c r="N223" s="76"/>
      <c r="O223" s="214">
        <f>M223+N223</f>
        <v>43.2</v>
      </c>
      <c r="P223" s="76"/>
      <c r="Q223" s="214">
        <f>O223+P223</f>
        <v>43.2</v>
      </c>
      <c r="R223" s="76">
        <v>29.28</v>
      </c>
      <c r="S223" s="214">
        <f>Q223+R223</f>
        <v>72.48</v>
      </c>
      <c r="T223" s="76"/>
      <c r="U223" s="214">
        <f>S223+T223</f>
        <v>72.48</v>
      </c>
    </row>
    <row r="224" spans="1:21" s="19" customFormat="1" ht="14.25" customHeight="1">
      <c r="A224" s="38" t="s">
        <v>217</v>
      </c>
      <c r="B224" s="68" t="s">
        <v>78</v>
      </c>
      <c r="C224" s="43" t="s">
        <v>219</v>
      </c>
      <c r="D224" s="34"/>
      <c r="E224" s="42"/>
      <c r="F224" s="34"/>
      <c r="G224" s="62">
        <f aca="true" t="shared" si="117" ref="G224:U225">G225</f>
        <v>318.75</v>
      </c>
      <c r="H224" s="62">
        <f t="shared" si="117"/>
        <v>0</v>
      </c>
      <c r="I224" s="62">
        <f t="shared" si="117"/>
        <v>318.75</v>
      </c>
      <c r="J224" s="62">
        <f t="shared" si="117"/>
        <v>0</v>
      </c>
      <c r="K224" s="87">
        <f t="shared" si="117"/>
        <v>318.75</v>
      </c>
      <c r="L224" s="62">
        <f t="shared" si="117"/>
        <v>40</v>
      </c>
      <c r="M224" s="87">
        <f t="shared" si="117"/>
        <v>358.75</v>
      </c>
      <c r="N224" s="62">
        <f t="shared" si="117"/>
        <v>20</v>
      </c>
      <c r="O224" s="87">
        <f t="shared" si="117"/>
        <v>378.75</v>
      </c>
      <c r="P224" s="62">
        <f t="shared" si="117"/>
        <v>0</v>
      </c>
      <c r="Q224" s="87">
        <f t="shared" si="117"/>
        <v>378.75</v>
      </c>
      <c r="R224" s="62">
        <f t="shared" si="117"/>
        <v>0</v>
      </c>
      <c r="S224" s="87">
        <f t="shared" si="117"/>
        <v>378.75</v>
      </c>
      <c r="T224" s="62">
        <f t="shared" si="117"/>
        <v>0</v>
      </c>
      <c r="U224" s="87">
        <f t="shared" si="117"/>
        <v>378.75</v>
      </c>
    </row>
    <row r="225" spans="1:21" s="19" customFormat="1" ht="14.25" customHeight="1">
      <c r="A225" s="27" t="s">
        <v>218</v>
      </c>
      <c r="B225" s="68" t="s">
        <v>78</v>
      </c>
      <c r="C225" s="64" t="s">
        <v>219</v>
      </c>
      <c r="D225" s="64" t="s">
        <v>181</v>
      </c>
      <c r="E225" s="119"/>
      <c r="F225" s="64"/>
      <c r="G225" s="66">
        <f t="shared" si="117"/>
        <v>318.75</v>
      </c>
      <c r="H225" s="66">
        <f t="shared" si="117"/>
        <v>0</v>
      </c>
      <c r="I225" s="66">
        <f t="shared" si="117"/>
        <v>318.75</v>
      </c>
      <c r="J225" s="66">
        <f t="shared" si="117"/>
        <v>0</v>
      </c>
      <c r="K225" s="50">
        <f t="shared" si="117"/>
        <v>318.75</v>
      </c>
      <c r="L225" s="66">
        <f t="shared" si="117"/>
        <v>40</v>
      </c>
      <c r="M225" s="50">
        <f t="shared" si="117"/>
        <v>358.75</v>
      </c>
      <c r="N225" s="66">
        <f t="shared" si="117"/>
        <v>20</v>
      </c>
      <c r="O225" s="50">
        <f t="shared" si="117"/>
        <v>378.75</v>
      </c>
      <c r="P225" s="66">
        <f t="shared" si="117"/>
        <v>0</v>
      </c>
      <c r="Q225" s="50">
        <f t="shared" si="117"/>
        <v>378.75</v>
      </c>
      <c r="R225" s="66">
        <f t="shared" si="117"/>
        <v>0</v>
      </c>
      <c r="S225" s="50">
        <f t="shared" si="117"/>
        <v>378.75</v>
      </c>
      <c r="T225" s="66">
        <f t="shared" si="117"/>
        <v>0</v>
      </c>
      <c r="U225" s="50">
        <f t="shared" si="117"/>
        <v>378.75</v>
      </c>
    </row>
    <row r="226" spans="1:21" s="95" customFormat="1" ht="29.25" customHeight="1">
      <c r="A226" s="161" t="s">
        <v>108</v>
      </c>
      <c r="B226" s="106" t="s">
        <v>78</v>
      </c>
      <c r="C226" s="92" t="s">
        <v>219</v>
      </c>
      <c r="D226" s="92" t="s">
        <v>181</v>
      </c>
      <c r="E226" s="108" t="s">
        <v>51</v>
      </c>
      <c r="F226" s="92"/>
      <c r="G226" s="140">
        <f aca="true" t="shared" si="118" ref="G226:M226">G227+G231</f>
        <v>318.75</v>
      </c>
      <c r="H226" s="140">
        <f t="shared" si="118"/>
        <v>0</v>
      </c>
      <c r="I226" s="140">
        <f t="shared" si="118"/>
        <v>318.75</v>
      </c>
      <c r="J226" s="140">
        <f t="shared" si="118"/>
        <v>0</v>
      </c>
      <c r="K226" s="51">
        <f t="shared" si="118"/>
        <v>318.75</v>
      </c>
      <c r="L226" s="140">
        <f t="shared" si="118"/>
        <v>40</v>
      </c>
      <c r="M226" s="51">
        <f t="shared" si="118"/>
        <v>358.75</v>
      </c>
      <c r="N226" s="140">
        <f aca="true" t="shared" si="119" ref="N226:S226">N227+N231</f>
        <v>20</v>
      </c>
      <c r="O226" s="51">
        <f t="shared" si="119"/>
        <v>378.75</v>
      </c>
      <c r="P226" s="140">
        <f t="shared" si="119"/>
        <v>0</v>
      </c>
      <c r="Q226" s="51">
        <f t="shared" si="119"/>
        <v>378.75</v>
      </c>
      <c r="R226" s="140">
        <f t="shared" si="119"/>
        <v>0</v>
      </c>
      <c r="S226" s="51">
        <f t="shared" si="119"/>
        <v>378.75</v>
      </c>
      <c r="T226" s="140">
        <f>T227+T231</f>
        <v>0</v>
      </c>
      <c r="U226" s="51">
        <f>U227+U231</f>
        <v>378.75</v>
      </c>
    </row>
    <row r="227" spans="1:21" s="6" customFormat="1" ht="29.25" customHeight="1">
      <c r="A227" s="162" t="s">
        <v>154</v>
      </c>
      <c r="B227" s="77" t="s">
        <v>78</v>
      </c>
      <c r="C227" s="78" t="s">
        <v>219</v>
      </c>
      <c r="D227" s="78" t="s">
        <v>181</v>
      </c>
      <c r="E227" s="81" t="s">
        <v>155</v>
      </c>
      <c r="F227" s="78"/>
      <c r="G227" s="82">
        <f aca="true" t="shared" si="120" ref="G227:U229">G228</f>
        <v>318.75</v>
      </c>
      <c r="H227" s="82">
        <f t="shared" si="120"/>
        <v>0</v>
      </c>
      <c r="I227" s="82">
        <f t="shared" si="120"/>
        <v>318.75</v>
      </c>
      <c r="J227" s="82">
        <f t="shared" si="120"/>
        <v>0</v>
      </c>
      <c r="K227" s="213">
        <f t="shared" si="120"/>
        <v>318.75</v>
      </c>
      <c r="L227" s="82">
        <f t="shared" si="120"/>
        <v>20</v>
      </c>
      <c r="M227" s="213">
        <f t="shared" si="120"/>
        <v>338.75</v>
      </c>
      <c r="N227" s="82">
        <f t="shared" si="120"/>
        <v>0</v>
      </c>
      <c r="O227" s="213">
        <f t="shared" si="120"/>
        <v>338.75</v>
      </c>
      <c r="P227" s="82">
        <f t="shared" si="120"/>
        <v>0</v>
      </c>
      <c r="Q227" s="213">
        <f t="shared" si="120"/>
        <v>338.75</v>
      </c>
      <c r="R227" s="82">
        <f t="shared" si="120"/>
        <v>0</v>
      </c>
      <c r="S227" s="213">
        <f t="shared" si="120"/>
        <v>338.75</v>
      </c>
      <c r="T227" s="82">
        <f t="shared" si="120"/>
        <v>0</v>
      </c>
      <c r="U227" s="213">
        <f t="shared" si="120"/>
        <v>338.75</v>
      </c>
    </row>
    <row r="228" spans="1:21" s="6" customFormat="1" ht="29.25" customHeight="1">
      <c r="A228" s="46" t="s">
        <v>128</v>
      </c>
      <c r="B228" s="69" t="s">
        <v>78</v>
      </c>
      <c r="C228" s="47" t="s">
        <v>219</v>
      </c>
      <c r="D228" s="47" t="s">
        <v>181</v>
      </c>
      <c r="E228" s="42" t="s">
        <v>155</v>
      </c>
      <c r="F228" s="47" t="s">
        <v>129</v>
      </c>
      <c r="G228" s="173">
        <f t="shared" si="120"/>
        <v>318.75</v>
      </c>
      <c r="H228" s="173">
        <f t="shared" si="120"/>
        <v>0</v>
      </c>
      <c r="I228" s="173">
        <f t="shared" si="120"/>
        <v>318.75</v>
      </c>
      <c r="J228" s="173">
        <f t="shared" si="120"/>
        <v>0</v>
      </c>
      <c r="K228" s="52">
        <f t="shared" si="120"/>
        <v>318.75</v>
      </c>
      <c r="L228" s="173">
        <f t="shared" si="120"/>
        <v>20</v>
      </c>
      <c r="M228" s="52">
        <f t="shared" si="120"/>
        <v>338.75</v>
      </c>
      <c r="N228" s="173">
        <f t="shared" si="120"/>
        <v>0</v>
      </c>
      <c r="O228" s="52">
        <f t="shared" si="120"/>
        <v>338.75</v>
      </c>
      <c r="P228" s="173">
        <f t="shared" si="120"/>
        <v>0</v>
      </c>
      <c r="Q228" s="52">
        <f t="shared" si="120"/>
        <v>338.75</v>
      </c>
      <c r="R228" s="173">
        <f t="shared" si="120"/>
        <v>0</v>
      </c>
      <c r="S228" s="52">
        <f t="shared" si="120"/>
        <v>338.75</v>
      </c>
      <c r="T228" s="173">
        <f t="shared" si="120"/>
        <v>0</v>
      </c>
      <c r="U228" s="52">
        <f t="shared" si="120"/>
        <v>338.75</v>
      </c>
    </row>
    <row r="229" spans="1:21" s="6" customFormat="1" ht="29.25" customHeight="1">
      <c r="A229" s="33" t="s">
        <v>130</v>
      </c>
      <c r="B229" s="69" t="s">
        <v>78</v>
      </c>
      <c r="C229" s="47" t="s">
        <v>219</v>
      </c>
      <c r="D229" s="47" t="s">
        <v>181</v>
      </c>
      <c r="E229" s="42" t="s">
        <v>155</v>
      </c>
      <c r="F229" s="47" t="s">
        <v>96</v>
      </c>
      <c r="G229" s="173">
        <f t="shared" si="120"/>
        <v>318.75</v>
      </c>
      <c r="H229" s="173">
        <f t="shared" si="120"/>
        <v>0</v>
      </c>
      <c r="I229" s="173">
        <f t="shared" si="120"/>
        <v>318.75</v>
      </c>
      <c r="J229" s="173">
        <f t="shared" si="120"/>
        <v>0</v>
      </c>
      <c r="K229" s="52">
        <f t="shared" si="120"/>
        <v>318.75</v>
      </c>
      <c r="L229" s="173">
        <f t="shared" si="120"/>
        <v>20</v>
      </c>
      <c r="M229" s="52">
        <f t="shared" si="120"/>
        <v>338.75</v>
      </c>
      <c r="N229" s="173">
        <f t="shared" si="120"/>
        <v>0</v>
      </c>
      <c r="O229" s="52">
        <f t="shared" si="120"/>
        <v>338.75</v>
      </c>
      <c r="P229" s="173">
        <f t="shared" si="120"/>
        <v>0</v>
      </c>
      <c r="Q229" s="52">
        <f t="shared" si="120"/>
        <v>338.75</v>
      </c>
      <c r="R229" s="173">
        <f t="shared" si="120"/>
        <v>0</v>
      </c>
      <c r="S229" s="52">
        <f t="shared" si="120"/>
        <v>338.75</v>
      </c>
      <c r="T229" s="173">
        <f t="shared" si="120"/>
        <v>0</v>
      </c>
      <c r="U229" s="52">
        <f t="shared" si="120"/>
        <v>338.75</v>
      </c>
    </row>
    <row r="230" spans="1:21" s="6" customFormat="1" ht="29.25" customHeight="1" hidden="1">
      <c r="A230" s="128" t="s">
        <v>4</v>
      </c>
      <c r="B230" s="69" t="s">
        <v>78</v>
      </c>
      <c r="C230" s="150" t="s">
        <v>219</v>
      </c>
      <c r="D230" s="150" t="s">
        <v>181</v>
      </c>
      <c r="E230" s="118" t="s">
        <v>155</v>
      </c>
      <c r="F230" s="150" t="s">
        <v>199</v>
      </c>
      <c r="G230" s="173">
        <v>318.75</v>
      </c>
      <c r="H230" s="173"/>
      <c r="I230" s="173">
        <f>G230+H230</f>
        <v>318.75</v>
      </c>
      <c r="J230" s="173"/>
      <c r="K230" s="52">
        <f>I230+J230</f>
        <v>318.75</v>
      </c>
      <c r="L230" s="173">
        <v>20</v>
      </c>
      <c r="M230" s="52">
        <f>K230+L230</f>
        <v>338.75</v>
      </c>
      <c r="N230" s="173"/>
      <c r="O230" s="52">
        <f>M230+N230</f>
        <v>338.75</v>
      </c>
      <c r="P230" s="173"/>
      <c r="Q230" s="52">
        <f>O230+P230</f>
        <v>338.75</v>
      </c>
      <c r="R230" s="173"/>
      <c r="S230" s="52">
        <f>Q230+R230</f>
        <v>338.75</v>
      </c>
      <c r="T230" s="173"/>
      <c r="U230" s="52">
        <f>S230+T230</f>
        <v>338.75</v>
      </c>
    </row>
    <row r="231" spans="1:21" s="6" customFormat="1" ht="57" customHeight="1">
      <c r="A231" s="96" t="s">
        <v>231</v>
      </c>
      <c r="B231" s="69" t="s">
        <v>11</v>
      </c>
      <c r="C231" s="78" t="s">
        <v>219</v>
      </c>
      <c r="D231" s="78" t="s">
        <v>181</v>
      </c>
      <c r="E231" s="81" t="s">
        <v>157</v>
      </c>
      <c r="F231" s="81"/>
      <c r="G231" s="82">
        <f aca="true" t="shared" si="121" ref="G231:U233">G232</f>
        <v>0</v>
      </c>
      <c r="H231" s="82">
        <f t="shared" si="121"/>
        <v>0</v>
      </c>
      <c r="I231" s="82">
        <f t="shared" si="121"/>
        <v>0</v>
      </c>
      <c r="J231" s="82">
        <f t="shared" si="121"/>
        <v>0</v>
      </c>
      <c r="K231" s="213">
        <f t="shared" si="121"/>
        <v>0</v>
      </c>
      <c r="L231" s="82">
        <f t="shared" si="121"/>
        <v>20</v>
      </c>
      <c r="M231" s="213">
        <f t="shared" si="121"/>
        <v>20</v>
      </c>
      <c r="N231" s="82">
        <f t="shared" si="121"/>
        <v>20</v>
      </c>
      <c r="O231" s="213">
        <f t="shared" si="121"/>
        <v>40</v>
      </c>
      <c r="P231" s="82">
        <f t="shared" si="121"/>
        <v>0</v>
      </c>
      <c r="Q231" s="213">
        <f t="shared" si="121"/>
        <v>40</v>
      </c>
      <c r="R231" s="82">
        <f t="shared" si="121"/>
        <v>0</v>
      </c>
      <c r="S231" s="213">
        <f t="shared" si="121"/>
        <v>40</v>
      </c>
      <c r="T231" s="82">
        <f t="shared" si="121"/>
        <v>0</v>
      </c>
      <c r="U231" s="213">
        <f t="shared" si="121"/>
        <v>40</v>
      </c>
    </row>
    <row r="232" spans="1:21" s="6" customFormat="1" ht="29.25" customHeight="1">
      <c r="A232" s="46" t="s">
        <v>128</v>
      </c>
      <c r="B232" s="69" t="s">
        <v>11</v>
      </c>
      <c r="C232" s="47" t="s">
        <v>219</v>
      </c>
      <c r="D232" s="47" t="s">
        <v>181</v>
      </c>
      <c r="E232" s="135" t="s">
        <v>157</v>
      </c>
      <c r="F232" s="47" t="s">
        <v>129</v>
      </c>
      <c r="G232" s="59">
        <f t="shared" si="121"/>
        <v>0</v>
      </c>
      <c r="H232" s="59">
        <f t="shared" si="121"/>
        <v>0</v>
      </c>
      <c r="I232" s="59">
        <f t="shared" si="121"/>
        <v>0</v>
      </c>
      <c r="J232" s="173">
        <f t="shared" si="121"/>
        <v>0</v>
      </c>
      <c r="K232" s="52">
        <f t="shared" si="121"/>
        <v>0</v>
      </c>
      <c r="L232" s="173">
        <f t="shared" si="121"/>
        <v>20</v>
      </c>
      <c r="M232" s="52">
        <f t="shared" si="121"/>
        <v>20</v>
      </c>
      <c r="N232" s="173">
        <f t="shared" si="121"/>
        <v>20</v>
      </c>
      <c r="O232" s="52">
        <f t="shared" si="121"/>
        <v>40</v>
      </c>
      <c r="P232" s="173">
        <f t="shared" si="121"/>
        <v>0</v>
      </c>
      <c r="Q232" s="52">
        <f t="shared" si="121"/>
        <v>40</v>
      </c>
      <c r="R232" s="173">
        <f t="shared" si="121"/>
        <v>0</v>
      </c>
      <c r="S232" s="52">
        <f t="shared" si="121"/>
        <v>40</v>
      </c>
      <c r="T232" s="173">
        <f t="shared" si="121"/>
        <v>0</v>
      </c>
      <c r="U232" s="52">
        <f t="shared" si="121"/>
        <v>40</v>
      </c>
    </row>
    <row r="233" spans="1:21" s="6" customFormat="1" ht="29.25" customHeight="1">
      <c r="A233" s="33" t="s">
        <v>130</v>
      </c>
      <c r="B233" s="69" t="s">
        <v>11</v>
      </c>
      <c r="C233" s="47" t="s">
        <v>219</v>
      </c>
      <c r="D233" s="47" t="s">
        <v>181</v>
      </c>
      <c r="E233" s="135" t="s">
        <v>157</v>
      </c>
      <c r="F233" s="47" t="s">
        <v>96</v>
      </c>
      <c r="G233" s="59">
        <f t="shared" si="121"/>
        <v>0</v>
      </c>
      <c r="H233" s="59">
        <f t="shared" si="121"/>
        <v>0</v>
      </c>
      <c r="I233" s="59">
        <f t="shared" si="121"/>
        <v>0</v>
      </c>
      <c r="J233" s="173">
        <f t="shared" si="121"/>
        <v>0</v>
      </c>
      <c r="K233" s="52">
        <f t="shared" si="121"/>
        <v>0</v>
      </c>
      <c r="L233" s="173">
        <f t="shared" si="121"/>
        <v>20</v>
      </c>
      <c r="M233" s="52">
        <f t="shared" si="121"/>
        <v>20</v>
      </c>
      <c r="N233" s="173">
        <f t="shared" si="121"/>
        <v>20</v>
      </c>
      <c r="O233" s="52">
        <f t="shared" si="121"/>
        <v>40</v>
      </c>
      <c r="P233" s="173">
        <f t="shared" si="121"/>
        <v>0</v>
      </c>
      <c r="Q233" s="52">
        <f t="shared" si="121"/>
        <v>40</v>
      </c>
      <c r="R233" s="173">
        <f t="shared" si="121"/>
        <v>0</v>
      </c>
      <c r="S233" s="52">
        <f t="shared" si="121"/>
        <v>40</v>
      </c>
      <c r="T233" s="173">
        <f t="shared" si="121"/>
        <v>0</v>
      </c>
      <c r="U233" s="52">
        <f t="shared" si="121"/>
        <v>40</v>
      </c>
    </row>
    <row r="234" spans="1:21" s="6" customFormat="1" ht="29.25" customHeight="1" hidden="1">
      <c r="A234" s="128" t="s">
        <v>4</v>
      </c>
      <c r="B234" s="69" t="s">
        <v>11</v>
      </c>
      <c r="C234" s="150" t="s">
        <v>219</v>
      </c>
      <c r="D234" s="150" t="s">
        <v>181</v>
      </c>
      <c r="E234" s="153" t="s">
        <v>157</v>
      </c>
      <c r="F234" s="150" t="s">
        <v>199</v>
      </c>
      <c r="G234" s="59"/>
      <c r="H234" s="59"/>
      <c r="I234" s="59">
        <f>G234+H234</f>
        <v>0</v>
      </c>
      <c r="J234" s="173"/>
      <c r="K234" s="52">
        <f>I234+J234</f>
        <v>0</v>
      </c>
      <c r="L234" s="173">
        <v>20</v>
      </c>
      <c r="M234" s="52">
        <f>K234+L234</f>
        <v>20</v>
      </c>
      <c r="N234" s="173">
        <v>20</v>
      </c>
      <c r="O234" s="250">
        <f>M234+N234</f>
        <v>40</v>
      </c>
      <c r="P234" s="251"/>
      <c r="Q234" s="250">
        <f>O234+P234</f>
        <v>40</v>
      </c>
      <c r="R234" s="251"/>
      <c r="S234" s="250">
        <f>Q234+R234</f>
        <v>40</v>
      </c>
      <c r="T234" s="251"/>
      <c r="U234" s="250">
        <f>S234+T234</f>
        <v>40</v>
      </c>
    </row>
    <row r="235" spans="1:21" s="19" customFormat="1" ht="39" customHeight="1">
      <c r="A235" s="44" t="s">
        <v>225</v>
      </c>
      <c r="B235" s="68" t="s">
        <v>78</v>
      </c>
      <c r="C235" s="43" t="s">
        <v>228</v>
      </c>
      <c r="D235" s="43"/>
      <c r="E235" s="42"/>
      <c r="F235" s="43"/>
      <c r="G235" s="63">
        <f aca="true" t="shared" si="122" ref="G235:U235">G236</f>
        <v>409.1</v>
      </c>
      <c r="H235" s="63">
        <f t="shared" si="122"/>
        <v>0</v>
      </c>
      <c r="I235" s="63">
        <f t="shared" si="122"/>
        <v>409.1</v>
      </c>
      <c r="J235" s="63">
        <f t="shared" si="122"/>
        <v>0</v>
      </c>
      <c r="K235" s="86">
        <f t="shared" si="122"/>
        <v>409.1</v>
      </c>
      <c r="L235" s="63">
        <f t="shared" si="122"/>
        <v>0</v>
      </c>
      <c r="M235" s="86">
        <f t="shared" si="122"/>
        <v>409.1</v>
      </c>
      <c r="N235" s="63">
        <f t="shared" si="122"/>
        <v>90</v>
      </c>
      <c r="O235" s="86">
        <f t="shared" si="122"/>
        <v>499.09999999999997</v>
      </c>
      <c r="P235" s="63">
        <f t="shared" si="122"/>
        <v>0</v>
      </c>
      <c r="Q235" s="86">
        <f t="shared" si="122"/>
        <v>499.09999999999997</v>
      </c>
      <c r="R235" s="63">
        <f t="shared" si="122"/>
        <v>0</v>
      </c>
      <c r="S235" s="86">
        <f t="shared" si="122"/>
        <v>499.09999999999997</v>
      </c>
      <c r="T235" s="63">
        <f t="shared" si="122"/>
        <v>0</v>
      </c>
      <c r="U235" s="86">
        <f t="shared" si="122"/>
        <v>499.09999999999997</v>
      </c>
    </row>
    <row r="236" spans="1:21" s="19" customFormat="1" ht="15.75" customHeight="1">
      <c r="A236" s="100" t="s">
        <v>226</v>
      </c>
      <c r="B236" s="68" t="s">
        <v>78</v>
      </c>
      <c r="C236" s="64" t="s">
        <v>228</v>
      </c>
      <c r="D236" s="64" t="s">
        <v>183</v>
      </c>
      <c r="E236" s="119"/>
      <c r="F236" s="64"/>
      <c r="G236" s="66">
        <f aca="true" t="shared" si="123" ref="G236:M236">G238+G241+G244</f>
        <v>409.1</v>
      </c>
      <c r="H236" s="66">
        <f t="shared" si="123"/>
        <v>0</v>
      </c>
      <c r="I236" s="66">
        <f t="shared" si="123"/>
        <v>409.1</v>
      </c>
      <c r="J236" s="66">
        <f t="shared" si="123"/>
        <v>0</v>
      </c>
      <c r="K236" s="50">
        <f t="shared" si="123"/>
        <v>409.1</v>
      </c>
      <c r="L236" s="66">
        <f t="shared" si="123"/>
        <v>0</v>
      </c>
      <c r="M236" s="50">
        <f t="shared" si="123"/>
        <v>409.1</v>
      </c>
      <c r="N236" s="66">
        <f aca="true" t="shared" si="124" ref="N236:S236">N238+N241+N244</f>
        <v>90</v>
      </c>
      <c r="O236" s="50">
        <f t="shared" si="124"/>
        <v>499.09999999999997</v>
      </c>
      <c r="P236" s="66">
        <f t="shared" si="124"/>
        <v>0</v>
      </c>
      <c r="Q236" s="50">
        <f t="shared" si="124"/>
        <v>499.09999999999997</v>
      </c>
      <c r="R236" s="66">
        <f t="shared" si="124"/>
        <v>0</v>
      </c>
      <c r="S236" s="50">
        <f t="shared" si="124"/>
        <v>499.09999999999997</v>
      </c>
      <c r="T236" s="66">
        <f>T238+T241+T244</f>
        <v>0</v>
      </c>
      <c r="U236" s="50">
        <f>U238+U241+U244</f>
        <v>499.09999999999997</v>
      </c>
    </row>
    <row r="237" spans="1:21" ht="27.75" customHeight="1">
      <c r="A237" s="161" t="s">
        <v>108</v>
      </c>
      <c r="B237" s="106" t="s">
        <v>78</v>
      </c>
      <c r="C237" s="92" t="s">
        <v>228</v>
      </c>
      <c r="D237" s="92" t="s">
        <v>183</v>
      </c>
      <c r="E237" s="108" t="s">
        <v>51</v>
      </c>
      <c r="F237" s="34"/>
      <c r="G237" s="60">
        <f aca="true" t="shared" si="125" ref="G237:M237">G238+G241+G244</f>
        <v>409.1</v>
      </c>
      <c r="H237" s="60">
        <f t="shared" si="125"/>
        <v>0</v>
      </c>
      <c r="I237" s="60">
        <f t="shared" si="125"/>
        <v>409.1</v>
      </c>
      <c r="J237" s="60">
        <f t="shared" si="125"/>
        <v>0</v>
      </c>
      <c r="K237" s="51">
        <f t="shared" si="125"/>
        <v>409.1</v>
      </c>
      <c r="L237" s="140">
        <f t="shared" si="125"/>
        <v>0</v>
      </c>
      <c r="M237" s="51">
        <f t="shared" si="125"/>
        <v>409.1</v>
      </c>
      <c r="N237" s="140">
        <f aca="true" t="shared" si="126" ref="N237:S237">N238+N241+N244</f>
        <v>90</v>
      </c>
      <c r="O237" s="51">
        <f t="shared" si="126"/>
        <v>499.09999999999997</v>
      </c>
      <c r="P237" s="140">
        <f t="shared" si="126"/>
        <v>0</v>
      </c>
      <c r="Q237" s="51">
        <f t="shared" si="126"/>
        <v>499.09999999999997</v>
      </c>
      <c r="R237" s="140">
        <f t="shared" si="126"/>
        <v>0</v>
      </c>
      <c r="S237" s="51">
        <f t="shared" si="126"/>
        <v>499.09999999999997</v>
      </c>
      <c r="T237" s="140">
        <f>T238+T241+T244</f>
        <v>0</v>
      </c>
      <c r="U237" s="51">
        <f>U238+U241+U244</f>
        <v>499.09999999999997</v>
      </c>
    </row>
    <row r="238" spans="1:21" s="6" customFormat="1" ht="40.5" customHeight="1">
      <c r="A238" s="79" t="s">
        <v>73</v>
      </c>
      <c r="B238" s="77" t="s">
        <v>78</v>
      </c>
      <c r="C238" s="78" t="s">
        <v>228</v>
      </c>
      <c r="D238" s="78" t="s">
        <v>183</v>
      </c>
      <c r="E238" s="81" t="s">
        <v>70</v>
      </c>
      <c r="F238" s="78"/>
      <c r="G238" s="82">
        <f aca="true" t="shared" si="127" ref="G238:M238">G240</f>
        <v>188.4</v>
      </c>
      <c r="H238" s="82">
        <f t="shared" si="127"/>
        <v>0</v>
      </c>
      <c r="I238" s="82">
        <f t="shared" si="127"/>
        <v>188.4</v>
      </c>
      <c r="J238" s="82">
        <f t="shared" si="127"/>
        <v>0</v>
      </c>
      <c r="K238" s="213">
        <f t="shared" si="127"/>
        <v>188.4</v>
      </c>
      <c r="L238" s="82">
        <f t="shared" si="127"/>
        <v>0</v>
      </c>
      <c r="M238" s="213">
        <f t="shared" si="127"/>
        <v>188.4</v>
      </c>
      <c r="N238" s="82">
        <f aca="true" t="shared" si="128" ref="N238:S238">N240</f>
        <v>90</v>
      </c>
      <c r="O238" s="213">
        <f t="shared" si="128"/>
        <v>278.4</v>
      </c>
      <c r="P238" s="82">
        <f t="shared" si="128"/>
        <v>0</v>
      </c>
      <c r="Q238" s="213">
        <f t="shared" si="128"/>
        <v>278.4</v>
      </c>
      <c r="R238" s="82">
        <f t="shared" si="128"/>
        <v>0</v>
      </c>
      <c r="S238" s="213">
        <f t="shared" si="128"/>
        <v>278.4</v>
      </c>
      <c r="T238" s="82">
        <f>T240</f>
        <v>0</v>
      </c>
      <c r="U238" s="213">
        <f>U240</f>
        <v>278.4</v>
      </c>
    </row>
    <row r="239" spans="1:21" ht="15" customHeight="1">
      <c r="A239" s="46" t="s">
        <v>172</v>
      </c>
      <c r="B239" s="69" t="s">
        <v>78</v>
      </c>
      <c r="C239" s="34" t="s">
        <v>228</v>
      </c>
      <c r="D239" s="34" t="s">
        <v>183</v>
      </c>
      <c r="E239" s="42" t="s">
        <v>70</v>
      </c>
      <c r="F239" s="47" t="s">
        <v>173</v>
      </c>
      <c r="G239" s="173">
        <f aca="true" t="shared" si="129" ref="G239:U239">G240</f>
        <v>188.4</v>
      </c>
      <c r="H239" s="173">
        <f t="shared" si="129"/>
        <v>0</v>
      </c>
      <c r="I239" s="173">
        <f t="shared" si="129"/>
        <v>188.4</v>
      </c>
      <c r="J239" s="173">
        <f t="shared" si="129"/>
        <v>0</v>
      </c>
      <c r="K239" s="52">
        <f t="shared" si="129"/>
        <v>188.4</v>
      </c>
      <c r="L239" s="173">
        <f t="shared" si="129"/>
        <v>0</v>
      </c>
      <c r="M239" s="52">
        <f t="shared" si="129"/>
        <v>188.4</v>
      </c>
      <c r="N239" s="173">
        <f t="shared" si="129"/>
        <v>90</v>
      </c>
      <c r="O239" s="52">
        <f t="shared" si="129"/>
        <v>278.4</v>
      </c>
      <c r="P239" s="173">
        <f t="shared" si="129"/>
        <v>0</v>
      </c>
      <c r="Q239" s="52">
        <f t="shared" si="129"/>
        <v>278.4</v>
      </c>
      <c r="R239" s="173">
        <f t="shared" si="129"/>
        <v>0</v>
      </c>
      <c r="S239" s="52">
        <f t="shared" si="129"/>
        <v>278.4</v>
      </c>
      <c r="T239" s="173">
        <f t="shared" si="129"/>
        <v>0</v>
      </c>
      <c r="U239" s="52">
        <f t="shared" si="129"/>
        <v>278.4</v>
      </c>
    </row>
    <row r="240" spans="1:21" ht="16.5" customHeight="1">
      <c r="A240" s="36" t="s">
        <v>10</v>
      </c>
      <c r="B240" s="69" t="s">
        <v>78</v>
      </c>
      <c r="C240" s="34" t="s">
        <v>228</v>
      </c>
      <c r="D240" s="34" t="s">
        <v>183</v>
      </c>
      <c r="E240" s="42" t="s">
        <v>70</v>
      </c>
      <c r="F240" s="34" t="s">
        <v>193</v>
      </c>
      <c r="G240" s="60">
        <v>188.4</v>
      </c>
      <c r="H240" s="60"/>
      <c r="I240" s="60">
        <f>G240+H240</f>
        <v>188.4</v>
      </c>
      <c r="J240" s="60"/>
      <c r="K240" s="88">
        <f>I240+J240</f>
        <v>188.4</v>
      </c>
      <c r="L240" s="60"/>
      <c r="M240" s="88">
        <f>K240+L240</f>
        <v>188.4</v>
      </c>
      <c r="N240" s="60">
        <v>90</v>
      </c>
      <c r="O240" s="88">
        <f>M240+N240</f>
        <v>278.4</v>
      </c>
      <c r="P240" s="60"/>
      <c r="Q240" s="88">
        <f>O240+P240</f>
        <v>278.4</v>
      </c>
      <c r="R240" s="60"/>
      <c r="S240" s="88">
        <f>Q240+R240</f>
        <v>278.4</v>
      </c>
      <c r="T240" s="60"/>
      <c r="U240" s="88">
        <f>S240+T240</f>
        <v>278.4</v>
      </c>
    </row>
    <row r="241" spans="1:21" s="6" customFormat="1" ht="30.75" customHeight="1">
      <c r="A241" s="79" t="s">
        <v>13</v>
      </c>
      <c r="B241" s="77" t="s">
        <v>78</v>
      </c>
      <c r="C241" s="78" t="s">
        <v>228</v>
      </c>
      <c r="D241" s="78" t="s">
        <v>183</v>
      </c>
      <c r="E241" s="81" t="s">
        <v>71</v>
      </c>
      <c r="F241" s="78"/>
      <c r="G241" s="82">
        <f aca="true" t="shared" si="130" ref="G241:M241">G243</f>
        <v>183.4</v>
      </c>
      <c r="H241" s="82">
        <f t="shared" si="130"/>
        <v>0</v>
      </c>
      <c r="I241" s="82">
        <f t="shared" si="130"/>
        <v>183.4</v>
      </c>
      <c r="J241" s="82">
        <f t="shared" si="130"/>
        <v>0</v>
      </c>
      <c r="K241" s="213">
        <f t="shared" si="130"/>
        <v>183.4</v>
      </c>
      <c r="L241" s="82">
        <f t="shared" si="130"/>
        <v>0</v>
      </c>
      <c r="M241" s="213">
        <f t="shared" si="130"/>
        <v>183.4</v>
      </c>
      <c r="N241" s="82">
        <f aca="true" t="shared" si="131" ref="N241:S241">N243</f>
        <v>0</v>
      </c>
      <c r="O241" s="213">
        <f t="shared" si="131"/>
        <v>183.4</v>
      </c>
      <c r="P241" s="82">
        <f t="shared" si="131"/>
        <v>0</v>
      </c>
      <c r="Q241" s="213">
        <f t="shared" si="131"/>
        <v>183.4</v>
      </c>
      <c r="R241" s="82">
        <f t="shared" si="131"/>
        <v>0</v>
      </c>
      <c r="S241" s="213">
        <f t="shared" si="131"/>
        <v>183.4</v>
      </c>
      <c r="T241" s="82">
        <f>T243</f>
        <v>0</v>
      </c>
      <c r="U241" s="213">
        <f>U243</f>
        <v>183.4</v>
      </c>
    </row>
    <row r="242" spans="1:21" s="6" customFormat="1" ht="15.75" customHeight="1">
      <c r="A242" s="46" t="s">
        <v>172</v>
      </c>
      <c r="B242" s="69" t="s">
        <v>78</v>
      </c>
      <c r="C242" s="34" t="s">
        <v>228</v>
      </c>
      <c r="D242" s="34" t="s">
        <v>183</v>
      </c>
      <c r="E242" s="42" t="s">
        <v>71</v>
      </c>
      <c r="F242" s="47" t="s">
        <v>173</v>
      </c>
      <c r="G242" s="82">
        <f aca="true" t="shared" si="132" ref="G242:U242">G243</f>
        <v>183.4</v>
      </c>
      <c r="H242" s="82">
        <f t="shared" si="132"/>
        <v>0</v>
      </c>
      <c r="I242" s="82">
        <f t="shared" si="132"/>
        <v>183.4</v>
      </c>
      <c r="J242" s="82">
        <f t="shared" si="132"/>
        <v>0</v>
      </c>
      <c r="K242" s="213">
        <f t="shared" si="132"/>
        <v>183.4</v>
      </c>
      <c r="L242" s="82">
        <f t="shared" si="132"/>
        <v>0</v>
      </c>
      <c r="M242" s="213">
        <f t="shared" si="132"/>
        <v>183.4</v>
      </c>
      <c r="N242" s="82">
        <f t="shared" si="132"/>
        <v>0</v>
      </c>
      <c r="O242" s="213">
        <f t="shared" si="132"/>
        <v>183.4</v>
      </c>
      <c r="P242" s="82">
        <f t="shared" si="132"/>
        <v>0</v>
      </c>
      <c r="Q242" s="213">
        <f t="shared" si="132"/>
        <v>183.4</v>
      </c>
      <c r="R242" s="82">
        <f t="shared" si="132"/>
        <v>0</v>
      </c>
      <c r="S242" s="213">
        <f t="shared" si="132"/>
        <v>183.4</v>
      </c>
      <c r="T242" s="82">
        <f t="shared" si="132"/>
        <v>0</v>
      </c>
      <c r="U242" s="213">
        <f t="shared" si="132"/>
        <v>183.4</v>
      </c>
    </row>
    <row r="243" spans="1:21" ht="17.25" customHeight="1">
      <c r="A243" s="36" t="s">
        <v>10</v>
      </c>
      <c r="B243" s="69" t="s">
        <v>78</v>
      </c>
      <c r="C243" s="34" t="s">
        <v>228</v>
      </c>
      <c r="D243" s="34" t="s">
        <v>183</v>
      </c>
      <c r="E243" s="42" t="s">
        <v>71</v>
      </c>
      <c r="F243" s="34" t="s">
        <v>193</v>
      </c>
      <c r="G243" s="60">
        <v>183.4</v>
      </c>
      <c r="H243" s="60"/>
      <c r="I243" s="60">
        <f>G243+H243</f>
        <v>183.4</v>
      </c>
      <c r="J243" s="60"/>
      <c r="K243" s="88">
        <f>I243+J243</f>
        <v>183.4</v>
      </c>
      <c r="L243" s="60"/>
      <c r="M243" s="88">
        <f>K243+L243</f>
        <v>183.4</v>
      </c>
      <c r="N243" s="60"/>
      <c r="O243" s="88">
        <f>M243+N243</f>
        <v>183.4</v>
      </c>
      <c r="P243" s="60"/>
      <c r="Q243" s="88">
        <f>O243+P243</f>
        <v>183.4</v>
      </c>
      <c r="R243" s="60"/>
      <c r="S243" s="88">
        <f>Q243+R243</f>
        <v>183.4</v>
      </c>
      <c r="T243" s="60"/>
      <c r="U243" s="88">
        <f>S243+T243</f>
        <v>183.4</v>
      </c>
    </row>
    <row r="244" spans="1:21" s="6" customFormat="1" ht="28.5" customHeight="1">
      <c r="A244" s="79" t="s">
        <v>74</v>
      </c>
      <c r="B244" s="77" t="s">
        <v>78</v>
      </c>
      <c r="C244" s="78" t="s">
        <v>228</v>
      </c>
      <c r="D244" s="78" t="s">
        <v>183</v>
      </c>
      <c r="E244" s="81" t="s">
        <v>72</v>
      </c>
      <c r="F244" s="78"/>
      <c r="G244" s="82">
        <f aca="true" t="shared" si="133" ref="G244:M244">G246</f>
        <v>37.3</v>
      </c>
      <c r="H244" s="82">
        <f t="shared" si="133"/>
        <v>0</v>
      </c>
      <c r="I244" s="82">
        <f t="shared" si="133"/>
        <v>37.3</v>
      </c>
      <c r="J244" s="82">
        <f t="shared" si="133"/>
        <v>0</v>
      </c>
      <c r="K244" s="213">
        <f t="shared" si="133"/>
        <v>37.3</v>
      </c>
      <c r="L244" s="82">
        <f t="shared" si="133"/>
        <v>0</v>
      </c>
      <c r="M244" s="213">
        <f t="shared" si="133"/>
        <v>37.3</v>
      </c>
      <c r="N244" s="82">
        <f aca="true" t="shared" si="134" ref="N244:S244">N246</f>
        <v>0</v>
      </c>
      <c r="O244" s="213">
        <f t="shared" si="134"/>
        <v>37.3</v>
      </c>
      <c r="P244" s="82">
        <f t="shared" si="134"/>
        <v>0</v>
      </c>
      <c r="Q244" s="213">
        <f t="shared" si="134"/>
        <v>37.3</v>
      </c>
      <c r="R244" s="82">
        <f t="shared" si="134"/>
        <v>0</v>
      </c>
      <c r="S244" s="213">
        <f t="shared" si="134"/>
        <v>37.3</v>
      </c>
      <c r="T244" s="82">
        <f>T246</f>
        <v>0</v>
      </c>
      <c r="U244" s="213">
        <f>U246</f>
        <v>37.3</v>
      </c>
    </row>
    <row r="245" spans="1:21" s="6" customFormat="1" ht="15" customHeight="1">
      <c r="A245" s="46" t="s">
        <v>172</v>
      </c>
      <c r="B245" s="69" t="s">
        <v>78</v>
      </c>
      <c r="C245" s="34" t="s">
        <v>228</v>
      </c>
      <c r="D245" s="34" t="s">
        <v>183</v>
      </c>
      <c r="E245" s="42" t="s">
        <v>72</v>
      </c>
      <c r="F245" s="47" t="s">
        <v>173</v>
      </c>
      <c r="G245" s="82">
        <f aca="true" t="shared" si="135" ref="G245:U245">G246</f>
        <v>37.3</v>
      </c>
      <c r="H245" s="82">
        <f t="shared" si="135"/>
        <v>0</v>
      </c>
      <c r="I245" s="82">
        <f t="shared" si="135"/>
        <v>37.3</v>
      </c>
      <c r="J245" s="82">
        <f t="shared" si="135"/>
        <v>0</v>
      </c>
      <c r="K245" s="213">
        <f t="shared" si="135"/>
        <v>37.3</v>
      </c>
      <c r="L245" s="82">
        <f t="shared" si="135"/>
        <v>0</v>
      </c>
      <c r="M245" s="213">
        <f t="shared" si="135"/>
        <v>37.3</v>
      </c>
      <c r="N245" s="82">
        <f t="shared" si="135"/>
        <v>0</v>
      </c>
      <c r="O245" s="213">
        <f t="shared" si="135"/>
        <v>37.3</v>
      </c>
      <c r="P245" s="82">
        <f t="shared" si="135"/>
        <v>0</v>
      </c>
      <c r="Q245" s="213">
        <f t="shared" si="135"/>
        <v>37.3</v>
      </c>
      <c r="R245" s="82">
        <f t="shared" si="135"/>
        <v>0</v>
      </c>
      <c r="S245" s="213">
        <f t="shared" si="135"/>
        <v>37.3</v>
      </c>
      <c r="T245" s="82">
        <f t="shared" si="135"/>
        <v>0</v>
      </c>
      <c r="U245" s="213">
        <f t="shared" si="135"/>
        <v>37.3</v>
      </c>
    </row>
    <row r="246" spans="1:21" ht="17.25" customHeight="1">
      <c r="A246" s="36" t="s">
        <v>10</v>
      </c>
      <c r="B246" s="69" t="s">
        <v>78</v>
      </c>
      <c r="C246" s="34" t="s">
        <v>228</v>
      </c>
      <c r="D246" s="34" t="s">
        <v>183</v>
      </c>
      <c r="E246" s="42" t="s">
        <v>72</v>
      </c>
      <c r="F246" s="34" t="s">
        <v>193</v>
      </c>
      <c r="G246" s="60">
        <v>37.3</v>
      </c>
      <c r="H246" s="60"/>
      <c r="I246" s="60">
        <f>G246+H246</f>
        <v>37.3</v>
      </c>
      <c r="J246" s="60"/>
      <c r="K246" s="88">
        <f>I246+J246</f>
        <v>37.3</v>
      </c>
      <c r="L246" s="60"/>
      <c r="M246" s="88">
        <f>K246+L246</f>
        <v>37.3</v>
      </c>
      <c r="N246" s="60"/>
      <c r="O246" s="88">
        <f>M246+N246</f>
        <v>37.3</v>
      </c>
      <c r="P246" s="60"/>
      <c r="Q246" s="88">
        <f>O246+P246</f>
        <v>37.3</v>
      </c>
      <c r="R246" s="60"/>
      <c r="S246" s="88">
        <f>Q246+R246</f>
        <v>37.3</v>
      </c>
      <c r="T246" s="60"/>
      <c r="U246" s="88">
        <f>S246+T246</f>
        <v>37.3</v>
      </c>
    </row>
    <row r="247" spans="1:21" s="19" customFormat="1" ht="15" customHeight="1">
      <c r="A247" s="40" t="s">
        <v>227</v>
      </c>
      <c r="B247" s="69"/>
      <c r="C247" s="43"/>
      <c r="D247" s="43"/>
      <c r="E247" s="42"/>
      <c r="F247" s="43"/>
      <c r="G247" s="87">
        <f aca="true" t="shared" si="136" ref="G247:M247">G9+G75+G88+G95+G135+G174+G217+G224+G235</f>
        <v>23049.000000000004</v>
      </c>
      <c r="H247" s="87">
        <f t="shared" si="136"/>
        <v>3178.2</v>
      </c>
      <c r="I247" s="87">
        <f t="shared" si="136"/>
        <v>26227.2</v>
      </c>
      <c r="J247" s="87">
        <f t="shared" si="136"/>
        <v>0</v>
      </c>
      <c r="K247" s="87">
        <f t="shared" si="136"/>
        <v>26227.2</v>
      </c>
      <c r="L247" s="87">
        <f t="shared" si="136"/>
        <v>20</v>
      </c>
      <c r="M247" s="87">
        <f t="shared" si="136"/>
        <v>26247.2</v>
      </c>
      <c r="N247" s="243">
        <f aca="true" t="shared" si="137" ref="N247:S247">N9+N75+N88+N95+N135+N174+N217+N224+N235</f>
        <v>946.10058</v>
      </c>
      <c r="O247" s="242">
        <f t="shared" si="137"/>
        <v>27193.30058</v>
      </c>
      <c r="P247" s="243">
        <f t="shared" si="137"/>
        <v>1065</v>
      </c>
      <c r="Q247" s="242">
        <f t="shared" si="137"/>
        <v>28258.30058</v>
      </c>
      <c r="R247" s="243">
        <f t="shared" si="137"/>
        <v>0</v>
      </c>
      <c r="S247" s="242">
        <f t="shared" si="137"/>
        <v>28258.30058</v>
      </c>
      <c r="T247" s="243">
        <f>T9+T75+T88+T95+T135+T174+T217+T224+T235</f>
        <v>0</v>
      </c>
      <c r="U247" s="242">
        <f>U9+U75+U88+U95+U135+U174+U217+U224+U235</f>
        <v>28258.30058</v>
      </c>
    </row>
    <row r="249" spans="7:21" ht="15.75"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</row>
    <row r="250" spans="7:21" ht="15.75">
      <c r="G250" s="71"/>
      <c r="H250" s="71"/>
      <c r="I250" s="71">
        <f>I247-G247</f>
        <v>3178.199999999997</v>
      </c>
      <c r="J250" s="71"/>
      <c r="K250" s="71">
        <f>K247-I247</f>
        <v>0</v>
      </c>
      <c r="L250" s="71"/>
      <c r="M250" s="71">
        <f>M247-K247</f>
        <v>20</v>
      </c>
      <c r="N250" s="71"/>
      <c r="O250" s="239">
        <f>O247-M247</f>
        <v>946.1005799999984</v>
      </c>
      <c r="P250" s="71"/>
      <c r="Q250" s="239">
        <f>Q247-O247</f>
        <v>1065</v>
      </c>
      <c r="R250" s="71"/>
      <c r="S250" s="239">
        <f>S247-Q247</f>
        <v>0</v>
      </c>
      <c r="T250" s="71"/>
      <c r="U250" s="239">
        <f>U247-S247</f>
        <v>0</v>
      </c>
    </row>
    <row r="251" spans="7:21" ht="15.75"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</row>
    <row r="253" spans="7:21" ht="15.75"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</row>
    <row r="255" spans="17:19" ht="15.75">
      <c r="Q255" s="18">
        <f>Q247-Q233-Q107-Q100-Q77-Q53-Q49</f>
        <v>24575.200579999997</v>
      </c>
      <c r="S255" s="18">
        <f>S247-S233-S107-S100-S77-S53-S49</f>
        <v>24575.200579999997</v>
      </c>
    </row>
    <row r="256" spans="2:21" s="6" customFormat="1" ht="15.75">
      <c r="B256" s="23"/>
      <c r="C256" s="8"/>
      <c r="D256" s="8"/>
      <c r="F256" s="8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</row>
    <row r="264" spans="2:21" s="6" customFormat="1" ht="15.75">
      <c r="B264" s="23"/>
      <c r="C264" s="8"/>
      <c r="D264" s="8"/>
      <c r="F264" s="8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</row>
    <row r="276" spans="2:21" s="6" customFormat="1" ht="15.75">
      <c r="B276" s="23"/>
      <c r="C276" s="8"/>
      <c r="D276" s="8"/>
      <c r="F276" s="8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</row>
    <row r="303" spans="2:21" s="6" customFormat="1" ht="15.75">
      <c r="B303" s="23"/>
      <c r="C303" s="8"/>
      <c r="D303" s="8"/>
      <c r="F303" s="8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</row>
    <row r="312" spans="2:21" s="6" customFormat="1" ht="15.75">
      <c r="B312" s="23"/>
      <c r="C312" s="8"/>
      <c r="D312" s="8"/>
      <c r="F312" s="8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</row>
    <row r="323" spans="2:5" ht="15.75">
      <c r="B323" s="70"/>
      <c r="C323" s="9"/>
      <c r="D323" s="9"/>
      <c r="E323" s="2"/>
    </row>
    <row r="324" spans="2:5" ht="15.75">
      <c r="B324" s="70"/>
      <c r="C324" s="9"/>
      <c r="D324" s="9"/>
      <c r="E324" s="2"/>
    </row>
    <row r="325" spans="2:5" ht="15.75">
      <c r="B325" s="70"/>
      <c r="C325" s="9"/>
      <c r="D325" s="9"/>
      <c r="E325" s="2"/>
    </row>
    <row r="326" spans="2:5" ht="15.75">
      <c r="B326" s="70"/>
      <c r="C326" s="9"/>
      <c r="D326" s="9"/>
      <c r="E326" s="2"/>
    </row>
    <row r="327" spans="2:5" ht="15.75">
      <c r="B327" s="70"/>
      <c r="C327" s="9"/>
      <c r="D327" s="9"/>
      <c r="E327" s="2"/>
    </row>
  </sheetData>
  <sheetProtection/>
  <mergeCells count="3">
    <mergeCell ref="C1:G1"/>
    <mergeCell ref="C3:G3"/>
    <mergeCell ref="A5:S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7"/>
  <sheetViews>
    <sheetView tabSelected="1" workbookViewId="0" topLeftCell="A133">
      <selection activeCell="A234" sqref="A234:IV234"/>
    </sheetView>
  </sheetViews>
  <sheetFormatPr defaultColWidth="9.00390625" defaultRowHeight="12.75"/>
  <cols>
    <col min="1" max="1" width="62.75390625" style="1" customWidth="1"/>
    <col min="2" max="2" width="5.00390625" style="21" hidden="1" customWidth="1"/>
    <col min="3" max="3" width="4.00390625" style="7" customWidth="1"/>
    <col min="4" max="4" width="4.25390625" style="7" customWidth="1"/>
    <col min="5" max="5" width="13.00390625" style="1" customWidth="1"/>
    <col min="6" max="6" width="5.25390625" style="7" customWidth="1"/>
    <col min="7" max="7" width="11.375" style="18" hidden="1" customWidth="1"/>
    <col min="8" max="8" width="12.00390625" style="18" hidden="1" customWidth="1"/>
    <col min="9" max="9" width="10.75390625" style="18" hidden="1" customWidth="1"/>
    <col min="10" max="10" width="12.00390625" style="18" hidden="1" customWidth="1"/>
    <col min="11" max="11" width="10.75390625" style="18" hidden="1" customWidth="1"/>
    <col min="12" max="12" width="12.00390625" style="18" hidden="1" customWidth="1"/>
    <col min="13" max="13" width="10.75390625" style="18" hidden="1" customWidth="1"/>
    <col min="14" max="14" width="12.00390625" style="18" hidden="1" customWidth="1"/>
    <col min="15" max="15" width="11.25390625" style="18" hidden="1" customWidth="1"/>
    <col min="16" max="16" width="12.00390625" style="18" hidden="1" customWidth="1"/>
    <col min="17" max="17" width="11.25390625" style="18" hidden="1" customWidth="1"/>
    <col min="18" max="18" width="12.00390625" style="18" hidden="1" customWidth="1"/>
    <col min="19" max="19" width="11.25390625" style="18" hidden="1" customWidth="1"/>
    <col min="20" max="20" width="12.00390625" style="18" hidden="1" customWidth="1"/>
    <col min="21" max="21" width="11.25390625" style="18" customWidth="1"/>
    <col min="22" max="16384" width="9.125" style="1" customWidth="1"/>
  </cols>
  <sheetData>
    <row r="1" spans="1:7" s="5" customFormat="1" ht="15.75">
      <c r="A1" s="10"/>
      <c r="B1" s="67"/>
      <c r="C1" s="256" t="s">
        <v>261</v>
      </c>
      <c r="D1" s="256"/>
      <c r="E1" s="256"/>
      <c r="F1" s="256"/>
      <c r="G1" s="256"/>
    </row>
    <row r="2" spans="1:7" s="5" customFormat="1" ht="15.75">
      <c r="A2" s="10"/>
      <c r="B2" s="67"/>
      <c r="C2" s="209" t="s">
        <v>188</v>
      </c>
      <c r="D2" s="209"/>
      <c r="E2" s="209"/>
      <c r="F2" s="209"/>
      <c r="G2" s="209"/>
    </row>
    <row r="3" spans="1:7" s="5" customFormat="1" ht="15.75">
      <c r="A3" s="10"/>
      <c r="B3" s="67"/>
      <c r="C3" s="257" t="s">
        <v>255</v>
      </c>
      <c r="D3" s="257"/>
      <c r="E3" s="257"/>
      <c r="F3" s="257"/>
      <c r="G3" s="257"/>
    </row>
    <row r="4" spans="1:21" s="5" customFormat="1" ht="15.75">
      <c r="A4" s="10"/>
      <c r="B4" s="67"/>
      <c r="C4" s="11"/>
      <c r="D4" s="11"/>
      <c r="E4" s="11"/>
      <c r="F4" s="98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5" customFormat="1" ht="70.5" customHeight="1">
      <c r="A5" s="258" t="s">
        <v>260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ht="12" customHeight="1"/>
    <row r="7" spans="1:21" s="4" customFormat="1" ht="42.75" customHeight="1">
      <c r="A7" s="53" t="s">
        <v>189</v>
      </c>
      <c r="B7" s="53" t="s">
        <v>103</v>
      </c>
      <c r="C7" s="53" t="s">
        <v>118</v>
      </c>
      <c r="D7" s="53" t="s">
        <v>119</v>
      </c>
      <c r="E7" s="53" t="s">
        <v>120</v>
      </c>
      <c r="F7" s="53" t="s">
        <v>121</v>
      </c>
      <c r="G7" s="99" t="s">
        <v>122</v>
      </c>
      <c r="H7" s="99" t="s">
        <v>76</v>
      </c>
      <c r="I7" s="99" t="s">
        <v>122</v>
      </c>
      <c r="J7" s="99" t="s">
        <v>8</v>
      </c>
      <c r="K7" s="99" t="s">
        <v>122</v>
      </c>
      <c r="L7" s="99" t="s">
        <v>0</v>
      </c>
      <c r="M7" s="99" t="s">
        <v>122</v>
      </c>
      <c r="N7" s="99" t="s">
        <v>232</v>
      </c>
      <c r="O7" s="99" t="s">
        <v>122</v>
      </c>
      <c r="P7" s="99" t="s">
        <v>254</v>
      </c>
      <c r="Q7" s="99" t="s">
        <v>122</v>
      </c>
      <c r="R7" s="99" t="s">
        <v>257</v>
      </c>
      <c r="S7" s="99" t="s">
        <v>122</v>
      </c>
      <c r="T7" s="99" t="s">
        <v>258</v>
      </c>
      <c r="U7" s="99" t="s">
        <v>122</v>
      </c>
    </row>
    <row r="8" spans="1:21" ht="12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74">
        <v>7</v>
      </c>
      <c r="H8" s="74">
        <v>7</v>
      </c>
      <c r="I8" s="74">
        <v>7</v>
      </c>
      <c r="J8" s="74">
        <v>7</v>
      </c>
      <c r="K8" s="74">
        <v>7</v>
      </c>
      <c r="L8" s="74">
        <v>7</v>
      </c>
      <c r="M8" s="74">
        <v>7</v>
      </c>
      <c r="N8" s="74">
        <v>7</v>
      </c>
      <c r="O8" s="74">
        <v>7</v>
      </c>
      <c r="P8" s="74">
        <v>7</v>
      </c>
      <c r="Q8" s="74">
        <v>7</v>
      </c>
      <c r="R8" s="74">
        <v>7</v>
      </c>
      <c r="S8" s="74">
        <v>7</v>
      </c>
      <c r="T8" s="74">
        <v>7</v>
      </c>
      <c r="U8" s="74">
        <v>7</v>
      </c>
    </row>
    <row r="9" spans="1:21" s="12" customFormat="1" ht="15" customHeight="1">
      <c r="A9" s="29" t="s">
        <v>194</v>
      </c>
      <c r="B9" s="68" t="s">
        <v>78</v>
      </c>
      <c r="C9" s="30" t="s">
        <v>180</v>
      </c>
      <c r="D9" s="30"/>
      <c r="E9" s="31"/>
      <c r="F9" s="30"/>
      <c r="G9" s="54">
        <f aca="true" t="shared" si="0" ref="G9:S9">G10+G18+G26+G51</f>
        <v>9818.760000000002</v>
      </c>
      <c r="H9" s="54">
        <f t="shared" si="0"/>
        <v>20</v>
      </c>
      <c r="I9" s="54">
        <f t="shared" si="0"/>
        <v>9838.760000000002</v>
      </c>
      <c r="J9" s="54">
        <f t="shared" si="0"/>
        <v>0</v>
      </c>
      <c r="K9" s="215">
        <f t="shared" si="0"/>
        <v>9838.760000000002</v>
      </c>
      <c r="L9" s="54">
        <f t="shared" si="0"/>
        <v>-50</v>
      </c>
      <c r="M9" s="215">
        <f t="shared" si="0"/>
        <v>9788.760000000002</v>
      </c>
      <c r="N9" s="228">
        <f t="shared" si="0"/>
        <v>402.47952999999995</v>
      </c>
      <c r="O9" s="228">
        <f t="shared" si="0"/>
        <v>10191.23953</v>
      </c>
      <c r="P9" s="228">
        <f t="shared" si="0"/>
        <v>1154.5107600000001</v>
      </c>
      <c r="Q9" s="228">
        <f t="shared" si="0"/>
        <v>11345.75029</v>
      </c>
      <c r="R9" s="228">
        <f t="shared" si="0"/>
        <v>-29.28</v>
      </c>
      <c r="S9" s="228">
        <f t="shared" si="0"/>
        <v>11316.470290000001</v>
      </c>
      <c r="T9" s="228">
        <f>T10+T18+T26+T51</f>
        <v>0</v>
      </c>
      <c r="U9" s="228">
        <f>U10+U18+U26+U51</f>
        <v>11316.470290000001</v>
      </c>
    </row>
    <row r="10" spans="1:21" s="13" customFormat="1" ht="27" customHeight="1">
      <c r="A10" s="100" t="s">
        <v>177</v>
      </c>
      <c r="B10" s="68" t="s">
        <v>78</v>
      </c>
      <c r="C10" s="101" t="s">
        <v>180</v>
      </c>
      <c r="D10" s="101" t="s">
        <v>181</v>
      </c>
      <c r="E10" s="102"/>
      <c r="F10" s="103"/>
      <c r="G10" s="104">
        <f aca="true" t="shared" si="1" ref="G10:U14">G11</f>
        <v>998.4100000000001</v>
      </c>
      <c r="H10" s="104">
        <f t="shared" si="1"/>
        <v>0</v>
      </c>
      <c r="I10" s="104">
        <f t="shared" si="1"/>
        <v>998.4100000000001</v>
      </c>
      <c r="J10" s="104">
        <f t="shared" si="1"/>
        <v>0</v>
      </c>
      <c r="K10" s="216">
        <f t="shared" si="1"/>
        <v>998.4100000000001</v>
      </c>
      <c r="L10" s="104">
        <f t="shared" si="1"/>
        <v>-38</v>
      </c>
      <c r="M10" s="216">
        <f t="shared" si="1"/>
        <v>960.4100000000001</v>
      </c>
      <c r="N10" s="104">
        <f t="shared" si="1"/>
        <v>0</v>
      </c>
      <c r="O10" s="216">
        <f t="shared" si="1"/>
        <v>960.4100000000001</v>
      </c>
      <c r="P10" s="104">
        <f t="shared" si="1"/>
        <v>0</v>
      </c>
      <c r="Q10" s="216">
        <f t="shared" si="1"/>
        <v>960.4100000000001</v>
      </c>
      <c r="R10" s="104">
        <f t="shared" si="1"/>
        <v>0</v>
      </c>
      <c r="S10" s="216">
        <f t="shared" si="1"/>
        <v>960.4100000000001</v>
      </c>
      <c r="T10" s="104">
        <f t="shared" si="1"/>
        <v>0</v>
      </c>
      <c r="U10" s="216">
        <f t="shared" si="1"/>
        <v>960.4100000000001</v>
      </c>
    </row>
    <row r="11" spans="1:21" s="5" customFormat="1" ht="30" customHeight="1">
      <c r="A11" s="105" t="s">
        <v>123</v>
      </c>
      <c r="B11" s="106" t="s">
        <v>78</v>
      </c>
      <c r="C11" s="107" t="s">
        <v>180</v>
      </c>
      <c r="D11" s="107" t="s">
        <v>181</v>
      </c>
      <c r="E11" s="108" t="s">
        <v>38</v>
      </c>
      <c r="F11" s="109"/>
      <c r="G11" s="110">
        <f t="shared" si="1"/>
        <v>998.4100000000001</v>
      </c>
      <c r="H11" s="110">
        <f t="shared" si="1"/>
        <v>0</v>
      </c>
      <c r="I11" s="110">
        <f t="shared" si="1"/>
        <v>998.4100000000001</v>
      </c>
      <c r="J11" s="110">
        <f t="shared" si="1"/>
        <v>0</v>
      </c>
      <c r="K11" s="217">
        <f t="shared" si="1"/>
        <v>998.4100000000001</v>
      </c>
      <c r="L11" s="110">
        <f t="shared" si="1"/>
        <v>-38</v>
      </c>
      <c r="M11" s="217">
        <f t="shared" si="1"/>
        <v>960.4100000000001</v>
      </c>
      <c r="N11" s="110">
        <f t="shared" si="1"/>
        <v>0</v>
      </c>
      <c r="O11" s="217">
        <f t="shared" si="1"/>
        <v>960.4100000000001</v>
      </c>
      <c r="P11" s="110">
        <f t="shared" si="1"/>
        <v>0</v>
      </c>
      <c r="Q11" s="217">
        <f t="shared" si="1"/>
        <v>960.4100000000001</v>
      </c>
      <c r="R11" s="110">
        <f t="shared" si="1"/>
        <v>0</v>
      </c>
      <c r="S11" s="217">
        <f t="shared" si="1"/>
        <v>960.4100000000001</v>
      </c>
      <c r="T11" s="110">
        <f t="shared" si="1"/>
        <v>0</v>
      </c>
      <c r="U11" s="217">
        <f t="shared" si="1"/>
        <v>960.4100000000001</v>
      </c>
    </row>
    <row r="12" spans="1:21" s="5" customFormat="1" ht="15" customHeight="1">
      <c r="A12" s="111" t="s">
        <v>85</v>
      </c>
      <c r="B12" s="77" t="s">
        <v>78</v>
      </c>
      <c r="C12" s="112" t="s">
        <v>180</v>
      </c>
      <c r="D12" s="112" t="s">
        <v>181</v>
      </c>
      <c r="E12" s="81" t="s">
        <v>39</v>
      </c>
      <c r="F12" s="112"/>
      <c r="G12" s="113">
        <f t="shared" si="1"/>
        <v>998.4100000000001</v>
      </c>
      <c r="H12" s="113">
        <f t="shared" si="1"/>
        <v>0</v>
      </c>
      <c r="I12" s="113">
        <f t="shared" si="1"/>
        <v>998.4100000000001</v>
      </c>
      <c r="J12" s="113">
        <f t="shared" si="1"/>
        <v>0</v>
      </c>
      <c r="K12" s="218">
        <f t="shared" si="1"/>
        <v>998.4100000000001</v>
      </c>
      <c r="L12" s="113">
        <f t="shared" si="1"/>
        <v>-38</v>
      </c>
      <c r="M12" s="218">
        <f t="shared" si="1"/>
        <v>960.4100000000001</v>
      </c>
      <c r="N12" s="113">
        <f t="shared" si="1"/>
        <v>0</v>
      </c>
      <c r="O12" s="218">
        <f t="shared" si="1"/>
        <v>960.4100000000001</v>
      </c>
      <c r="P12" s="113">
        <f t="shared" si="1"/>
        <v>0</v>
      </c>
      <c r="Q12" s="218">
        <f t="shared" si="1"/>
        <v>960.4100000000001</v>
      </c>
      <c r="R12" s="113">
        <f t="shared" si="1"/>
        <v>0</v>
      </c>
      <c r="S12" s="218">
        <f t="shared" si="1"/>
        <v>960.4100000000001</v>
      </c>
      <c r="T12" s="113">
        <f t="shared" si="1"/>
        <v>0</v>
      </c>
      <c r="U12" s="218">
        <f t="shared" si="1"/>
        <v>960.4100000000001</v>
      </c>
    </row>
    <row r="13" spans="1:21" s="5" customFormat="1" ht="27.75" customHeight="1">
      <c r="A13" s="33" t="s">
        <v>86</v>
      </c>
      <c r="B13" s="69" t="s">
        <v>78</v>
      </c>
      <c r="C13" s="45" t="s">
        <v>180</v>
      </c>
      <c r="D13" s="45" t="s">
        <v>181</v>
      </c>
      <c r="E13" s="42" t="s">
        <v>40</v>
      </c>
      <c r="F13" s="32"/>
      <c r="G13" s="55">
        <f t="shared" si="1"/>
        <v>998.4100000000001</v>
      </c>
      <c r="H13" s="55">
        <f t="shared" si="1"/>
        <v>0</v>
      </c>
      <c r="I13" s="55">
        <f t="shared" si="1"/>
        <v>998.4100000000001</v>
      </c>
      <c r="J13" s="55">
        <f t="shared" si="1"/>
        <v>0</v>
      </c>
      <c r="K13" s="219">
        <f t="shared" si="1"/>
        <v>998.4100000000001</v>
      </c>
      <c r="L13" s="55">
        <f t="shared" si="1"/>
        <v>-38</v>
      </c>
      <c r="M13" s="219">
        <f t="shared" si="1"/>
        <v>960.4100000000001</v>
      </c>
      <c r="N13" s="55">
        <f t="shared" si="1"/>
        <v>0</v>
      </c>
      <c r="O13" s="219">
        <f t="shared" si="1"/>
        <v>960.4100000000001</v>
      </c>
      <c r="P13" s="55">
        <f t="shared" si="1"/>
        <v>0</v>
      </c>
      <c r="Q13" s="219">
        <f t="shared" si="1"/>
        <v>960.4100000000001</v>
      </c>
      <c r="R13" s="55">
        <f t="shared" si="1"/>
        <v>0</v>
      </c>
      <c r="S13" s="219">
        <f t="shared" si="1"/>
        <v>960.4100000000001</v>
      </c>
      <c r="T13" s="55">
        <f t="shared" si="1"/>
        <v>0</v>
      </c>
      <c r="U13" s="219">
        <f t="shared" si="1"/>
        <v>960.4100000000001</v>
      </c>
    </row>
    <row r="14" spans="1:21" s="5" customFormat="1" ht="45.75" customHeight="1">
      <c r="A14" s="114" t="s">
        <v>124</v>
      </c>
      <c r="B14" s="69" t="s">
        <v>78</v>
      </c>
      <c r="C14" s="45" t="s">
        <v>180</v>
      </c>
      <c r="D14" s="45" t="s">
        <v>181</v>
      </c>
      <c r="E14" s="42" t="s">
        <v>40</v>
      </c>
      <c r="F14" s="45" t="s">
        <v>12</v>
      </c>
      <c r="G14" s="55">
        <f t="shared" si="1"/>
        <v>998.4100000000001</v>
      </c>
      <c r="H14" s="55">
        <f t="shared" si="1"/>
        <v>0</v>
      </c>
      <c r="I14" s="55">
        <f t="shared" si="1"/>
        <v>998.4100000000001</v>
      </c>
      <c r="J14" s="55">
        <f t="shared" si="1"/>
        <v>0</v>
      </c>
      <c r="K14" s="219">
        <f t="shared" si="1"/>
        <v>998.4100000000001</v>
      </c>
      <c r="L14" s="55">
        <f t="shared" si="1"/>
        <v>-38</v>
      </c>
      <c r="M14" s="219">
        <f t="shared" si="1"/>
        <v>960.4100000000001</v>
      </c>
      <c r="N14" s="55">
        <f t="shared" si="1"/>
        <v>0</v>
      </c>
      <c r="O14" s="219">
        <f t="shared" si="1"/>
        <v>960.4100000000001</v>
      </c>
      <c r="P14" s="55">
        <f t="shared" si="1"/>
        <v>0</v>
      </c>
      <c r="Q14" s="219">
        <f t="shared" si="1"/>
        <v>960.4100000000001</v>
      </c>
      <c r="R14" s="55">
        <f t="shared" si="1"/>
        <v>0</v>
      </c>
      <c r="S14" s="219">
        <f t="shared" si="1"/>
        <v>960.4100000000001</v>
      </c>
      <c r="T14" s="55">
        <f t="shared" si="1"/>
        <v>0</v>
      </c>
      <c r="U14" s="219">
        <f t="shared" si="1"/>
        <v>960.4100000000001</v>
      </c>
    </row>
    <row r="15" spans="1:21" s="5" customFormat="1" ht="17.25" customHeight="1">
      <c r="A15" s="114" t="s">
        <v>125</v>
      </c>
      <c r="B15" s="69" t="s">
        <v>78</v>
      </c>
      <c r="C15" s="45" t="s">
        <v>180</v>
      </c>
      <c r="D15" s="45" t="s">
        <v>181</v>
      </c>
      <c r="E15" s="42" t="s">
        <v>40</v>
      </c>
      <c r="F15" s="32" t="s">
        <v>7</v>
      </c>
      <c r="G15" s="55">
        <f aca="true" t="shared" si="2" ref="G15:S15">G16+G17</f>
        <v>998.4100000000001</v>
      </c>
      <c r="H15" s="55">
        <f t="shared" si="2"/>
        <v>0</v>
      </c>
      <c r="I15" s="55">
        <f t="shared" si="2"/>
        <v>998.4100000000001</v>
      </c>
      <c r="J15" s="55">
        <f t="shared" si="2"/>
        <v>0</v>
      </c>
      <c r="K15" s="219">
        <f t="shared" si="2"/>
        <v>998.4100000000001</v>
      </c>
      <c r="L15" s="55">
        <f t="shared" si="2"/>
        <v>-38</v>
      </c>
      <c r="M15" s="219">
        <f t="shared" si="2"/>
        <v>960.4100000000001</v>
      </c>
      <c r="N15" s="55">
        <f t="shared" si="2"/>
        <v>0</v>
      </c>
      <c r="O15" s="219">
        <f t="shared" si="2"/>
        <v>960.4100000000001</v>
      </c>
      <c r="P15" s="55">
        <f t="shared" si="2"/>
        <v>0</v>
      </c>
      <c r="Q15" s="219">
        <f t="shared" si="2"/>
        <v>960.4100000000001</v>
      </c>
      <c r="R15" s="55">
        <f t="shared" si="2"/>
        <v>0</v>
      </c>
      <c r="S15" s="219">
        <f t="shared" si="2"/>
        <v>960.4100000000001</v>
      </c>
      <c r="T15" s="55">
        <f>T16+T17</f>
        <v>0</v>
      </c>
      <c r="U15" s="219">
        <f>U16+U17</f>
        <v>960.4100000000001</v>
      </c>
    </row>
    <row r="16" spans="1:21" s="5" customFormat="1" ht="15.75" hidden="1">
      <c r="A16" s="115" t="s">
        <v>87</v>
      </c>
      <c r="B16" s="69" t="s">
        <v>78</v>
      </c>
      <c r="C16" s="117" t="s">
        <v>180</v>
      </c>
      <c r="D16" s="117" t="s">
        <v>181</v>
      </c>
      <c r="E16" s="118" t="s">
        <v>40</v>
      </c>
      <c r="F16" s="117">
        <v>121</v>
      </c>
      <c r="G16" s="56">
        <v>766.83</v>
      </c>
      <c r="H16" s="56"/>
      <c r="I16" s="56">
        <f>G16+H16</f>
        <v>766.83</v>
      </c>
      <c r="J16" s="56"/>
      <c r="K16" s="220">
        <f>I16+J16</f>
        <v>766.83</v>
      </c>
      <c r="L16" s="56">
        <v>-76</v>
      </c>
      <c r="M16" s="220">
        <f>K16+L16</f>
        <v>690.83</v>
      </c>
      <c r="N16" s="56"/>
      <c r="O16" s="220">
        <f>M16+N16</f>
        <v>690.83</v>
      </c>
      <c r="P16" s="56"/>
      <c r="Q16" s="220">
        <f>O16+P16</f>
        <v>690.83</v>
      </c>
      <c r="R16" s="56"/>
      <c r="S16" s="220">
        <f>Q16+R16</f>
        <v>690.83</v>
      </c>
      <c r="T16" s="56"/>
      <c r="U16" s="220">
        <f>S16+T16</f>
        <v>690.83</v>
      </c>
    </row>
    <row r="17" spans="1:21" s="5" customFormat="1" ht="38.25" hidden="1">
      <c r="A17" s="115" t="s">
        <v>89</v>
      </c>
      <c r="B17" s="69" t="s">
        <v>78</v>
      </c>
      <c r="C17" s="117" t="s">
        <v>180</v>
      </c>
      <c r="D17" s="117" t="s">
        <v>181</v>
      </c>
      <c r="E17" s="118" t="s">
        <v>40</v>
      </c>
      <c r="F17" s="117" t="s">
        <v>90</v>
      </c>
      <c r="G17" s="56">
        <v>231.58</v>
      </c>
      <c r="H17" s="56"/>
      <c r="I17" s="56">
        <f>G17+H17</f>
        <v>231.58</v>
      </c>
      <c r="J17" s="56"/>
      <c r="K17" s="220">
        <f>I17+J17</f>
        <v>231.58</v>
      </c>
      <c r="L17" s="56">
        <v>38</v>
      </c>
      <c r="M17" s="220">
        <f>K17+L17</f>
        <v>269.58000000000004</v>
      </c>
      <c r="N17" s="56"/>
      <c r="O17" s="220">
        <f>M17+N17</f>
        <v>269.58000000000004</v>
      </c>
      <c r="P17" s="56"/>
      <c r="Q17" s="220">
        <f>O17+P17</f>
        <v>269.58000000000004</v>
      </c>
      <c r="R17" s="56"/>
      <c r="S17" s="220">
        <f>Q17+R17</f>
        <v>269.58000000000004</v>
      </c>
      <c r="T17" s="56"/>
      <c r="U17" s="220">
        <f>S17+T17</f>
        <v>269.58000000000004</v>
      </c>
    </row>
    <row r="18" spans="1:21" s="13" customFormat="1" ht="42" customHeight="1">
      <c r="A18" s="100" t="s">
        <v>202</v>
      </c>
      <c r="B18" s="69" t="s">
        <v>78</v>
      </c>
      <c r="C18" s="64" t="s">
        <v>180</v>
      </c>
      <c r="D18" s="64" t="s">
        <v>183</v>
      </c>
      <c r="E18" s="119"/>
      <c r="F18" s="64"/>
      <c r="G18" s="65">
        <f aca="true" t="shared" si="3" ref="G18:U22">G19</f>
        <v>799.37</v>
      </c>
      <c r="H18" s="65">
        <f t="shared" si="3"/>
        <v>0</v>
      </c>
      <c r="I18" s="65">
        <f t="shared" si="3"/>
        <v>799.37</v>
      </c>
      <c r="J18" s="65">
        <f t="shared" si="3"/>
        <v>0</v>
      </c>
      <c r="K18" s="124">
        <f t="shared" si="3"/>
        <v>799.37</v>
      </c>
      <c r="L18" s="65">
        <f t="shared" si="3"/>
        <v>48</v>
      </c>
      <c r="M18" s="124">
        <f t="shared" si="3"/>
        <v>847.37</v>
      </c>
      <c r="N18" s="65">
        <f t="shared" si="3"/>
        <v>0</v>
      </c>
      <c r="O18" s="124">
        <f t="shared" si="3"/>
        <v>847.37</v>
      </c>
      <c r="P18" s="65">
        <f t="shared" si="3"/>
        <v>0</v>
      </c>
      <c r="Q18" s="124">
        <f t="shared" si="3"/>
        <v>847.37</v>
      </c>
      <c r="R18" s="65">
        <f t="shared" si="3"/>
        <v>0</v>
      </c>
      <c r="S18" s="124">
        <f t="shared" si="3"/>
        <v>847.37</v>
      </c>
      <c r="T18" s="65">
        <f t="shared" si="3"/>
        <v>0</v>
      </c>
      <c r="U18" s="124">
        <f t="shared" si="3"/>
        <v>847.37</v>
      </c>
    </row>
    <row r="19" spans="1:21" s="5" customFormat="1" ht="27" customHeight="1">
      <c r="A19" s="105" t="s">
        <v>91</v>
      </c>
      <c r="B19" s="69" t="s">
        <v>78</v>
      </c>
      <c r="C19" s="92" t="s">
        <v>180</v>
      </c>
      <c r="D19" s="92" t="s">
        <v>183</v>
      </c>
      <c r="E19" s="108" t="s">
        <v>41</v>
      </c>
      <c r="F19" s="92"/>
      <c r="G19" s="93">
        <f t="shared" si="3"/>
        <v>799.37</v>
      </c>
      <c r="H19" s="93">
        <f t="shared" si="3"/>
        <v>0</v>
      </c>
      <c r="I19" s="93">
        <f t="shared" si="3"/>
        <v>799.37</v>
      </c>
      <c r="J19" s="93">
        <f t="shared" si="3"/>
        <v>0</v>
      </c>
      <c r="K19" s="126">
        <f t="shared" si="3"/>
        <v>799.37</v>
      </c>
      <c r="L19" s="93">
        <f t="shared" si="3"/>
        <v>48</v>
      </c>
      <c r="M19" s="126">
        <f t="shared" si="3"/>
        <v>847.37</v>
      </c>
      <c r="N19" s="93">
        <f t="shared" si="3"/>
        <v>0</v>
      </c>
      <c r="O19" s="126">
        <f t="shared" si="3"/>
        <v>847.37</v>
      </c>
      <c r="P19" s="93">
        <f t="shared" si="3"/>
        <v>0</v>
      </c>
      <c r="Q19" s="126">
        <f t="shared" si="3"/>
        <v>847.37</v>
      </c>
      <c r="R19" s="93">
        <f t="shared" si="3"/>
        <v>0</v>
      </c>
      <c r="S19" s="126">
        <f t="shared" si="3"/>
        <v>847.37</v>
      </c>
      <c r="T19" s="93">
        <f t="shared" si="3"/>
        <v>0</v>
      </c>
      <c r="U19" s="126">
        <f t="shared" si="3"/>
        <v>847.37</v>
      </c>
    </row>
    <row r="20" spans="1:21" s="5" customFormat="1" ht="15" customHeight="1">
      <c r="A20" s="120" t="s">
        <v>126</v>
      </c>
      <c r="B20" s="69" t="s">
        <v>78</v>
      </c>
      <c r="C20" s="78" t="s">
        <v>180</v>
      </c>
      <c r="D20" s="78" t="s">
        <v>183</v>
      </c>
      <c r="E20" s="81" t="s">
        <v>42</v>
      </c>
      <c r="F20" s="121"/>
      <c r="G20" s="91">
        <f t="shared" si="3"/>
        <v>799.37</v>
      </c>
      <c r="H20" s="91">
        <f t="shared" si="3"/>
        <v>0</v>
      </c>
      <c r="I20" s="91">
        <f t="shared" si="3"/>
        <v>799.37</v>
      </c>
      <c r="J20" s="91">
        <f t="shared" si="3"/>
        <v>0</v>
      </c>
      <c r="K20" s="94">
        <f t="shared" si="3"/>
        <v>799.37</v>
      </c>
      <c r="L20" s="91">
        <f t="shared" si="3"/>
        <v>48</v>
      </c>
      <c r="M20" s="94">
        <f t="shared" si="3"/>
        <v>847.37</v>
      </c>
      <c r="N20" s="91">
        <f t="shared" si="3"/>
        <v>0</v>
      </c>
      <c r="O20" s="94">
        <f t="shared" si="3"/>
        <v>847.37</v>
      </c>
      <c r="P20" s="91">
        <f t="shared" si="3"/>
        <v>0</v>
      </c>
      <c r="Q20" s="94">
        <f t="shared" si="3"/>
        <v>847.37</v>
      </c>
      <c r="R20" s="91">
        <f t="shared" si="3"/>
        <v>0</v>
      </c>
      <c r="S20" s="94">
        <f t="shared" si="3"/>
        <v>847.37</v>
      </c>
      <c r="T20" s="91">
        <f t="shared" si="3"/>
        <v>0</v>
      </c>
      <c r="U20" s="94">
        <f t="shared" si="3"/>
        <v>847.37</v>
      </c>
    </row>
    <row r="21" spans="1:21" s="5" customFormat="1" ht="25.5" customHeight="1">
      <c r="A21" s="33" t="s">
        <v>86</v>
      </c>
      <c r="B21" s="69" t="s">
        <v>78</v>
      </c>
      <c r="C21" s="34" t="s">
        <v>180</v>
      </c>
      <c r="D21" s="34" t="s">
        <v>183</v>
      </c>
      <c r="E21" s="42" t="s">
        <v>43</v>
      </c>
      <c r="F21" s="35"/>
      <c r="G21" s="55">
        <f t="shared" si="3"/>
        <v>799.37</v>
      </c>
      <c r="H21" s="55">
        <f t="shared" si="3"/>
        <v>0</v>
      </c>
      <c r="I21" s="55">
        <f t="shared" si="3"/>
        <v>799.37</v>
      </c>
      <c r="J21" s="55">
        <f t="shared" si="3"/>
        <v>0</v>
      </c>
      <c r="K21" s="219">
        <f t="shared" si="3"/>
        <v>799.37</v>
      </c>
      <c r="L21" s="55">
        <f t="shared" si="3"/>
        <v>48</v>
      </c>
      <c r="M21" s="219">
        <f t="shared" si="3"/>
        <v>847.37</v>
      </c>
      <c r="N21" s="55">
        <f t="shared" si="3"/>
        <v>0</v>
      </c>
      <c r="O21" s="219">
        <f t="shared" si="3"/>
        <v>847.37</v>
      </c>
      <c r="P21" s="55">
        <f t="shared" si="3"/>
        <v>0</v>
      </c>
      <c r="Q21" s="219">
        <f t="shared" si="3"/>
        <v>847.37</v>
      </c>
      <c r="R21" s="55">
        <f t="shared" si="3"/>
        <v>0</v>
      </c>
      <c r="S21" s="219">
        <f t="shared" si="3"/>
        <v>847.37</v>
      </c>
      <c r="T21" s="55">
        <f t="shared" si="3"/>
        <v>0</v>
      </c>
      <c r="U21" s="219">
        <f t="shared" si="3"/>
        <v>847.37</v>
      </c>
    </row>
    <row r="22" spans="1:21" s="5" customFormat="1" ht="51.75" customHeight="1">
      <c r="A22" s="114" t="s">
        <v>124</v>
      </c>
      <c r="B22" s="69" t="s">
        <v>78</v>
      </c>
      <c r="C22" s="34" t="s">
        <v>180</v>
      </c>
      <c r="D22" s="34" t="s">
        <v>183</v>
      </c>
      <c r="E22" s="42" t="s">
        <v>43</v>
      </c>
      <c r="F22" s="35" t="s">
        <v>12</v>
      </c>
      <c r="G22" s="55">
        <f t="shared" si="3"/>
        <v>799.37</v>
      </c>
      <c r="H22" s="55">
        <f t="shared" si="3"/>
        <v>0</v>
      </c>
      <c r="I22" s="55">
        <f t="shared" si="3"/>
        <v>799.37</v>
      </c>
      <c r="J22" s="55">
        <f t="shared" si="3"/>
        <v>0</v>
      </c>
      <c r="K22" s="219">
        <f t="shared" si="3"/>
        <v>799.37</v>
      </c>
      <c r="L22" s="55">
        <f t="shared" si="3"/>
        <v>48</v>
      </c>
      <c r="M22" s="219">
        <f t="shared" si="3"/>
        <v>847.37</v>
      </c>
      <c r="N22" s="55">
        <f t="shared" si="3"/>
        <v>0</v>
      </c>
      <c r="O22" s="219">
        <f t="shared" si="3"/>
        <v>847.37</v>
      </c>
      <c r="P22" s="55">
        <f t="shared" si="3"/>
        <v>0</v>
      </c>
      <c r="Q22" s="219">
        <f t="shared" si="3"/>
        <v>847.37</v>
      </c>
      <c r="R22" s="55">
        <f t="shared" si="3"/>
        <v>0</v>
      </c>
      <c r="S22" s="219">
        <f t="shared" si="3"/>
        <v>847.37</v>
      </c>
      <c r="T22" s="55">
        <f t="shared" si="3"/>
        <v>0</v>
      </c>
      <c r="U22" s="219">
        <f t="shared" si="3"/>
        <v>847.37</v>
      </c>
    </row>
    <row r="23" spans="1:21" s="5" customFormat="1" ht="17.25" customHeight="1">
      <c r="A23" s="114" t="s">
        <v>125</v>
      </c>
      <c r="B23" s="69" t="s">
        <v>78</v>
      </c>
      <c r="C23" s="34" t="s">
        <v>180</v>
      </c>
      <c r="D23" s="34" t="s">
        <v>183</v>
      </c>
      <c r="E23" s="42" t="s">
        <v>43</v>
      </c>
      <c r="F23" s="35" t="s">
        <v>7</v>
      </c>
      <c r="G23" s="55">
        <f aca="true" t="shared" si="4" ref="G23:S23">G24+G25</f>
        <v>799.37</v>
      </c>
      <c r="H23" s="55">
        <f t="shared" si="4"/>
        <v>0</v>
      </c>
      <c r="I23" s="55">
        <f t="shared" si="4"/>
        <v>799.37</v>
      </c>
      <c r="J23" s="55">
        <f t="shared" si="4"/>
        <v>0</v>
      </c>
      <c r="K23" s="219">
        <f t="shared" si="4"/>
        <v>799.37</v>
      </c>
      <c r="L23" s="55">
        <f t="shared" si="4"/>
        <v>48</v>
      </c>
      <c r="M23" s="219">
        <f t="shared" si="4"/>
        <v>847.37</v>
      </c>
      <c r="N23" s="55">
        <f t="shared" si="4"/>
        <v>0</v>
      </c>
      <c r="O23" s="219">
        <f t="shared" si="4"/>
        <v>847.37</v>
      </c>
      <c r="P23" s="55">
        <f t="shared" si="4"/>
        <v>0</v>
      </c>
      <c r="Q23" s="219">
        <f t="shared" si="4"/>
        <v>847.37</v>
      </c>
      <c r="R23" s="55">
        <f t="shared" si="4"/>
        <v>0</v>
      </c>
      <c r="S23" s="219">
        <f t="shared" si="4"/>
        <v>847.37</v>
      </c>
      <c r="T23" s="55">
        <f>T24+T25</f>
        <v>0</v>
      </c>
      <c r="U23" s="219">
        <f>U24+U25</f>
        <v>847.37</v>
      </c>
    </row>
    <row r="24" spans="1:21" s="5" customFormat="1" ht="15.75" hidden="1">
      <c r="A24" s="115" t="s">
        <v>87</v>
      </c>
      <c r="B24" s="69" t="s">
        <v>78</v>
      </c>
      <c r="C24" s="117" t="s">
        <v>180</v>
      </c>
      <c r="D24" s="117" t="s">
        <v>183</v>
      </c>
      <c r="E24" s="118" t="s">
        <v>43</v>
      </c>
      <c r="F24" s="117">
        <v>121</v>
      </c>
      <c r="G24" s="56">
        <v>613.95</v>
      </c>
      <c r="H24" s="56"/>
      <c r="I24" s="56">
        <f>G24+H24</f>
        <v>613.95</v>
      </c>
      <c r="J24" s="56"/>
      <c r="K24" s="56">
        <f>I24+J24</f>
        <v>613.95</v>
      </c>
      <c r="L24" s="56">
        <v>6</v>
      </c>
      <c r="M24" s="56">
        <f>K24+L24</f>
        <v>619.95</v>
      </c>
      <c r="N24" s="56"/>
      <c r="O24" s="56">
        <f>M24+N24</f>
        <v>619.95</v>
      </c>
      <c r="P24" s="56"/>
      <c r="Q24" s="56">
        <f>O24+P24</f>
        <v>619.95</v>
      </c>
      <c r="R24" s="56"/>
      <c r="S24" s="56">
        <f>Q24+R24</f>
        <v>619.95</v>
      </c>
      <c r="T24" s="56"/>
      <c r="U24" s="56">
        <f>S24+T24</f>
        <v>619.95</v>
      </c>
    </row>
    <row r="25" spans="1:21" s="5" customFormat="1" ht="38.25" hidden="1">
      <c r="A25" s="115" t="s">
        <v>89</v>
      </c>
      <c r="B25" s="69" t="s">
        <v>78</v>
      </c>
      <c r="C25" s="117" t="s">
        <v>180</v>
      </c>
      <c r="D25" s="117" t="s">
        <v>183</v>
      </c>
      <c r="E25" s="118" t="s">
        <v>43</v>
      </c>
      <c r="F25" s="117" t="s">
        <v>90</v>
      </c>
      <c r="G25" s="56">
        <v>185.42</v>
      </c>
      <c r="H25" s="56"/>
      <c r="I25" s="56">
        <f>G25+H25</f>
        <v>185.42</v>
      </c>
      <c r="J25" s="56"/>
      <c r="K25" s="56">
        <f>I25+J25</f>
        <v>185.42</v>
      </c>
      <c r="L25" s="56">
        <v>42</v>
      </c>
      <c r="M25" s="56">
        <f>K25+L25</f>
        <v>227.42</v>
      </c>
      <c r="N25" s="56"/>
      <c r="O25" s="56">
        <f>M25+N25</f>
        <v>227.42</v>
      </c>
      <c r="P25" s="56"/>
      <c r="Q25" s="56">
        <f>O25+P25</f>
        <v>227.42</v>
      </c>
      <c r="R25" s="56"/>
      <c r="S25" s="56">
        <f>Q25+R25</f>
        <v>227.42</v>
      </c>
      <c r="T25" s="56"/>
      <c r="U25" s="56">
        <f>S25+T25</f>
        <v>227.42</v>
      </c>
    </row>
    <row r="26" spans="1:21" s="13" customFormat="1" ht="40.5" customHeight="1">
      <c r="A26" s="122" t="s">
        <v>174</v>
      </c>
      <c r="B26" s="68" t="s">
        <v>78</v>
      </c>
      <c r="C26" s="123" t="s">
        <v>180</v>
      </c>
      <c r="D26" s="123" t="s">
        <v>182</v>
      </c>
      <c r="E26" s="119"/>
      <c r="F26" s="123"/>
      <c r="G26" s="124">
        <f aca="true" t="shared" si="5" ref="G26:U26">G27</f>
        <v>7851.780000000001</v>
      </c>
      <c r="H26" s="124">
        <f t="shared" si="5"/>
        <v>0</v>
      </c>
      <c r="I26" s="124">
        <f t="shared" si="5"/>
        <v>7851.780000000001</v>
      </c>
      <c r="J26" s="124">
        <f t="shared" si="5"/>
        <v>0</v>
      </c>
      <c r="K26" s="124">
        <f t="shared" si="5"/>
        <v>7851.780000000001</v>
      </c>
      <c r="L26" s="124">
        <f t="shared" si="5"/>
        <v>-60</v>
      </c>
      <c r="M26" s="124">
        <f t="shared" si="5"/>
        <v>7791.780000000001</v>
      </c>
      <c r="N26" s="124">
        <f t="shared" si="5"/>
        <v>187.95851</v>
      </c>
      <c r="O26" s="249">
        <f t="shared" si="5"/>
        <v>7979.73851</v>
      </c>
      <c r="P26" s="124">
        <f t="shared" si="5"/>
        <v>200</v>
      </c>
      <c r="Q26" s="249">
        <f t="shared" si="5"/>
        <v>8179.73851</v>
      </c>
      <c r="R26" s="124">
        <f t="shared" si="5"/>
        <v>-29.28</v>
      </c>
      <c r="S26" s="249">
        <f t="shared" si="5"/>
        <v>8150.45851</v>
      </c>
      <c r="T26" s="124">
        <f t="shared" si="5"/>
        <v>0</v>
      </c>
      <c r="U26" s="249">
        <f t="shared" si="5"/>
        <v>8150.45851</v>
      </c>
    </row>
    <row r="27" spans="1:21" s="5" customFormat="1" ht="39.75" customHeight="1">
      <c r="A27" s="125" t="s">
        <v>92</v>
      </c>
      <c r="B27" s="106" t="s">
        <v>78</v>
      </c>
      <c r="C27" s="92" t="s">
        <v>180</v>
      </c>
      <c r="D27" s="92" t="s">
        <v>182</v>
      </c>
      <c r="E27" s="108" t="s">
        <v>44</v>
      </c>
      <c r="F27" s="92"/>
      <c r="G27" s="126">
        <f aca="true" t="shared" si="6" ref="G27:S27">G28+G46</f>
        <v>7851.780000000001</v>
      </c>
      <c r="H27" s="126">
        <f t="shared" si="6"/>
        <v>0</v>
      </c>
      <c r="I27" s="126">
        <f t="shared" si="6"/>
        <v>7851.780000000001</v>
      </c>
      <c r="J27" s="126">
        <f t="shared" si="6"/>
        <v>0</v>
      </c>
      <c r="K27" s="126">
        <f t="shared" si="6"/>
        <v>7851.780000000001</v>
      </c>
      <c r="L27" s="126">
        <f t="shared" si="6"/>
        <v>-60</v>
      </c>
      <c r="M27" s="126">
        <f t="shared" si="6"/>
        <v>7791.780000000001</v>
      </c>
      <c r="N27" s="126">
        <f t="shared" si="6"/>
        <v>187.95851</v>
      </c>
      <c r="O27" s="232">
        <f t="shared" si="6"/>
        <v>7979.73851</v>
      </c>
      <c r="P27" s="126">
        <f t="shared" si="6"/>
        <v>200</v>
      </c>
      <c r="Q27" s="232">
        <f t="shared" si="6"/>
        <v>8179.73851</v>
      </c>
      <c r="R27" s="126">
        <f t="shared" si="6"/>
        <v>-29.28</v>
      </c>
      <c r="S27" s="232">
        <f t="shared" si="6"/>
        <v>8150.45851</v>
      </c>
      <c r="T27" s="126">
        <f>T28+T46</f>
        <v>0</v>
      </c>
      <c r="U27" s="232">
        <f>U28+U46</f>
        <v>8150.45851</v>
      </c>
    </row>
    <row r="28" spans="1:21" s="5" customFormat="1" ht="26.25" customHeight="1">
      <c r="A28" s="36" t="s">
        <v>127</v>
      </c>
      <c r="B28" s="69" t="s">
        <v>78</v>
      </c>
      <c r="C28" s="34" t="s">
        <v>180</v>
      </c>
      <c r="D28" s="34" t="s">
        <v>182</v>
      </c>
      <c r="E28" s="42" t="s">
        <v>45</v>
      </c>
      <c r="F28" s="34"/>
      <c r="G28" s="89">
        <f aca="true" t="shared" si="7" ref="G28:S28">G29+G35</f>
        <v>7850.780000000001</v>
      </c>
      <c r="H28" s="89">
        <f t="shared" si="7"/>
        <v>0</v>
      </c>
      <c r="I28" s="89">
        <f t="shared" si="7"/>
        <v>7850.780000000001</v>
      </c>
      <c r="J28" s="89">
        <f t="shared" si="7"/>
        <v>0</v>
      </c>
      <c r="K28" s="89">
        <f t="shared" si="7"/>
        <v>7850.780000000001</v>
      </c>
      <c r="L28" s="89">
        <f t="shared" si="7"/>
        <v>-60</v>
      </c>
      <c r="M28" s="89">
        <f t="shared" si="7"/>
        <v>7790.780000000001</v>
      </c>
      <c r="N28" s="89">
        <f t="shared" si="7"/>
        <v>187.95851</v>
      </c>
      <c r="O28" s="227">
        <f t="shared" si="7"/>
        <v>7978.73851</v>
      </c>
      <c r="P28" s="89">
        <f t="shared" si="7"/>
        <v>200</v>
      </c>
      <c r="Q28" s="227">
        <f t="shared" si="7"/>
        <v>8178.73851</v>
      </c>
      <c r="R28" s="89">
        <f t="shared" si="7"/>
        <v>-29.28</v>
      </c>
      <c r="S28" s="227">
        <f t="shared" si="7"/>
        <v>8149.45851</v>
      </c>
      <c r="T28" s="89">
        <f>T29+T35</f>
        <v>0</v>
      </c>
      <c r="U28" s="227">
        <f>U29+U35</f>
        <v>8149.45851</v>
      </c>
    </row>
    <row r="29" spans="1:21" s="5" customFormat="1" ht="27" customHeight="1">
      <c r="A29" s="33" t="s">
        <v>86</v>
      </c>
      <c r="B29" s="69" t="s">
        <v>78</v>
      </c>
      <c r="C29" s="34" t="s">
        <v>180</v>
      </c>
      <c r="D29" s="34" t="s">
        <v>182</v>
      </c>
      <c r="E29" s="42" t="s">
        <v>46</v>
      </c>
      <c r="F29" s="34"/>
      <c r="G29" s="90">
        <f aca="true" t="shared" si="8" ref="G29:U30">G30</f>
        <v>5959.8</v>
      </c>
      <c r="H29" s="90">
        <f t="shared" si="8"/>
        <v>0</v>
      </c>
      <c r="I29" s="90">
        <f t="shared" si="8"/>
        <v>5959.8</v>
      </c>
      <c r="J29" s="90">
        <f t="shared" si="8"/>
        <v>0</v>
      </c>
      <c r="K29" s="90">
        <f t="shared" si="8"/>
        <v>5959.8</v>
      </c>
      <c r="L29" s="90">
        <f t="shared" si="8"/>
        <v>-10</v>
      </c>
      <c r="M29" s="90">
        <f t="shared" si="8"/>
        <v>5949.8</v>
      </c>
      <c r="N29" s="90">
        <f t="shared" si="8"/>
        <v>0</v>
      </c>
      <c r="O29" s="90">
        <f t="shared" si="8"/>
        <v>5949.8</v>
      </c>
      <c r="P29" s="90">
        <f t="shared" si="8"/>
        <v>0</v>
      </c>
      <c r="Q29" s="90">
        <f t="shared" si="8"/>
        <v>5949.8</v>
      </c>
      <c r="R29" s="90">
        <f t="shared" si="8"/>
        <v>0</v>
      </c>
      <c r="S29" s="90">
        <f t="shared" si="8"/>
        <v>5949.8</v>
      </c>
      <c r="T29" s="90">
        <f t="shared" si="8"/>
        <v>0</v>
      </c>
      <c r="U29" s="90">
        <f t="shared" si="8"/>
        <v>5949.8</v>
      </c>
    </row>
    <row r="30" spans="1:21" s="5" customFormat="1" ht="51">
      <c r="A30" s="114" t="s">
        <v>124</v>
      </c>
      <c r="B30" s="69" t="s">
        <v>78</v>
      </c>
      <c r="C30" s="34" t="s">
        <v>180</v>
      </c>
      <c r="D30" s="34" t="s">
        <v>182</v>
      </c>
      <c r="E30" s="42" t="s">
        <v>46</v>
      </c>
      <c r="F30" s="34" t="s">
        <v>12</v>
      </c>
      <c r="G30" s="90">
        <f t="shared" si="8"/>
        <v>5959.8</v>
      </c>
      <c r="H30" s="90">
        <f t="shared" si="8"/>
        <v>0</v>
      </c>
      <c r="I30" s="90">
        <f t="shared" si="8"/>
        <v>5959.8</v>
      </c>
      <c r="J30" s="90">
        <f t="shared" si="8"/>
        <v>0</v>
      </c>
      <c r="K30" s="90">
        <f t="shared" si="8"/>
        <v>5959.8</v>
      </c>
      <c r="L30" s="90">
        <f t="shared" si="8"/>
        <v>-10</v>
      </c>
      <c r="M30" s="90">
        <f t="shared" si="8"/>
        <v>5949.8</v>
      </c>
      <c r="N30" s="90">
        <f t="shared" si="8"/>
        <v>0</v>
      </c>
      <c r="O30" s="90">
        <f t="shared" si="8"/>
        <v>5949.8</v>
      </c>
      <c r="P30" s="90">
        <f t="shared" si="8"/>
        <v>0</v>
      </c>
      <c r="Q30" s="90">
        <f t="shared" si="8"/>
        <v>5949.8</v>
      </c>
      <c r="R30" s="90">
        <f t="shared" si="8"/>
        <v>0</v>
      </c>
      <c r="S30" s="90">
        <f t="shared" si="8"/>
        <v>5949.8</v>
      </c>
      <c r="T30" s="90">
        <f t="shared" si="8"/>
        <v>0</v>
      </c>
      <c r="U30" s="90">
        <f t="shared" si="8"/>
        <v>5949.8</v>
      </c>
    </row>
    <row r="31" spans="1:21" s="5" customFormat="1" ht="16.5" customHeight="1">
      <c r="A31" s="33" t="s">
        <v>95</v>
      </c>
      <c r="B31" s="69" t="s">
        <v>78</v>
      </c>
      <c r="C31" s="34" t="s">
        <v>180</v>
      </c>
      <c r="D31" s="34" t="s">
        <v>182</v>
      </c>
      <c r="E31" s="42" t="s">
        <v>46</v>
      </c>
      <c r="F31" s="34" t="s">
        <v>7</v>
      </c>
      <c r="G31" s="58">
        <f aca="true" t="shared" si="9" ref="G31:S31">G32+G34+G33</f>
        <v>5959.8</v>
      </c>
      <c r="H31" s="58">
        <f t="shared" si="9"/>
        <v>0</v>
      </c>
      <c r="I31" s="58">
        <f t="shared" si="9"/>
        <v>5959.8</v>
      </c>
      <c r="J31" s="58">
        <f t="shared" si="9"/>
        <v>0</v>
      </c>
      <c r="K31" s="58">
        <f t="shared" si="9"/>
        <v>5959.8</v>
      </c>
      <c r="L31" s="58">
        <f t="shared" si="9"/>
        <v>-10</v>
      </c>
      <c r="M31" s="58">
        <f t="shared" si="9"/>
        <v>5949.8</v>
      </c>
      <c r="N31" s="58">
        <f t="shared" si="9"/>
        <v>0</v>
      </c>
      <c r="O31" s="58">
        <f t="shared" si="9"/>
        <v>5949.8</v>
      </c>
      <c r="P31" s="58">
        <f t="shared" si="9"/>
        <v>0</v>
      </c>
      <c r="Q31" s="58">
        <f t="shared" si="9"/>
        <v>5949.8</v>
      </c>
      <c r="R31" s="58">
        <f t="shared" si="9"/>
        <v>0</v>
      </c>
      <c r="S31" s="58">
        <f t="shared" si="9"/>
        <v>5949.8</v>
      </c>
      <c r="T31" s="58">
        <f>T32+T34+T33</f>
        <v>0</v>
      </c>
      <c r="U31" s="58">
        <f>U32+U34+U33</f>
        <v>5949.8</v>
      </c>
    </row>
    <row r="32" spans="1:21" s="5" customFormat="1" ht="15.75" hidden="1">
      <c r="A32" s="115" t="s">
        <v>87</v>
      </c>
      <c r="B32" s="69" t="s">
        <v>78</v>
      </c>
      <c r="C32" s="127" t="s">
        <v>180</v>
      </c>
      <c r="D32" s="127" t="s">
        <v>182</v>
      </c>
      <c r="E32" s="118" t="s">
        <v>46</v>
      </c>
      <c r="F32" s="127" t="s">
        <v>195</v>
      </c>
      <c r="G32" s="57">
        <v>4158.8</v>
      </c>
      <c r="H32" s="57"/>
      <c r="I32" s="57">
        <f>G32+H32</f>
        <v>4158.8</v>
      </c>
      <c r="J32" s="57"/>
      <c r="K32" s="57">
        <f>I32+J32</f>
        <v>4158.8</v>
      </c>
      <c r="L32" s="57"/>
      <c r="M32" s="57">
        <f>K32+L32</f>
        <v>4158.8</v>
      </c>
      <c r="N32" s="57"/>
      <c r="O32" s="57">
        <f>M32+N32</f>
        <v>4158.8</v>
      </c>
      <c r="P32" s="57"/>
      <c r="Q32" s="57">
        <f>O32+P32</f>
        <v>4158.8</v>
      </c>
      <c r="R32" s="57"/>
      <c r="S32" s="57">
        <f>Q32+R32</f>
        <v>4158.8</v>
      </c>
      <c r="T32" s="57">
        <v>250</v>
      </c>
      <c r="U32" s="57">
        <f>S32+T32</f>
        <v>4408.8</v>
      </c>
    </row>
    <row r="33" spans="1:21" s="5" customFormat="1" ht="15.75" hidden="1">
      <c r="A33" s="115" t="s">
        <v>98</v>
      </c>
      <c r="B33" s="69" t="s">
        <v>78</v>
      </c>
      <c r="C33" s="127" t="s">
        <v>180</v>
      </c>
      <c r="D33" s="127" t="s">
        <v>182</v>
      </c>
      <c r="E33" s="118" t="s">
        <v>46</v>
      </c>
      <c r="F33" s="127" t="s">
        <v>196</v>
      </c>
      <c r="G33" s="57">
        <v>1</v>
      </c>
      <c r="H33" s="57"/>
      <c r="I33" s="57">
        <f>G33+H33</f>
        <v>1</v>
      </c>
      <c r="J33" s="57"/>
      <c r="K33" s="57">
        <f>I33+J33</f>
        <v>1</v>
      </c>
      <c r="L33" s="57"/>
      <c r="M33" s="57">
        <f>K33+L33</f>
        <v>1</v>
      </c>
      <c r="N33" s="57"/>
      <c r="O33" s="57">
        <f>M33+N33</f>
        <v>1</v>
      </c>
      <c r="P33" s="57"/>
      <c r="Q33" s="57">
        <f>O33+P33</f>
        <v>1</v>
      </c>
      <c r="R33" s="57"/>
      <c r="S33" s="57">
        <f>Q33+R33</f>
        <v>1</v>
      </c>
      <c r="T33" s="57"/>
      <c r="U33" s="57">
        <f>S33+T33</f>
        <v>1</v>
      </c>
    </row>
    <row r="34" spans="1:21" s="5" customFormat="1" ht="41.25" customHeight="1" hidden="1">
      <c r="A34" s="115" t="s">
        <v>89</v>
      </c>
      <c r="B34" s="69" t="s">
        <v>78</v>
      </c>
      <c r="C34" s="127" t="s">
        <v>180</v>
      </c>
      <c r="D34" s="127" t="s">
        <v>182</v>
      </c>
      <c r="E34" s="118" t="s">
        <v>46</v>
      </c>
      <c r="F34" s="127" t="s">
        <v>90</v>
      </c>
      <c r="G34" s="57">
        <v>1800</v>
      </c>
      <c r="H34" s="57"/>
      <c r="I34" s="57">
        <f>G34+H34</f>
        <v>1800</v>
      </c>
      <c r="J34" s="57"/>
      <c r="K34" s="57">
        <f>I34+J34</f>
        <v>1800</v>
      </c>
      <c r="L34" s="57">
        <v>-10</v>
      </c>
      <c r="M34" s="57">
        <f>K34+L34</f>
        <v>1790</v>
      </c>
      <c r="N34" s="57"/>
      <c r="O34" s="57">
        <f>M34+N34</f>
        <v>1790</v>
      </c>
      <c r="P34" s="57"/>
      <c r="Q34" s="57">
        <f>O34+P34</f>
        <v>1790</v>
      </c>
      <c r="R34" s="57"/>
      <c r="S34" s="57">
        <f>Q34+R34</f>
        <v>1790</v>
      </c>
      <c r="T34" s="57">
        <v>-250</v>
      </c>
      <c r="U34" s="57">
        <f>S34+T34</f>
        <v>1540</v>
      </c>
    </row>
    <row r="35" spans="1:21" s="5" customFormat="1" ht="19.5" customHeight="1">
      <c r="A35" s="33" t="s">
        <v>94</v>
      </c>
      <c r="B35" s="69" t="s">
        <v>78</v>
      </c>
      <c r="C35" s="34" t="s">
        <v>180</v>
      </c>
      <c r="D35" s="34" t="s">
        <v>182</v>
      </c>
      <c r="E35" s="42" t="s">
        <v>47</v>
      </c>
      <c r="F35" s="34"/>
      <c r="G35" s="89">
        <f aca="true" t="shared" si="10" ref="G35:S35">G36+G40</f>
        <v>1890.98</v>
      </c>
      <c r="H35" s="89">
        <f t="shared" si="10"/>
        <v>0</v>
      </c>
      <c r="I35" s="89">
        <f t="shared" si="10"/>
        <v>1890.98</v>
      </c>
      <c r="J35" s="89">
        <f t="shared" si="10"/>
        <v>0</v>
      </c>
      <c r="K35" s="89">
        <f t="shared" si="10"/>
        <v>1890.98</v>
      </c>
      <c r="L35" s="89">
        <f t="shared" si="10"/>
        <v>-50</v>
      </c>
      <c r="M35" s="89">
        <f t="shared" si="10"/>
        <v>1840.98</v>
      </c>
      <c r="N35" s="89">
        <f t="shared" si="10"/>
        <v>187.95851</v>
      </c>
      <c r="O35" s="89">
        <f t="shared" si="10"/>
        <v>2028.93851</v>
      </c>
      <c r="P35" s="89">
        <f t="shared" si="10"/>
        <v>200</v>
      </c>
      <c r="Q35" s="89">
        <f t="shared" si="10"/>
        <v>2228.93851</v>
      </c>
      <c r="R35" s="89">
        <f t="shared" si="10"/>
        <v>-29.28</v>
      </c>
      <c r="S35" s="89">
        <f t="shared" si="10"/>
        <v>2199.6585099999998</v>
      </c>
      <c r="T35" s="89">
        <f>T36+T40</f>
        <v>0</v>
      </c>
      <c r="U35" s="89">
        <f>U36+U40</f>
        <v>2199.6585099999998</v>
      </c>
    </row>
    <row r="36" spans="1:21" s="5" customFormat="1" ht="29.25" customHeight="1">
      <c r="A36" s="46" t="s">
        <v>128</v>
      </c>
      <c r="B36" s="69" t="s">
        <v>78</v>
      </c>
      <c r="C36" s="34" t="s">
        <v>180</v>
      </c>
      <c r="D36" s="34" t="s">
        <v>182</v>
      </c>
      <c r="E36" s="42" t="s">
        <v>47</v>
      </c>
      <c r="F36" s="34" t="s">
        <v>129</v>
      </c>
      <c r="G36" s="89">
        <f aca="true" t="shared" si="11" ref="G36:U36">G37</f>
        <v>1644.98</v>
      </c>
      <c r="H36" s="89">
        <f t="shared" si="11"/>
        <v>0</v>
      </c>
      <c r="I36" s="89">
        <f t="shared" si="11"/>
        <v>1644.98</v>
      </c>
      <c r="J36" s="89">
        <f t="shared" si="11"/>
        <v>0</v>
      </c>
      <c r="K36" s="89">
        <f t="shared" si="11"/>
        <v>1644.98</v>
      </c>
      <c r="L36" s="89">
        <f t="shared" si="11"/>
        <v>-61</v>
      </c>
      <c r="M36" s="89">
        <f t="shared" si="11"/>
        <v>1583.98</v>
      </c>
      <c r="N36" s="89">
        <f t="shared" si="11"/>
        <v>136.5</v>
      </c>
      <c r="O36" s="89">
        <f t="shared" si="11"/>
        <v>1720.48</v>
      </c>
      <c r="P36" s="89">
        <f t="shared" si="11"/>
        <v>0</v>
      </c>
      <c r="Q36" s="89">
        <f t="shared" si="11"/>
        <v>1720.48</v>
      </c>
      <c r="R36" s="89">
        <f t="shared" si="11"/>
        <v>-29.28</v>
      </c>
      <c r="S36" s="89">
        <f t="shared" si="11"/>
        <v>1691.1999999999998</v>
      </c>
      <c r="T36" s="89">
        <f t="shared" si="11"/>
        <v>130</v>
      </c>
      <c r="U36" s="89">
        <f t="shared" si="11"/>
        <v>1821.1999999999998</v>
      </c>
    </row>
    <row r="37" spans="1:21" s="5" customFormat="1" ht="28.5" customHeight="1">
      <c r="A37" s="33" t="s">
        <v>130</v>
      </c>
      <c r="B37" s="69" t="s">
        <v>78</v>
      </c>
      <c r="C37" s="34" t="s">
        <v>180</v>
      </c>
      <c r="D37" s="34" t="s">
        <v>182</v>
      </c>
      <c r="E37" s="42" t="s">
        <v>93</v>
      </c>
      <c r="F37" s="34" t="s">
        <v>96</v>
      </c>
      <c r="G37" s="57">
        <f aca="true" t="shared" si="12" ref="G37:S37">G38+G39</f>
        <v>1644.98</v>
      </c>
      <c r="H37" s="57">
        <f t="shared" si="12"/>
        <v>0</v>
      </c>
      <c r="I37" s="57">
        <f t="shared" si="12"/>
        <v>1644.98</v>
      </c>
      <c r="J37" s="57">
        <f t="shared" si="12"/>
        <v>0</v>
      </c>
      <c r="K37" s="57">
        <f t="shared" si="12"/>
        <v>1644.98</v>
      </c>
      <c r="L37" s="57">
        <f t="shared" si="12"/>
        <v>-61</v>
      </c>
      <c r="M37" s="57">
        <f t="shared" si="12"/>
        <v>1583.98</v>
      </c>
      <c r="N37" s="57">
        <f t="shared" si="12"/>
        <v>136.5</v>
      </c>
      <c r="O37" s="57">
        <f t="shared" si="12"/>
        <v>1720.48</v>
      </c>
      <c r="P37" s="57">
        <f t="shared" si="12"/>
        <v>0</v>
      </c>
      <c r="Q37" s="57">
        <f t="shared" si="12"/>
        <v>1720.48</v>
      </c>
      <c r="R37" s="57">
        <f t="shared" si="12"/>
        <v>-29.28</v>
      </c>
      <c r="S37" s="57">
        <f t="shared" si="12"/>
        <v>1691.1999999999998</v>
      </c>
      <c r="T37" s="57">
        <f>T38+T39</f>
        <v>130</v>
      </c>
      <c r="U37" s="57">
        <f>U38+U39</f>
        <v>1821.1999999999998</v>
      </c>
    </row>
    <row r="38" spans="1:21" s="5" customFormat="1" ht="25.5" hidden="1">
      <c r="A38" s="128" t="s">
        <v>197</v>
      </c>
      <c r="B38" s="69" t="s">
        <v>78</v>
      </c>
      <c r="C38" s="127" t="s">
        <v>180</v>
      </c>
      <c r="D38" s="127" t="s">
        <v>182</v>
      </c>
      <c r="E38" s="118" t="s">
        <v>47</v>
      </c>
      <c r="F38" s="127" t="s">
        <v>198</v>
      </c>
      <c r="G38" s="89">
        <f>138.41+21+161.44+1.5</f>
        <v>322.35</v>
      </c>
      <c r="H38" s="89"/>
      <c r="I38" s="89">
        <f>G38+H38</f>
        <v>322.35</v>
      </c>
      <c r="J38" s="89"/>
      <c r="K38" s="89">
        <f>I38+J38</f>
        <v>322.35</v>
      </c>
      <c r="L38" s="89">
        <v>-20</v>
      </c>
      <c r="M38" s="89">
        <f>K38+L38</f>
        <v>302.35</v>
      </c>
      <c r="N38" s="89">
        <v>135</v>
      </c>
      <c r="O38" s="89">
        <f>M38+N38</f>
        <v>437.35</v>
      </c>
      <c r="P38" s="89"/>
      <c r="Q38" s="89">
        <f>O38+P38</f>
        <v>437.35</v>
      </c>
      <c r="R38" s="89">
        <v>-29.28</v>
      </c>
      <c r="S38" s="89">
        <f>Q38+R38</f>
        <v>408.07000000000005</v>
      </c>
      <c r="T38" s="89"/>
      <c r="U38" s="89">
        <f>S38+T38</f>
        <v>408.07000000000005</v>
      </c>
    </row>
    <row r="39" spans="1:21" s="5" customFormat="1" ht="27" customHeight="1" hidden="1">
      <c r="A39" s="128" t="s">
        <v>4</v>
      </c>
      <c r="B39" s="69" t="s">
        <v>78</v>
      </c>
      <c r="C39" s="127" t="s">
        <v>180</v>
      </c>
      <c r="D39" s="127" t="s">
        <v>182</v>
      </c>
      <c r="E39" s="118" t="s">
        <v>47</v>
      </c>
      <c r="F39" s="127" t="s">
        <v>199</v>
      </c>
      <c r="G39" s="89">
        <f>11+816.93+50.9+122.8+325-4</f>
        <v>1322.6299999999999</v>
      </c>
      <c r="H39" s="89"/>
      <c r="I39" s="89">
        <f>G39+H39</f>
        <v>1322.6299999999999</v>
      </c>
      <c r="J39" s="89"/>
      <c r="K39" s="89">
        <f>I39+J39</f>
        <v>1322.6299999999999</v>
      </c>
      <c r="L39" s="89">
        <v>-41</v>
      </c>
      <c r="M39" s="89">
        <f>K39+L39</f>
        <v>1281.6299999999999</v>
      </c>
      <c r="N39" s="89">
        <v>1.5</v>
      </c>
      <c r="O39" s="89">
        <f>M39+N39</f>
        <v>1283.1299999999999</v>
      </c>
      <c r="P39" s="89"/>
      <c r="Q39" s="89">
        <f>O39+P39</f>
        <v>1283.1299999999999</v>
      </c>
      <c r="R39" s="89"/>
      <c r="S39" s="89">
        <f>Q39+R39</f>
        <v>1283.1299999999999</v>
      </c>
      <c r="T39" s="89">
        <v>130</v>
      </c>
      <c r="U39" s="89">
        <f>S39+T39</f>
        <v>1413.1299999999999</v>
      </c>
    </row>
    <row r="40" spans="1:21" s="5" customFormat="1" ht="16.5" customHeight="1">
      <c r="A40" s="36" t="s">
        <v>14</v>
      </c>
      <c r="B40" s="69" t="s">
        <v>78</v>
      </c>
      <c r="C40" s="34" t="s">
        <v>180</v>
      </c>
      <c r="D40" s="34" t="s">
        <v>182</v>
      </c>
      <c r="E40" s="42" t="s">
        <v>47</v>
      </c>
      <c r="F40" s="34" t="s">
        <v>131</v>
      </c>
      <c r="G40" s="57">
        <f aca="true" t="shared" si="13" ref="G40:S40">G41+G43</f>
        <v>246</v>
      </c>
      <c r="H40" s="57">
        <f t="shared" si="13"/>
        <v>0</v>
      </c>
      <c r="I40" s="57">
        <f t="shared" si="13"/>
        <v>246</v>
      </c>
      <c r="J40" s="57">
        <f t="shared" si="13"/>
        <v>0</v>
      </c>
      <c r="K40" s="57">
        <f t="shared" si="13"/>
        <v>246</v>
      </c>
      <c r="L40" s="57">
        <f t="shared" si="13"/>
        <v>11</v>
      </c>
      <c r="M40" s="57">
        <f t="shared" si="13"/>
        <v>257</v>
      </c>
      <c r="N40" s="227">
        <f t="shared" si="13"/>
        <v>51.45851</v>
      </c>
      <c r="O40" s="227">
        <f t="shared" si="13"/>
        <v>308.45851</v>
      </c>
      <c r="P40" s="227">
        <f t="shared" si="13"/>
        <v>200</v>
      </c>
      <c r="Q40" s="227">
        <f t="shared" si="13"/>
        <v>508.45851</v>
      </c>
      <c r="R40" s="227">
        <f t="shared" si="13"/>
        <v>0</v>
      </c>
      <c r="S40" s="227">
        <f t="shared" si="13"/>
        <v>508.45851</v>
      </c>
      <c r="T40" s="227">
        <f>T41+T43</f>
        <v>-130</v>
      </c>
      <c r="U40" s="227">
        <f>U41+U43</f>
        <v>378.45851</v>
      </c>
    </row>
    <row r="41" spans="1:21" s="5" customFormat="1" ht="16.5" customHeight="1">
      <c r="A41" s="36" t="s">
        <v>132</v>
      </c>
      <c r="B41" s="69" t="s">
        <v>78</v>
      </c>
      <c r="C41" s="34" t="s">
        <v>180</v>
      </c>
      <c r="D41" s="34" t="s">
        <v>182</v>
      </c>
      <c r="E41" s="84" t="s">
        <v>47</v>
      </c>
      <c r="F41" s="34" t="s">
        <v>133</v>
      </c>
      <c r="G41" s="57">
        <f aca="true" t="shared" si="14" ref="G41:U41">G42</f>
        <v>150</v>
      </c>
      <c r="H41" s="57">
        <f t="shared" si="14"/>
        <v>0</v>
      </c>
      <c r="I41" s="57">
        <f t="shared" si="14"/>
        <v>150</v>
      </c>
      <c r="J41" s="57">
        <f t="shared" si="14"/>
        <v>0</v>
      </c>
      <c r="K41" s="57">
        <f t="shared" si="14"/>
        <v>150</v>
      </c>
      <c r="L41" s="57">
        <f t="shared" si="14"/>
        <v>0</v>
      </c>
      <c r="M41" s="57">
        <f t="shared" si="14"/>
        <v>150</v>
      </c>
      <c r="N41" s="227">
        <f t="shared" si="14"/>
        <v>0</v>
      </c>
      <c r="O41" s="57">
        <f t="shared" si="14"/>
        <v>150</v>
      </c>
      <c r="P41" s="227">
        <f t="shared" si="14"/>
        <v>0</v>
      </c>
      <c r="Q41" s="57">
        <f t="shared" si="14"/>
        <v>150</v>
      </c>
      <c r="R41" s="227">
        <f t="shared" si="14"/>
        <v>0</v>
      </c>
      <c r="S41" s="57">
        <f t="shared" si="14"/>
        <v>150</v>
      </c>
      <c r="T41" s="227">
        <f t="shared" si="14"/>
        <v>-70</v>
      </c>
      <c r="U41" s="57">
        <f t="shared" si="14"/>
        <v>80</v>
      </c>
    </row>
    <row r="42" spans="1:21" s="5" customFormat="1" ht="66.75" customHeight="1" hidden="1">
      <c r="A42" s="129" t="s">
        <v>134</v>
      </c>
      <c r="B42" s="69" t="s">
        <v>78</v>
      </c>
      <c r="C42" s="127" t="s">
        <v>180</v>
      </c>
      <c r="D42" s="127" t="s">
        <v>182</v>
      </c>
      <c r="E42" s="118" t="s">
        <v>93</v>
      </c>
      <c r="F42" s="127" t="s">
        <v>169</v>
      </c>
      <c r="G42" s="57">
        <v>150</v>
      </c>
      <c r="H42" s="57"/>
      <c r="I42" s="57">
        <f>G42+H42</f>
        <v>150</v>
      </c>
      <c r="J42" s="57"/>
      <c r="K42" s="57">
        <f>I42+J42</f>
        <v>150</v>
      </c>
      <c r="L42" s="57"/>
      <c r="M42" s="57">
        <f>K42+L42</f>
        <v>150</v>
      </c>
      <c r="N42" s="227"/>
      <c r="O42" s="227">
        <f>M42+N42</f>
        <v>150</v>
      </c>
      <c r="P42" s="227"/>
      <c r="Q42" s="227">
        <f>O42+P42</f>
        <v>150</v>
      </c>
      <c r="R42" s="227"/>
      <c r="S42" s="227">
        <f>Q42+R42</f>
        <v>150</v>
      </c>
      <c r="T42" s="227">
        <v>-70</v>
      </c>
      <c r="U42" s="227">
        <f>S42+T42</f>
        <v>80</v>
      </c>
    </row>
    <row r="43" spans="1:21" s="5" customFormat="1" ht="18" customHeight="1">
      <c r="A43" s="46" t="s">
        <v>135</v>
      </c>
      <c r="B43" s="69" t="s">
        <v>78</v>
      </c>
      <c r="C43" s="34" t="s">
        <v>180</v>
      </c>
      <c r="D43" s="34" t="s">
        <v>182</v>
      </c>
      <c r="E43" s="42" t="s">
        <v>47</v>
      </c>
      <c r="F43" s="34" t="s">
        <v>99</v>
      </c>
      <c r="G43" s="57">
        <f aca="true" t="shared" si="15" ref="G43:S43">G44+G45</f>
        <v>96</v>
      </c>
      <c r="H43" s="57">
        <f t="shared" si="15"/>
        <v>0</v>
      </c>
      <c r="I43" s="57">
        <f t="shared" si="15"/>
        <v>96</v>
      </c>
      <c r="J43" s="57">
        <f t="shared" si="15"/>
        <v>0</v>
      </c>
      <c r="K43" s="57">
        <f t="shared" si="15"/>
        <v>96</v>
      </c>
      <c r="L43" s="57">
        <f t="shared" si="15"/>
        <v>11</v>
      </c>
      <c r="M43" s="57">
        <f t="shared" si="15"/>
        <v>107</v>
      </c>
      <c r="N43" s="227">
        <f t="shared" si="15"/>
        <v>51.45851</v>
      </c>
      <c r="O43" s="227">
        <f t="shared" si="15"/>
        <v>158.45851</v>
      </c>
      <c r="P43" s="227">
        <f t="shared" si="15"/>
        <v>200</v>
      </c>
      <c r="Q43" s="227">
        <f t="shared" si="15"/>
        <v>358.45851</v>
      </c>
      <c r="R43" s="227">
        <f t="shared" si="15"/>
        <v>0</v>
      </c>
      <c r="S43" s="227">
        <f t="shared" si="15"/>
        <v>358.45851</v>
      </c>
      <c r="T43" s="227">
        <f>T44+T45</f>
        <v>-60</v>
      </c>
      <c r="U43" s="227">
        <f>U44+U45</f>
        <v>298.45851</v>
      </c>
    </row>
    <row r="44" spans="1:21" s="5" customFormat="1" ht="17.25" customHeight="1" hidden="1">
      <c r="A44" s="130" t="s">
        <v>136</v>
      </c>
      <c r="B44" s="69" t="s">
        <v>78</v>
      </c>
      <c r="C44" s="127" t="s">
        <v>180</v>
      </c>
      <c r="D44" s="127" t="s">
        <v>182</v>
      </c>
      <c r="E44" s="118" t="s">
        <v>47</v>
      </c>
      <c r="F44" s="127" t="s">
        <v>201</v>
      </c>
      <c r="G44" s="57">
        <v>36</v>
      </c>
      <c r="H44" s="57"/>
      <c r="I44" s="57">
        <f>G44+H44</f>
        <v>36</v>
      </c>
      <c r="J44" s="57"/>
      <c r="K44" s="57">
        <f>I44+J44</f>
        <v>36</v>
      </c>
      <c r="L44" s="57">
        <v>11</v>
      </c>
      <c r="M44" s="57">
        <f>K44+L44</f>
        <v>47</v>
      </c>
      <c r="N44" s="227"/>
      <c r="O44" s="57">
        <f>M44+N44</f>
        <v>47</v>
      </c>
      <c r="P44" s="227"/>
      <c r="Q44" s="57">
        <f>O44+P44</f>
        <v>47</v>
      </c>
      <c r="R44" s="227"/>
      <c r="S44" s="57">
        <f>Q44+R44</f>
        <v>47</v>
      </c>
      <c r="T44" s="227"/>
      <c r="U44" s="57">
        <f>S44+T44</f>
        <v>47</v>
      </c>
    </row>
    <row r="45" spans="1:21" s="5" customFormat="1" ht="17.25" customHeight="1" hidden="1">
      <c r="A45" s="130" t="s">
        <v>102</v>
      </c>
      <c r="B45" s="69" t="s">
        <v>78</v>
      </c>
      <c r="C45" s="127" t="s">
        <v>180</v>
      </c>
      <c r="D45" s="127" t="s">
        <v>182</v>
      </c>
      <c r="E45" s="118" t="s">
        <v>93</v>
      </c>
      <c r="F45" s="127" t="s">
        <v>101</v>
      </c>
      <c r="G45" s="57">
        <v>60</v>
      </c>
      <c r="H45" s="57"/>
      <c r="I45" s="57">
        <f>G45+H45</f>
        <v>60</v>
      </c>
      <c r="J45" s="57"/>
      <c r="K45" s="57">
        <f>I45+J45</f>
        <v>60</v>
      </c>
      <c r="L45" s="57"/>
      <c r="M45" s="57">
        <f>K45+L45</f>
        <v>60</v>
      </c>
      <c r="N45" s="227">
        <v>51.45851</v>
      </c>
      <c r="O45" s="227">
        <f>M45+N45</f>
        <v>111.45850999999999</v>
      </c>
      <c r="P45" s="227">
        <v>200</v>
      </c>
      <c r="Q45" s="227">
        <f>O45+P45</f>
        <v>311.45851</v>
      </c>
      <c r="R45" s="227"/>
      <c r="S45" s="227">
        <f>Q45+R45</f>
        <v>311.45851</v>
      </c>
      <c r="T45" s="227">
        <v>-60</v>
      </c>
      <c r="U45" s="227">
        <f>S45+T45</f>
        <v>251.45851</v>
      </c>
    </row>
    <row r="46" spans="1:21" s="5" customFormat="1" ht="29.25" customHeight="1">
      <c r="A46" s="131" t="s">
        <v>137</v>
      </c>
      <c r="B46" s="68" t="s">
        <v>78</v>
      </c>
      <c r="C46" s="92" t="s">
        <v>180</v>
      </c>
      <c r="D46" s="92" t="s">
        <v>182</v>
      </c>
      <c r="E46" s="108" t="s">
        <v>49</v>
      </c>
      <c r="F46" s="92"/>
      <c r="G46" s="93">
        <f aca="true" t="shared" si="16" ref="G46:U49">G47</f>
        <v>1</v>
      </c>
      <c r="H46" s="93">
        <f t="shared" si="16"/>
        <v>0</v>
      </c>
      <c r="I46" s="93">
        <f t="shared" si="16"/>
        <v>1</v>
      </c>
      <c r="J46" s="93">
        <f t="shared" si="16"/>
        <v>0</v>
      </c>
      <c r="K46" s="93">
        <f t="shared" si="16"/>
        <v>1</v>
      </c>
      <c r="L46" s="93">
        <f t="shared" si="16"/>
        <v>0</v>
      </c>
      <c r="M46" s="93">
        <f t="shared" si="16"/>
        <v>1</v>
      </c>
      <c r="N46" s="93">
        <f t="shared" si="16"/>
        <v>0</v>
      </c>
      <c r="O46" s="93">
        <f t="shared" si="16"/>
        <v>1</v>
      </c>
      <c r="P46" s="93">
        <f t="shared" si="16"/>
        <v>0</v>
      </c>
      <c r="Q46" s="93">
        <f t="shared" si="16"/>
        <v>1</v>
      </c>
      <c r="R46" s="93">
        <f t="shared" si="16"/>
        <v>0</v>
      </c>
      <c r="S46" s="93">
        <f t="shared" si="16"/>
        <v>1</v>
      </c>
      <c r="T46" s="93">
        <f t="shared" si="16"/>
        <v>0</v>
      </c>
      <c r="U46" s="93">
        <f t="shared" si="16"/>
        <v>1</v>
      </c>
    </row>
    <row r="47" spans="1:21" s="5" customFormat="1" ht="30.75" customHeight="1">
      <c r="A47" s="132" t="s">
        <v>105</v>
      </c>
      <c r="B47" s="77" t="s">
        <v>78</v>
      </c>
      <c r="C47" s="78" t="s">
        <v>180</v>
      </c>
      <c r="D47" s="78" t="s">
        <v>182</v>
      </c>
      <c r="E47" s="81" t="s">
        <v>48</v>
      </c>
      <c r="F47" s="78"/>
      <c r="G47" s="91">
        <f t="shared" si="16"/>
        <v>1</v>
      </c>
      <c r="H47" s="91">
        <f t="shared" si="16"/>
        <v>0</v>
      </c>
      <c r="I47" s="91">
        <f t="shared" si="16"/>
        <v>1</v>
      </c>
      <c r="J47" s="91">
        <f t="shared" si="16"/>
        <v>0</v>
      </c>
      <c r="K47" s="91">
        <f t="shared" si="16"/>
        <v>1</v>
      </c>
      <c r="L47" s="91">
        <f t="shared" si="16"/>
        <v>0</v>
      </c>
      <c r="M47" s="91">
        <f t="shared" si="16"/>
        <v>1</v>
      </c>
      <c r="N47" s="91">
        <f t="shared" si="16"/>
        <v>0</v>
      </c>
      <c r="O47" s="91">
        <f t="shared" si="16"/>
        <v>1</v>
      </c>
      <c r="P47" s="91">
        <f t="shared" si="16"/>
        <v>0</v>
      </c>
      <c r="Q47" s="91">
        <f t="shared" si="16"/>
        <v>1</v>
      </c>
      <c r="R47" s="91">
        <f t="shared" si="16"/>
        <v>0</v>
      </c>
      <c r="S47" s="91">
        <f t="shared" si="16"/>
        <v>1</v>
      </c>
      <c r="T47" s="91">
        <f t="shared" si="16"/>
        <v>0</v>
      </c>
      <c r="U47" s="91">
        <f t="shared" si="16"/>
        <v>1</v>
      </c>
    </row>
    <row r="48" spans="1:21" s="5" customFormat="1" ht="30.75" customHeight="1">
      <c r="A48" s="46" t="s">
        <v>128</v>
      </c>
      <c r="B48" s="69" t="s">
        <v>78</v>
      </c>
      <c r="C48" s="78" t="s">
        <v>180</v>
      </c>
      <c r="D48" s="78" t="s">
        <v>182</v>
      </c>
      <c r="E48" s="81" t="s">
        <v>48</v>
      </c>
      <c r="F48" s="47" t="s">
        <v>129</v>
      </c>
      <c r="G48" s="91">
        <f t="shared" si="16"/>
        <v>1</v>
      </c>
      <c r="H48" s="91">
        <f t="shared" si="16"/>
        <v>0</v>
      </c>
      <c r="I48" s="91">
        <f t="shared" si="16"/>
        <v>1</v>
      </c>
      <c r="J48" s="91">
        <f t="shared" si="16"/>
        <v>0</v>
      </c>
      <c r="K48" s="91">
        <f t="shared" si="16"/>
        <v>1</v>
      </c>
      <c r="L48" s="91">
        <f t="shared" si="16"/>
        <v>0</v>
      </c>
      <c r="M48" s="91">
        <f t="shared" si="16"/>
        <v>1</v>
      </c>
      <c r="N48" s="91">
        <f t="shared" si="16"/>
        <v>0</v>
      </c>
      <c r="O48" s="91">
        <f t="shared" si="16"/>
        <v>1</v>
      </c>
      <c r="P48" s="91">
        <f t="shared" si="16"/>
        <v>0</v>
      </c>
      <c r="Q48" s="91">
        <f t="shared" si="16"/>
        <v>1</v>
      </c>
      <c r="R48" s="91">
        <f t="shared" si="16"/>
        <v>0</v>
      </c>
      <c r="S48" s="91">
        <f t="shared" si="16"/>
        <v>1</v>
      </c>
      <c r="T48" s="91">
        <f t="shared" si="16"/>
        <v>0</v>
      </c>
      <c r="U48" s="91">
        <f t="shared" si="16"/>
        <v>1</v>
      </c>
    </row>
    <row r="49" spans="1:21" s="5" customFormat="1" ht="30.75" customHeight="1">
      <c r="A49" s="33" t="s">
        <v>130</v>
      </c>
      <c r="B49" s="69" t="s">
        <v>78</v>
      </c>
      <c r="C49" s="34" t="s">
        <v>180</v>
      </c>
      <c r="D49" s="34" t="s">
        <v>182</v>
      </c>
      <c r="E49" s="42" t="s">
        <v>48</v>
      </c>
      <c r="F49" s="34" t="s">
        <v>96</v>
      </c>
      <c r="G49" s="57">
        <f t="shared" si="16"/>
        <v>1</v>
      </c>
      <c r="H49" s="57">
        <f t="shared" si="16"/>
        <v>0</v>
      </c>
      <c r="I49" s="57">
        <f t="shared" si="16"/>
        <v>1</v>
      </c>
      <c r="J49" s="57">
        <f t="shared" si="16"/>
        <v>0</v>
      </c>
      <c r="K49" s="57">
        <f t="shared" si="16"/>
        <v>1</v>
      </c>
      <c r="L49" s="57">
        <f t="shared" si="16"/>
        <v>0</v>
      </c>
      <c r="M49" s="57">
        <f t="shared" si="16"/>
        <v>1</v>
      </c>
      <c r="N49" s="57">
        <f t="shared" si="16"/>
        <v>0</v>
      </c>
      <c r="O49" s="57">
        <f t="shared" si="16"/>
        <v>1</v>
      </c>
      <c r="P49" s="57">
        <f t="shared" si="16"/>
        <v>0</v>
      </c>
      <c r="Q49" s="57">
        <f t="shared" si="16"/>
        <v>1</v>
      </c>
      <c r="R49" s="57">
        <f t="shared" si="16"/>
        <v>0</v>
      </c>
      <c r="S49" s="57">
        <f t="shared" si="16"/>
        <v>1</v>
      </c>
      <c r="T49" s="57">
        <f t="shared" si="16"/>
        <v>0</v>
      </c>
      <c r="U49" s="57">
        <f t="shared" si="16"/>
        <v>1</v>
      </c>
    </row>
    <row r="50" spans="1:21" s="5" customFormat="1" ht="25.5" customHeight="1" hidden="1">
      <c r="A50" s="128" t="s">
        <v>4</v>
      </c>
      <c r="B50" s="69" t="s">
        <v>78</v>
      </c>
      <c r="C50" s="127" t="s">
        <v>180</v>
      </c>
      <c r="D50" s="127" t="s">
        <v>182</v>
      </c>
      <c r="E50" s="118" t="s">
        <v>48</v>
      </c>
      <c r="F50" s="127" t="s">
        <v>199</v>
      </c>
      <c r="G50" s="57">
        <v>1</v>
      </c>
      <c r="H50" s="57"/>
      <c r="I50" s="57">
        <f>G50+H50</f>
        <v>1</v>
      </c>
      <c r="J50" s="57"/>
      <c r="K50" s="57">
        <f>I50+J50</f>
        <v>1</v>
      </c>
      <c r="L50" s="57"/>
      <c r="M50" s="57">
        <f>K50+L50</f>
        <v>1</v>
      </c>
      <c r="N50" s="57"/>
      <c r="O50" s="57">
        <f>M50+N50</f>
        <v>1</v>
      </c>
      <c r="P50" s="57"/>
      <c r="Q50" s="57">
        <f>O50+P50</f>
        <v>1</v>
      </c>
      <c r="R50" s="57"/>
      <c r="S50" s="57">
        <f>Q50+R50</f>
        <v>1</v>
      </c>
      <c r="T50" s="57"/>
      <c r="U50" s="57">
        <f>S50+T50</f>
        <v>1</v>
      </c>
    </row>
    <row r="51" spans="1:21" s="3" customFormat="1" ht="14.25" customHeight="1">
      <c r="A51" s="100" t="s">
        <v>203</v>
      </c>
      <c r="B51" s="68" t="s">
        <v>78</v>
      </c>
      <c r="C51" s="133" t="s">
        <v>180</v>
      </c>
      <c r="D51" s="133" t="s">
        <v>191</v>
      </c>
      <c r="E51" s="119"/>
      <c r="F51" s="133"/>
      <c r="G51" s="66">
        <f aca="true" t="shared" si="17" ref="G51:S51">G52+G62</f>
        <v>169.20000000000002</v>
      </c>
      <c r="H51" s="66">
        <f t="shared" si="17"/>
        <v>20</v>
      </c>
      <c r="I51" s="66">
        <f t="shared" si="17"/>
        <v>189.20000000000002</v>
      </c>
      <c r="J51" s="66">
        <f t="shared" si="17"/>
        <v>0</v>
      </c>
      <c r="K51" s="66">
        <f t="shared" si="17"/>
        <v>189.20000000000002</v>
      </c>
      <c r="L51" s="66">
        <f t="shared" si="17"/>
        <v>0</v>
      </c>
      <c r="M51" s="66">
        <f t="shared" si="17"/>
        <v>189.20000000000002</v>
      </c>
      <c r="N51" s="233">
        <f t="shared" si="17"/>
        <v>214.52102</v>
      </c>
      <c r="O51" s="233">
        <f t="shared" si="17"/>
        <v>403.72102</v>
      </c>
      <c r="P51" s="233">
        <f t="shared" si="17"/>
        <v>954.51076</v>
      </c>
      <c r="Q51" s="233">
        <f t="shared" si="17"/>
        <v>1358.23178</v>
      </c>
      <c r="R51" s="233">
        <f t="shared" si="17"/>
        <v>0</v>
      </c>
      <c r="S51" s="233">
        <f t="shared" si="17"/>
        <v>1358.23178</v>
      </c>
      <c r="T51" s="233">
        <f>T52+T62</f>
        <v>0</v>
      </c>
      <c r="U51" s="233">
        <f>U52+U62</f>
        <v>1358.23178</v>
      </c>
    </row>
    <row r="52" spans="1:21" s="5" customFormat="1" ht="29.25" customHeight="1">
      <c r="A52" s="131" t="s">
        <v>137</v>
      </c>
      <c r="B52" s="106" t="s">
        <v>78</v>
      </c>
      <c r="C52" s="92" t="s">
        <v>180</v>
      </c>
      <c r="D52" s="92" t="s">
        <v>191</v>
      </c>
      <c r="E52" s="108" t="s">
        <v>49</v>
      </c>
      <c r="F52" s="92"/>
      <c r="G52" s="93">
        <f aca="true" t="shared" si="18" ref="G52:U52">G53</f>
        <v>149.20000000000002</v>
      </c>
      <c r="H52" s="93">
        <f t="shared" si="18"/>
        <v>0</v>
      </c>
      <c r="I52" s="93">
        <f t="shared" si="18"/>
        <v>149.20000000000002</v>
      </c>
      <c r="J52" s="93">
        <f t="shared" si="18"/>
        <v>0</v>
      </c>
      <c r="K52" s="93">
        <f t="shared" si="18"/>
        <v>149.20000000000002</v>
      </c>
      <c r="L52" s="93">
        <f t="shared" si="18"/>
        <v>0</v>
      </c>
      <c r="M52" s="93">
        <f t="shared" si="18"/>
        <v>149.20000000000002</v>
      </c>
      <c r="N52" s="93">
        <f t="shared" si="18"/>
        <v>0</v>
      </c>
      <c r="O52" s="93">
        <f t="shared" si="18"/>
        <v>149.20000000000002</v>
      </c>
      <c r="P52" s="93">
        <f t="shared" si="18"/>
        <v>0</v>
      </c>
      <c r="Q52" s="93">
        <f t="shared" si="18"/>
        <v>149.20000000000002</v>
      </c>
      <c r="R52" s="93">
        <f t="shared" si="18"/>
        <v>0</v>
      </c>
      <c r="S52" s="93">
        <f t="shared" si="18"/>
        <v>149.20000000000002</v>
      </c>
      <c r="T52" s="93">
        <f t="shared" si="18"/>
        <v>0</v>
      </c>
      <c r="U52" s="93">
        <f t="shared" si="18"/>
        <v>149.20000000000002</v>
      </c>
    </row>
    <row r="53" spans="1:21" s="6" customFormat="1" ht="29.25" customHeight="1">
      <c r="A53" s="134" t="s">
        <v>106</v>
      </c>
      <c r="B53" s="69" t="s">
        <v>78</v>
      </c>
      <c r="C53" s="83" t="s">
        <v>180</v>
      </c>
      <c r="D53" s="83" t="s">
        <v>191</v>
      </c>
      <c r="E53" s="81" t="s">
        <v>50</v>
      </c>
      <c r="F53" s="83"/>
      <c r="G53" s="82">
        <f aca="true" t="shared" si="19" ref="G53:S53">G54+G58</f>
        <v>149.20000000000002</v>
      </c>
      <c r="H53" s="82">
        <f t="shared" si="19"/>
        <v>0</v>
      </c>
      <c r="I53" s="82">
        <f t="shared" si="19"/>
        <v>149.20000000000002</v>
      </c>
      <c r="J53" s="82">
        <f t="shared" si="19"/>
        <v>0</v>
      </c>
      <c r="K53" s="82">
        <f t="shared" si="19"/>
        <v>149.20000000000002</v>
      </c>
      <c r="L53" s="82">
        <f t="shared" si="19"/>
        <v>0</v>
      </c>
      <c r="M53" s="82">
        <f t="shared" si="19"/>
        <v>149.20000000000002</v>
      </c>
      <c r="N53" s="82">
        <f t="shared" si="19"/>
        <v>0</v>
      </c>
      <c r="O53" s="82">
        <f t="shared" si="19"/>
        <v>149.20000000000002</v>
      </c>
      <c r="P53" s="82">
        <f t="shared" si="19"/>
        <v>0</v>
      </c>
      <c r="Q53" s="82">
        <f t="shared" si="19"/>
        <v>149.20000000000002</v>
      </c>
      <c r="R53" s="82">
        <f t="shared" si="19"/>
        <v>0</v>
      </c>
      <c r="S53" s="82">
        <f t="shared" si="19"/>
        <v>149.20000000000002</v>
      </c>
      <c r="T53" s="82">
        <f>T54+T58</f>
        <v>0</v>
      </c>
      <c r="U53" s="82">
        <f>U54+U58</f>
        <v>149.20000000000002</v>
      </c>
    </row>
    <row r="54" spans="1:21" s="6" customFormat="1" ht="43.5" customHeight="1">
      <c r="A54" s="114" t="s">
        <v>124</v>
      </c>
      <c r="B54" s="69" t="s">
        <v>78</v>
      </c>
      <c r="C54" s="28" t="s">
        <v>180</v>
      </c>
      <c r="D54" s="28" t="s">
        <v>191</v>
      </c>
      <c r="E54" s="135" t="s">
        <v>50</v>
      </c>
      <c r="F54" s="28" t="s">
        <v>12</v>
      </c>
      <c r="G54" s="82">
        <f aca="true" t="shared" si="20" ref="G54:U54">G55</f>
        <v>121.4</v>
      </c>
      <c r="H54" s="82">
        <f t="shared" si="20"/>
        <v>0</v>
      </c>
      <c r="I54" s="82">
        <f t="shared" si="20"/>
        <v>121.4</v>
      </c>
      <c r="J54" s="82">
        <f t="shared" si="20"/>
        <v>0</v>
      </c>
      <c r="K54" s="82">
        <f t="shared" si="20"/>
        <v>121.4</v>
      </c>
      <c r="L54" s="82">
        <f t="shared" si="20"/>
        <v>0</v>
      </c>
      <c r="M54" s="82">
        <f t="shared" si="20"/>
        <v>121.4</v>
      </c>
      <c r="N54" s="82">
        <f t="shared" si="20"/>
        <v>0</v>
      </c>
      <c r="O54" s="82">
        <f t="shared" si="20"/>
        <v>121.4</v>
      </c>
      <c r="P54" s="82">
        <f t="shared" si="20"/>
        <v>0</v>
      </c>
      <c r="Q54" s="82">
        <f t="shared" si="20"/>
        <v>121.4</v>
      </c>
      <c r="R54" s="82">
        <f t="shared" si="20"/>
        <v>0</v>
      </c>
      <c r="S54" s="82">
        <f t="shared" si="20"/>
        <v>121.4</v>
      </c>
      <c r="T54" s="82">
        <f t="shared" si="20"/>
        <v>0</v>
      </c>
      <c r="U54" s="82">
        <f t="shared" si="20"/>
        <v>121.4</v>
      </c>
    </row>
    <row r="55" spans="1:21" ht="17.25" customHeight="1">
      <c r="A55" s="33" t="s">
        <v>95</v>
      </c>
      <c r="B55" s="69" t="s">
        <v>78</v>
      </c>
      <c r="C55" s="37" t="s">
        <v>180</v>
      </c>
      <c r="D55" s="37" t="s">
        <v>191</v>
      </c>
      <c r="E55" s="42" t="s">
        <v>50</v>
      </c>
      <c r="F55" s="37" t="s">
        <v>7</v>
      </c>
      <c r="G55" s="60">
        <f aca="true" t="shared" si="21" ref="G55:S55">G56+G57</f>
        <v>121.4</v>
      </c>
      <c r="H55" s="60">
        <f t="shared" si="21"/>
        <v>0</v>
      </c>
      <c r="I55" s="60">
        <f t="shared" si="21"/>
        <v>121.4</v>
      </c>
      <c r="J55" s="60">
        <f t="shared" si="21"/>
        <v>0</v>
      </c>
      <c r="K55" s="60">
        <f t="shared" si="21"/>
        <v>121.4</v>
      </c>
      <c r="L55" s="60">
        <f t="shared" si="21"/>
        <v>0</v>
      </c>
      <c r="M55" s="60">
        <f t="shared" si="21"/>
        <v>121.4</v>
      </c>
      <c r="N55" s="60">
        <f t="shared" si="21"/>
        <v>0</v>
      </c>
      <c r="O55" s="60">
        <f t="shared" si="21"/>
        <v>121.4</v>
      </c>
      <c r="P55" s="60">
        <f t="shared" si="21"/>
        <v>0</v>
      </c>
      <c r="Q55" s="60">
        <f t="shared" si="21"/>
        <v>121.4</v>
      </c>
      <c r="R55" s="60">
        <f t="shared" si="21"/>
        <v>0</v>
      </c>
      <c r="S55" s="60">
        <f t="shared" si="21"/>
        <v>121.4</v>
      </c>
      <c r="T55" s="60">
        <f>T56+T57</f>
        <v>0</v>
      </c>
      <c r="U55" s="60">
        <f>U56+U57</f>
        <v>121.4</v>
      </c>
    </row>
    <row r="56" spans="1:21" s="5" customFormat="1" ht="15.75" hidden="1">
      <c r="A56" s="115" t="s">
        <v>87</v>
      </c>
      <c r="B56" s="69" t="s">
        <v>78</v>
      </c>
      <c r="C56" s="136" t="s">
        <v>180</v>
      </c>
      <c r="D56" s="136" t="s">
        <v>191</v>
      </c>
      <c r="E56" s="118" t="s">
        <v>50</v>
      </c>
      <c r="F56" s="127" t="s">
        <v>195</v>
      </c>
      <c r="G56" s="57">
        <v>93.2</v>
      </c>
      <c r="H56" s="57"/>
      <c r="I56" s="57">
        <f>G56+H56</f>
        <v>93.2</v>
      </c>
      <c r="J56" s="57"/>
      <c r="K56" s="57">
        <f>I56+J56</f>
        <v>93.2</v>
      </c>
      <c r="L56" s="57"/>
      <c r="M56" s="57">
        <f>K56+L56</f>
        <v>93.2</v>
      </c>
      <c r="N56" s="57"/>
      <c r="O56" s="57">
        <f>M56+N56</f>
        <v>93.2</v>
      </c>
      <c r="P56" s="57"/>
      <c r="Q56" s="57">
        <f>O56+P56</f>
        <v>93.2</v>
      </c>
      <c r="R56" s="57"/>
      <c r="S56" s="57">
        <f>Q56+R56</f>
        <v>93.2</v>
      </c>
      <c r="T56" s="57"/>
      <c r="U56" s="57">
        <f>S56+T56</f>
        <v>93.2</v>
      </c>
    </row>
    <row r="57" spans="1:21" s="5" customFormat="1" ht="38.25" hidden="1">
      <c r="A57" s="115" t="s">
        <v>89</v>
      </c>
      <c r="B57" s="69" t="s">
        <v>78</v>
      </c>
      <c r="C57" s="136" t="s">
        <v>180</v>
      </c>
      <c r="D57" s="136" t="s">
        <v>191</v>
      </c>
      <c r="E57" s="118" t="s">
        <v>50</v>
      </c>
      <c r="F57" s="127" t="s">
        <v>90</v>
      </c>
      <c r="G57" s="57">
        <v>28.2</v>
      </c>
      <c r="H57" s="57"/>
      <c r="I57" s="57">
        <f>G57+H57</f>
        <v>28.2</v>
      </c>
      <c r="J57" s="57"/>
      <c r="K57" s="57">
        <f>I57+J57</f>
        <v>28.2</v>
      </c>
      <c r="L57" s="57"/>
      <c r="M57" s="57">
        <f>K57+L57</f>
        <v>28.2</v>
      </c>
      <c r="N57" s="57"/>
      <c r="O57" s="57">
        <f>M57+N57</f>
        <v>28.2</v>
      </c>
      <c r="P57" s="57"/>
      <c r="Q57" s="57">
        <f>O57+P57</f>
        <v>28.2</v>
      </c>
      <c r="R57" s="57"/>
      <c r="S57" s="57">
        <f>Q57+R57</f>
        <v>28.2</v>
      </c>
      <c r="T57" s="57"/>
      <c r="U57" s="57">
        <f>S57+T57</f>
        <v>28.2</v>
      </c>
    </row>
    <row r="58" spans="1:21" s="5" customFormat="1" ht="25.5">
      <c r="A58" s="46" t="s">
        <v>128</v>
      </c>
      <c r="B58" s="69" t="s">
        <v>78</v>
      </c>
      <c r="C58" s="37" t="s">
        <v>180</v>
      </c>
      <c r="D58" s="37" t="s">
        <v>191</v>
      </c>
      <c r="E58" s="42" t="s">
        <v>50</v>
      </c>
      <c r="F58" s="34" t="s">
        <v>129</v>
      </c>
      <c r="G58" s="57">
        <f aca="true" t="shared" si="22" ref="G58:U58">G59</f>
        <v>27.8</v>
      </c>
      <c r="H58" s="57">
        <f t="shared" si="22"/>
        <v>0</v>
      </c>
      <c r="I58" s="57">
        <f t="shared" si="22"/>
        <v>27.8</v>
      </c>
      <c r="J58" s="57">
        <f t="shared" si="22"/>
        <v>0</v>
      </c>
      <c r="K58" s="57">
        <f t="shared" si="22"/>
        <v>27.8</v>
      </c>
      <c r="L58" s="57">
        <f t="shared" si="22"/>
        <v>0</v>
      </c>
      <c r="M58" s="57">
        <f t="shared" si="22"/>
        <v>27.8</v>
      </c>
      <c r="N58" s="57">
        <f t="shared" si="22"/>
        <v>0</v>
      </c>
      <c r="O58" s="57">
        <f t="shared" si="22"/>
        <v>27.8</v>
      </c>
      <c r="P58" s="57">
        <f t="shared" si="22"/>
        <v>0</v>
      </c>
      <c r="Q58" s="57">
        <f t="shared" si="22"/>
        <v>27.8</v>
      </c>
      <c r="R58" s="57">
        <f t="shared" si="22"/>
        <v>0</v>
      </c>
      <c r="S58" s="57">
        <f t="shared" si="22"/>
        <v>27.8</v>
      </c>
      <c r="T58" s="57">
        <f t="shared" si="22"/>
        <v>0</v>
      </c>
      <c r="U58" s="57">
        <f t="shared" si="22"/>
        <v>27.8</v>
      </c>
    </row>
    <row r="59" spans="1:21" s="5" customFormat="1" ht="25.5">
      <c r="A59" s="33" t="s">
        <v>97</v>
      </c>
      <c r="B59" s="69" t="s">
        <v>78</v>
      </c>
      <c r="C59" s="37" t="s">
        <v>180</v>
      </c>
      <c r="D59" s="37" t="s">
        <v>191</v>
      </c>
      <c r="E59" s="42" t="s">
        <v>50</v>
      </c>
      <c r="F59" s="34" t="s">
        <v>96</v>
      </c>
      <c r="G59" s="57">
        <f aca="true" t="shared" si="23" ref="G59:S59">G60+G61</f>
        <v>27.8</v>
      </c>
      <c r="H59" s="57">
        <f t="shared" si="23"/>
        <v>0</v>
      </c>
      <c r="I59" s="57">
        <f t="shared" si="23"/>
        <v>27.8</v>
      </c>
      <c r="J59" s="57">
        <f t="shared" si="23"/>
        <v>0</v>
      </c>
      <c r="K59" s="57">
        <f t="shared" si="23"/>
        <v>27.8</v>
      </c>
      <c r="L59" s="57">
        <f t="shared" si="23"/>
        <v>0</v>
      </c>
      <c r="M59" s="57">
        <f t="shared" si="23"/>
        <v>27.8</v>
      </c>
      <c r="N59" s="57">
        <f t="shared" si="23"/>
        <v>0</v>
      </c>
      <c r="O59" s="57">
        <f t="shared" si="23"/>
        <v>27.8</v>
      </c>
      <c r="P59" s="57">
        <f t="shared" si="23"/>
        <v>0</v>
      </c>
      <c r="Q59" s="57">
        <f t="shared" si="23"/>
        <v>27.8</v>
      </c>
      <c r="R59" s="57">
        <f t="shared" si="23"/>
        <v>0</v>
      </c>
      <c r="S59" s="57">
        <f t="shared" si="23"/>
        <v>27.8</v>
      </c>
      <c r="T59" s="57">
        <f>T60+T61</f>
        <v>0</v>
      </c>
      <c r="U59" s="57">
        <f>U60+U61</f>
        <v>27.8</v>
      </c>
    </row>
    <row r="60" spans="1:21" s="5" customFormat="1" ht="25.5" hidden="1">
      <c r="A60" s="128" t="s">
        <v>197</v>
      </c>
      <c r="B60" s="69" t="s">
        <v>78</v>
      </c>
      <c r="C60" s="136" t="s">
        <v>180</v>
      </c>
      <c r="D60" s="136" t="s">
        <v>191</v>
      </c>
      <c r="E60" s="118" t="s">
        <v>50</v>
      </c>
      <c r="F60" s="127" t="s">
        <v>198</v>
      </c>
      <c r="G60" s="58">
        <v>7</v>
      </c>
      <c r="H60" s="58"/>
      <c r="I60" s="58">
        <f>G60+H60</f>
        <v>7</v>
      </c>
      <c r="J60" s="58"/>
      <c r="K60" s="58">
        <f>I60+J60</f>
        <v>7</v>
      </c>
      <c r="L60" s="58">
        <v>1.2</v>
      </c>
      <c r="M60" s="58">
        <f>K60+L60</f>
        <v>8.2</v>
      </c>
      <c r="N60" s="58">
        <v>1.2</v>
      </c>
      <c r="O60" s="58">
        <f>M60+N60</f>
        <v>9.399999999999999</v>
      </c>
      <c r="P60" s="58">
        <v>1.2</v>
      </c>
      <c r="Q60" s="58">
        <f>O60+P60</f>
        <v>10.599999999999998</v>
      </c>
      <c r="R60" s="58">
        <v>1.2</v>
      </c>
      <c r="S60" s="58">
        <f>Q60+R60</f>
        <v>11.799999999999997</v>
      </c>
      <c r="T60" s="58"/>
      <c r="U60" s="58">
        <f>S60+T60</f>
        <v>11.799999999999997</v>
      </c>
    </row>
    <row r="61" spans="1:21" s="5" customFormat="1" ht="28.5" customHeight="1" hidden="1">
      <c r="A61" s="128" t="s">
        <v>4</v>
      </c>
      <c r="B61" s="69" t="s">
        <v>78</v>
      </c>
      <c r="C61" s="136" t="s">
        <v>180</v>
      </c>
      <c r="D61" s="136" t="s">
        <v>191</v>
      </c>
      <c r="E61" s="118" t="s">
        <v>50</v>
      </c>
      <c r="F61" s="127" t="s">
        <v>199</v>
      </c>
      <c r="G61" s="57">
        <v>20.8</v>
      </c>
      <c r="H61" s="57"/>
      <c r="I61" s="58">
        <f>G61+H61</f>
        <v>20.8</v>
      </c>
      <c r="J61" s="57"/>
      <c r="K61" s="58">
        <f>I61+J61</f>
        <v>20.8</v>
      </c>
      <c r="L61" s="57">
        <v>-1.2</v>
      </c>
      <c r="M61" s="58">
        <f>K61+L61</f>
        <v>19.6</v>
      </c>
      <c r="N61" s="57">
        <v>-1.2</v>
      </c>
      <c r="O61" s="58">
        <f>M61+N61</f>
        <v>18.400000000000002</v>
      </c>
      <c r="P61" s="57">
        <v>-1.2</v>
      </c>
      <c r="Q61" s="58">
        <f>O61+P61</f>
        <v>17.200000000000003</v>
      </c>
      <c r="R61" s="57">
        <v>-1.2</v>
      </c>
      <c r="S61" s="58">
        <f>Q61+R61</f>
        <v>16.000000000000004</v>
      </c>
      <c r="T61" s="57"/>
      <c r="U61" s="58">
        <f>S61+T61</f>
        <v>16.000000000000004</v>
      </c>
    </row>
    <row r="62" spans="1:21" s="138" customFormat="1" ht="28.5" customHeight="1">
      <c r="A62" s="125" t="s">
        <v>108</v>
      </c>
      <c r="B62" s="106" t="s">
        <v>78</v>
      </c>
      <c r="C62" s="137" t="s">
        <v>180</v>
      </c>
      <c r="D62" s="137" t="s">
        <v>191</v>
      </c>
      <c r="E62" s="108" t="s">
        <v>51</v>
      </c>
      <c r="F62" s="92"/>
      <c r="G62" s="93">
        <f aca="true" t="shared" si="24" ref="G62:L62">G67+G71</f>
        <v>20</v>
      </c>
      <c r="H62" s="93">
        <f t="shared" si="24"/>
        <v>20</v>
      </c>
      <c r="I62" s="93">
        <f t="shared" si="24"/>
        <v>40</v>
      </c>
      <c r="J62" s="93">
        <f t="shared" si="24"/>
        <v>0</v>
      </c>
      <c r="K62" s="93">
        <f t="shared" si="24"/>
        <v>40</v>
      </c>
      <c r="L62" s="93">
        <f t="shared" si="24"/>
        <v>0</v>
      </c>
      <c r="M62" s="93">
        <f aca="true" t="shared" si="25" ref="M62:S62">M67+M71+M63</f>
        <v>40</v>
      </c>
      <c r="N62" s="232">
        <f t="shared" si="25"/>
        <v>214.52102</v>
      </c>
      <c r="O62" s="232">
        <f t="shared" si="25"/>
        <v>254.52102</v>
      </c>
      <c r="P62" s="232">
        <f t="shared" si="25"/>
        <v>954.51076</v>
      </c>
      <c r="Q62" s="232">
        <f t="shared" si="25"/>
        <v>1209.03178</v>
      </c>
      <c r="R62" s="232">
        <f t="shared" si="25"/>
        <v>0</v>
      </c>
      <c r="S62" s="232">
        <f t="shared" si="25"/>
        <v>1209.03178</v>
      </c>
      <c r="T62" s="232">
        <f>T67+T71+T63</f>
        <v>0</v>
      </c>
      <c r="U62" s="232">
        <f>U67+U71+U63</f>
        <v>1209.03178</v>
      </c>
    </row>
    <row r="63" spans="1:21" s="138" customFormat="1" ht="28.5" customHeight="1">
      <c r="A63" s="79" t="s">
        <v>234</v>
      </c>
      <c r="B63" s="77" t="s">
        <v>78</v>
      </c>
      <c r="C63" s="83" t="s">
        <v>180</v>
      </c>
      <c r="D63" s="83" t="s">
        <v>191</v>
      </c>
      <c r="E63" s="81" t="s">
        <v>233</v>
      </c>
      <c r="F63" s="92"/>
      <c r="G63" s="93"/>
      <c r="H63" s="93"/>
      <c r="I63" s="93"/>
      <c r="J63" s="93"/>
      <c r="K63" s="93"/>
      <c r="L63" s="93"/>
      <c r="M63" s="91">
        <f aca="true" t="shared" si="26" ref="M63:U65">M64</f>
        <v>0</v>
      </c>
      <c r="N63" s="229">
        <f t="shared" si="26"/>
        <v>164.52102</v>
      </c>
      <c r="O63" s="229">
        <f t="shared" si="26"/>
        <v>164.52102</v>
      </c>
      <c r="P63" s="229">
        <f t="shared" si="26"/>
        <v>954.51076</v>
      </c>
      <c r="Q63" s="229">
        <f t="shared" si="26"/>
        <v>1119.03178</v>
      </c>
      <c r="R63" s="229">
        <f t="shared" si="26"/>
        <v>0</v>
      </c>
      <c r="S63" s="229">
        <f t="shared" si="26"/>
        <v>1119.03178</v>
      </c>
      <c r="T63" s="229">
        <f t="shared" si="26"/>
        <v>0</v>
      </c>
      <c r="U63" s="229">
        <f t="shared" si="26"/>
        <v>1119.03178</v>
      </c>
    </row>
    <row r="64" spans="1:21" s="138" customFormat="1" ht="15.75">
      <c r="A64" s="36" t="s">
        <v>14</v>
      </c>
      <c r="B64" s="69" t="s">
        <v>78</v>
      </c>
      <c r="C64" s="28" t="s">
        <v>180</v>
      </c>
      <c r="D64" s="28" t="s">
        <v>191</v>
      </c>
      <c r="E64" s="135" t="s">
        <v>233</v>
      </c>
      <c r="F64" s="47" t="s">
        <v>131</v>
      </c>
      <c r="G64" s="93"/>
      <c r="H64" s="93"/>
      <c r="I64" s="93"/>
      <c r="J64" s="93"/>
      <c r="K64" s="93"/>
      <c r="L64" s="93"/>
      <c r="M64" s="91">
        <f t="shared" si="26"/>
        <v>0</v>
      </c>
      <c r="N64" s="231">
        <f t="shared" si="26"/>
        <v>164.52102</v>
      </c>
      <c r="O64" s="231">
        <f t="shared" si="26"/>
        <v>164.52102</v>
      </c>
      <c r="P64" s="231">
        <f t="shared" si="26"/>
        <v>954.51076</v>
      </c>
      <c r="Q64" s="231">
        <f t="shared" si="26"/>
        <v>1119.03178</v>
      </c>
      <c r="R64" s="231">
        <f t="shared" si="26"/>
        <v>0</v>
      </c>
      <c r="S64" s="231">
        <f t="shared" si="26"/>
        <v>1119.03178</v>
      </c>
      <c r="T64" s="231">
        <f t="shared" si="26"/>
        <v>0</v>
      </c>
      <c r="U64" s="231">
        <f t="shared" si="26"/>
        <v>1119.03178</v>
      </c>
    </row>
    <row r="65" spans="1:21" s="138" customFormat="1" ht="15.75">
      <c r="A65" s="36" t="s">
        <v>132</v>
      </c>
      <c r="B65" s="69" t="s">
        <v>78</v>
      </c>
      <c r="C65" s="28" t="s">
        <v>180</v>
      </c>
      <c r="D65" s="28" t="s">
        <v>191</v>
      </c>
      <c r="E65" s="135" t="s">
        <v>233</v>
      </c>
      <c r="F65" s="47" t="s">
        <v>133</v>
      </c>
      <c r="G65" s="93"/>
      <c r="H65" s="93"/>
      <c r="I65" s="93"/>
      <c r="J65" s="93"/>
      <c r="K65" s="93"/>
      <c r="L65" s="93"/>
      <c r="M65" s="91">
        <f t="shared" si="26"/>
        <v>0</v>
      </c>
      <c r="N65" s="231">
        <f t="shared" si="26"/>
        <v>164.52102</v>
      </c>
      <c r="O65" s="231">
        <f t="shared" si="26"/>
        <v>164.52102</v>
      </c>
      <c r="P65" s="231">
        <f t="shared" si="26"/>
        <v>954.51076</v>
      </c>
      <c r="Q65" s="231">
        <f t="shared" si="26"/>
        <v>1119.03178</v>
      </c>
      <c r="R65" s="231">
        <f t="shared" si="26"/>
        <v>0</v>
      </c>
      <c r="S65" s="231">
        <f t="shared" si="26"/>
        <v>1119.03178</v>
      </c>
      <c r="T65" s="231">
        <f t="shared" si="26"/>
        <v>0</v>
      </c>
      <c r="U65" s="231">
        <f t="shared" si="26"/>
        <v>1119.03178</v>
      </c>
    </row>
    <row r="66" spans="1:21" s="138" customFormat="1" ht="63.75" hidden="1">
      <c r="A66" s="129" t="s">
        <v>134</v>
      </c>
      <c r="B66" s="116" t="s">
        <v>78</v>
      </c>
      <c r="C66" s="139" t="s">
        <v>180</v>
      </c>
      <c r="D66" s="139" t="s">
        <v>191</v>
      </c>
      <c r="E66" s="153" t="s">
        <v>233</v>
      </c>
      <c r="F66" s="150" t="s">
        <v>169</v>
      </c>
      <c r="G66" s="226"/>
      <c r="H66" s="226"/>
      <c r="I66" s="226"/>
      <c r="J66" s="226"/>
      <c r="K66" s="226"/>
      <c r="L66" s="226"/>
      <c r="M66" s="226"/>
      <c r="N66" s="230">
        <v>164.52102</v>
      </c>
      <c r="O66" s="230">
        <f>M66+N66</f>
        <v>164.52102</v>
      </c>
      <c r="P66" s="230">
        <v>954.51076</v>
      </c>
      <c r="Q66" s="230">
        <f>O66+P66</f>
        <v>1119.03178</v>
      </c>
      <c r="R66" s="230"/>
      <c r="S66" s="230">
        <f>Q66+R66</f>
        <v>1119.03178</v>
      </c>
      <c r="T66" s="230"/>
      <c r="U66" s="230">
        <f>S66+T66</f>
        <v>1119.03178</v>
      </c>
    </row>
    <row r="67" spans="1:21" s="20" customFormat="1" ht="28.5" customHeight="1">
      <c r="A67" s="79" t="s">
        <v>109</v>
      </c>
      <c r="B67" s="77" t="s">
        <v>78</v>
      </c>
      <c r="C67" s="83" t="s">
        <v>180</v>
      </c>
      <c r="D67" s="83" t="s">
        <v>191</v>
      </c>
      <c r="E67" s="81" t="s">
        <v>52</v>
      </c>
      <c r="F67" s="78"/>
      <c r="G67" s="91">
        <f aca="true" t="shared" si="27" ref="G67:U69">G68</f>
        <v>20</v>
      </c>
      <c r="H67" s="91">
        <f t="shared" si="27"/>
        <v>20</v>
      </c>
      <c r="I67" s="91">
        <f t="shared" si="27"/>
        <v>40</v>
      </c>
      <c r="J67" s="91">
        <f t="shared" si="27"/>
        <v>0</v>
      </c>
      <c r="K67" s="91">
        <f t="shared" si="27"/>
        <v>40</v>
      </c>
      <c r="L67" s="91">
        <f t="shared" si="27"/>
        <v>0</v>
      </c>
      <c r="M67" s="91">
        <f t="shared" si="27"/>
        <v>40</v>
      </c>
      <c r="N67" s="91">
        <f t="shared" si="27"/>
        <v>0</v>
      </c>
      <c r="O67" s="91">
        <f t="shared" si="27"/>
        <v>40</v>
      </c>
      <c r="P67" s="91">
        <f t="shared" si="27"/>
        <v>0</v>
      </c>
      <c r="Q67" s="91">
        <f t="shared" si="27"/>
        <v>40</v>
      </c>
      <c r="R67" s="91">
        <f t="shared" si="27"/>
        <v>0</v>
      </c>
      <c r="S67" s="91">
        <f t="shared" si="27"/>
        <v>40</v>
      </c>
      <c r="T67" s="91">
        <f t="shared" si="27"/>
        <v>0</v>
      </c>
      <c r="U67" s="91">
        <f t="shared" si="27"/>
        <v>40</v>
      </c>
    </row>
    <row r="68" spans="1:21" s="20" customFormat="1" ht="28.5" customHeight="1">
      <c r="A68" s="46" t="s">
        <v>128</v>
      </c>
      <c r="B68" s="69" t="s">
        <v>78</v>
      </c>
      <c r="C68" s="28" t="s">
        <v>180</v>
      </c>
      <c r="D68" s="28" t="s">
        <v>191</v>
      </c>
      <c r="E68" s="135" t="s">
        <v>52</v>
      </c>
      <c r="F68" s="47" t="s">
        <v>129</v>
      </c>
      <c r="G68" s="91">
        <f t="shared" si="27"/>
        <v>20</v>
      </c>
      <c r="H68" s="91">
        <f t="shared" si="27"/>
        <v>20</v>
      </c>
      <c r="I68" s="75">
        <f t="shared" si="27"/>
        <v>40</v>
      </c>
      <c r="J68" s="75">
        <f t="shared" si="27"/>
        <v>0</v>
      </c>
      <c r="K68" s="75">
        <f t="shared" si="27"/>
        <v>40</v>
      </c>
      <c r="L68" s="75">
        <f t="shared" si="27"/>
        <v>0</v>
      </c>
      <c r="M68" s="75">
        <f t="shared" si="27"/>
        <v>40</v>
      </c>
      <c r="N68" s="75">
        <f t="shared" si="27"/>
        <v>0</v>
      </c>
      <c r="O68" s="75">
        <f t="shared" si="27"/>
        <v>40</v>
      </c>
      <c r="P68" s="75">
        <f t="shared" si="27"/>
        <v>0</v>
      </c>
      <c r="Q68" s="75">
        <f t="shared" si="27"/>
        <v>40</v>
      </c>
      <c r="R68" s="75">
        <f t="shared" si="27"/>
        <v>0</v>
      </c>
      <c r="S68" s="75">
        <f t="shared" si="27"/>
        <v>40</v>
      </c>
      <c r="T68" s="75">
        <f t="shared" si="27"/>
        <v>0</v>
      </c>
      <c r="U68" s="75">
        <f t="shared" si="27"/>
        <v>40</v>
      </c>
    </row>
    <row r="69" spans="1:21" s="20" customFormat="1" ht="28.5" customHeight="1">
      <c r="A69" s="33" t="s">
        <v>130</v>
      </c>
      <c r="B69" s="69" t="s">
        <v>78</v>
      </c>
      <c r="C69" s="28" t="s">
        <v>180</v>
      </c>
      <c r="D69" s="28" t="s">
        <v>191</v>
      </c>
      <c r="E69" s="135" t="s">
        <v>52</v>
      </c>
      <c r="F69" s="47" t="s">
        <v>96</v>
      </c>
      <c r="G69" s="91">
        <f t="shared" si="27"/>
        <v>20</v>
      </c>
      <c r="H69" s="91">
        <f t="shared" si="27"/>
        <v>20</v>
      </c>
      <c r="I69" s="75">
        <f t="shared" si="27"/>
        <v>40</v>
      </c>
      <c r="J69" s="75">
        <f t="shared" si="27"/>
        <v>0</v>
      </c>
      <c r="K69" s="75">
        <f t="shared" si="27"/>
        <v>40</v>
      </c>
      <c r="L69" s="75">
        <f t="shared" si="27"/>
        <v>0</v>
      </c>
      <c r="M69" s="75">
        <f t="shared" si="27"/>
        <v>40</v>
      </c>
      <c r="N69" s="75">
        <f t="shared" si="27"/>
        <v>0</v>
      </c>
      <c r="O69" s="75">
        <f t="shared" si="27"/>
        <v>40</v>
      </c>
      <c r="P69" s="75">
        <f t="shared" si="27"/>
        <v>0</v>
      </c>
      <c r="Q69" s="75">
        <f t="shared" si="27"/>
        <v>40</v>
      </c>
      <c r="R69" s="75">
        <f t="shared" si="27"/>
        <v>0</v>
      </c>
      <c r="S69" s="75">
        <f t="shared" si="27"/>
        <v>40</v>
      </c>
      <c r="T69" s="75">
        <f t="shared" si="27"/>
        <v>0</v>
      </c>
      <c r="U69" s="75">
        <f t="shared" si="27"/>
        <v>40</v>
      </c>
    </row>
    <row r="70" spans="1:21" s="5" customFormat="1" ht="27" customHeight="1" hidden="1">
      <c r="A70" s="128" t="s">
        <v>4</v>
      </c>
      <c r="B70" s="69" t="s">
        <v>78</v>
      </c>
      <c r="C70" s="139" t="s">
        <v>180</v>
      </c>
      <c r="D70" s="136" t="s">
        <v>191</v>
      </c>
      <c r="E70" s="118" t="s">
        <v>52</v>
      </c>
      <c r="F70" s="127" t="s">
        <v>199</v>
      </c>
      <c r="G70" s="57">
        <v>20</v>
      </c>
      <c r="H70" s="57">
        <v>20</v>
      </c>
      <c r="I70" s="210">
        <f>G70+H70</f>
        <v>40</v>
      </c>
      <c r="J70" s="210"/>
      <c r="K70" s="210">
        <f>I70+J70</f>
        <v>40</v>
      </c>
      <c r="L70" s="210"/>
      <c r="M70" s="210">
        <f>K70+L70</f>
        <v>40</v>
      </c>
      <c r="N70" s="210"/>
      <c r="O70" s="210">
        <f>M70+N70</f>
        <v>40</v>
      </c>
      <c r="P70" s="210"/>
      <c r="Q70" s="210">
        <f>O70+P70</f>
        <v>40</v>
      </c>
      <c r="R70" s="210"/>
      <c r="S70" s="210">
        <f>Q70+R70</f>
        <v>40</v>
      </c>
      <c r="T70" s="210"/>
      <c r="U70" s="210">
        <f>S70+T70</f>
        <v>40</v>
      </c>
    </row>
    <row r="71" spans="1:21" s="5" customFormat="1" ht="16.5" customHeight="1">
      <c r="A71" s="36" t="s">
        <v>138</v>
      </c>
      <c r="B71" s="69" t="s">
        <v>78</v>
      </c>
      <c r="C71" s="73" t="s">
        <v>180</v>
      </c>
      <c r="D71" s="35" t="s">
        <v>191</v>
      </c>
      <c r="E71" s="84" t="s">
        <v>139</v>
      </c>
      <c r="F71" s="34"/>
      <c r="G71" s="57">
        <f aca="true" t="shared" si="28" ref="G71:U73">G72</f>
        <v>0</v>
      </c>
      <c r="H71" s="57">
        <f t="shared" si="28"/>
        <v>0</v>
      </c>
      <c r="I71" s="57">
        <f t="shared" si="28"/>
        <v>0</v>
      </c>
      <c r="J71" s="57">
        <f t="shared" si="28"/>
        <v>0</v>
      </c>
      <c r="K71" s="57">
        <f t="shared" si="28"/>
        <v>0</v>
      </c>
      <c r="L71" s="57">
        <f t="shared" si="28"/>
        <v>0</v>
      </c>
      <c r="M71" s="57">
        <f t="shared" si="28"/>
        <v>0</v>
      </c>
      <c r="N71" s="57">
        <f t="shared" si="28"/>
        <v>50</v>
      </c>
      <c r="O71" s="57">
        <f t="shared" si="28"/>
        <v>50</v>
      </c>
      <c r="P71" s="57">
        <f t="shared" si="28"/>
        <v>0</v>
      </c>
      <c r="Q71" s="57">
        <f t="shared" si="28"/>
        <v>50</v>
      </c>
      <c r="R71" s="57">
        <f t="shared" si="28"/>
        <v>0</v>
      </c>
      <c r="S71" s="57">
        <f t="shared" si="28"/>
        <v>50</v>
      </c>
      <c r="T71" s="57">
        <f t="shared" si="28"/>
        <v>0</v>
      </c>
      <c r="U71" s="57">
        <f t="shared" si="28"/>
        <v>50</v>
      </c>
    </row>
    <row r="72" spans="1:21" s="5" customFormat="1" ht="17.25" customHeight="1">
      <c r="A72" s="36" t="s">
        <v>14</v>
      </c>
      <c r="B72" s="69" t="s">
        <v>78</v>
      </c>
      <c r="C72" s="73" t="s">
        <v>180</v>
      </c>
      <c r="D72" s="35" t="s">
        <v>191</v>
      </c>
      <c r="E72" s="84" t="s">
        <v>139</v>
      </c>
      <c r="F72" s="34" t="s">
        <v>131</v>
      </c>
      <c r="G72" s="57">
        <f t="shared" si="28"/>
        <v>0</v>
      </c>
      <c r="H72" s="57">
        <f t="shared" si="28"/>
        <v>0</v>
      </c>
      <c r="I72" s="57">
        <f t="shared" si="28"/>
        <v>0</v>
      </c>
      <c r="J72" s="57">
        <f t="shared" si="28"/>
        <v>0</v>
      </c>
      <c r="K72" s="57">
        <f t="shared" si="28"/>
        <v>0</v>
      </c>
      <c r="L72" s="57">
        <f t="shared" si="28"/>
        <v>0</v>
      </c>
      <c r="M72" s="57">
        <f t="shared" si="28"/>
        <v>0</v>
      </c>
      <c r="N72" s="57">
        <f t="shared" si="28"/>
        <v>50</v>
      </c>
      <c r="O72" s="57">
        <f t="shared" si="28"/>
        <v>50</v>
      </c>
      <c r="P72" s="57">
        <f t="shared" si="28"/>
        <v>0</v>
      </c>
      <c r="Q72" s="57">
        <f t="shared" si="28"/>
        <v>50</v>
      </c>
      <c r="R72" s="57">
        <f t="shared" si="28"/>
        <v>0</v>
      </c>
      <c r="S72" s="57">
        <f t="shared" si="28"/>
        <v>50</v>
      </c>
      <c r="T72" s="57">
        <f t="shared" si="28"/>
        <v>0</v>
      </c>
      <c r="U72" s="57">
        <f t="shared" si="28"/>
        <v>50</v>
      </c>
    </row>
    <row r="73" spans="1:21" s="5" customFormat="1" ht="18" customHeight="1">
      <c r="A73" s="46" t="s">
        <v>135</v>
      </c>
      <c r="B73" s="69" t="s">
        <v>78</v>
      </c>
      <c r="C73" s="73" t="s">
        <v>180</v>
      </c>
      <c r="D73" s="35" t="s">
        <v>191</v>
      </c>
      <c r="E73" s="84" t="s">
        <v>139</v>
      </c>
      <c r="F73" s="34" t="s">
        <v>99</v>
      </c>
      <c r="G73" s="57">
        <f t="shared" si="28"/>
        <v>0</v>
      </c>
      <c r="H73" s="57">
        <f t="shared" si="28"/>
        <v>0</v>
      </c>
      <c r="I73" s="57">
        <f t="shared" si="28"/>
        <v>0</v>
      </c>
      <c r="J73" s="57">
        <f t="shared" si="28"/>
        <v>0</v>
      </c>
      <c r="K73" s="57">
        <f t="shared" si="28"/>
        <v>0</v>
      </c>
      <c r="L73" s="57">
        <f t="shared" si="28"/>
        <v>0</v>
      </c>
      <c r="M73" s="57">
        <f t="shared" si="28"/>
        <v>0</v>
      </c>
      <c r="N73" s="57">
        <f t="shared" si="28"/>
        <v>50</v>
      </c>
      <c r="O73" s="57">
        <f t="shared" si="28"/>
        <v>50</v>
      </c>
      <c r="P73" s="57">
        <f t="shared" si="28"/>
        <v>0</v>
      </c>
      <c r="Q73" s="57">
        <f t="shared" si="28"/>
        <v>50</v>
      </c>
      <c r="R73" s="57">
        <f t="shared" si="28"/>
        <v>0</v>
      </c>
      <c r="S73" s="57">
        <f t="shared" si="28"/>
        <v>50</v>
      </c>
      <c r="T73" s="57">
        <f t="shared" si="28"/>
        <v>0</v>
      </c>
      <c r="U73" s="57">
        <f t="shared" si="28"/>
        <v>50</v>
      </c>
    </row>
    <row r="74" spans="1:21" s="5" customFormat="1" ht="15.75" customHeight="1" hidden="1">
      <c r="A74" s="128" t="s">
        <v>102</v>
      </c>
      <c r="B74" s="69" t="s">
        <v>78</v>
      </c>
      <c r="C74" s="139" t="s">
        <v>180</v>
      </c>
      <c r="D74" s="136" t="s">
        <v>191</v>
      </c>
      <c r="E74" s="118" t="s">
        <v>139</v>
      </c>
      <c r="F74" s="127" t="s">
        <v>101</v>
      </c>
      <c r="G74" s="57"/>
      <c r="H74" s="57"/>
      <c r="I74" s="210">
        <f>G74+H74</f>
        <v>0</v>
      </c>
      <c r="J74" s="210"/>
      <c r="K74" s="210">
        <f>I74+J74</f>
        <v>0</v>
      </c>
      <c r="L74" s="210"/>
      <c r="M74" s="210">
        <f>K74+L74</f>
        <v>0</v>
      </c>
      <c r="N74" s="210">
        <v>50</v>
      </c>
      <c r="O74" s="210">
        <f>M74+N74</f>
        <v>50</v>
      </c>
      <c r="P74" s="210"/>
      <c r="Q74" s="210">
        <f>O74+P74</f>
        <v>50</v>
      </c>
      <c r="R74" s="210"/>
      <c r="S74" s="210">
        <f>Q74+R74</f>
        <v>50</v>
      </c>
      <c r="T74" s="210"/>
      <c r="U74" s="210">
        <f>S74+T74</f>
        <v>50</v>
      </c>
    </row>
    <row r="75" spans="1:21" s="14" customFormat="1" ht="15" customHeight="1">
      <c r="A75" s="38" t="s">
        <v>204</v>
      </c>
      <c r="B75" s="68" t="s">
        <v>78</v>
      </c>
      <c r="C75" s="39" t="s">
        <v>181</v>
      </c>
      <c r="D75" s="39"/>
      <c r="E75" s="42"/>
      <c r="F75" s="39"/>
      <c r="G75" s="61">
        <f aca="true" t="shared" si="29" ref="G75:U77">G76</f>
        <v>580.7</v>
      </c>
      <c r="H75" s="61">
        <f t="shared" si="29"/>
        <v>0</v>
      </c>
      <c r="I75" s="61">
        <f t="shared" si="29"/>
        <v>580.7</v>
      </c>
      <c r="J75" s="61">
        <f t="shared" si="29"/>
        <v>0</v>
      </c>
      <c r="K75" s="61">
        <f t="shared" si="29"/>
        <v>580.7</v>
      </c>
      <c r="L75" s="61">
        <f t="shared" si="29"/>
        <v>0</v>
      </c>
      <c r="M75" s="61">
        <f t="shared" si="29"/>
        <v>580.7</v>
      </c>
      <c r="N75" s="61">
        <f t="shared" si="29"/>
        <v>0</v>
      </c>
      <c r="O75" s="61">
        <f t="shared" si="29"/>
        <v>580.7</v>
      </c>
      <c r="P75" s="61">
        <f t="shared" si="29"/>
        <v>0</v>
      </c>
      <c r="Q75" s="61">
        <f t="shared" si="29"/>
        <v>580.7</v>
      </c>
      <c r="R75" s="61">
        <f t="shared" si="29"/>
        <v>0</v>
      </c>
      <c r="S75" s="61">
        <f t="shared" si="29"/>
        <v>580.7</v>
      </c>
      <c r="T75" s="61">
        <f t="shared" si="29"/>
        <v>0</v>
      </c>
      <c r="U75" s="61">
        <f t="shared" si="29"/>
        <v>580.7</v>
      </c>
    </row>
    <row r="76" spans="1:21" s="19" customFormat="1" ht="15" customHeight="1">
      <c r="A76" s="27" t="s">
        <v>205</v>
      </c>
      <c r="B76" s="68" t="s">
        <v>78</v>
      </c>
      <c r="C76" s="133" t="s">
        <v>181</v>
      </c>
      <c r="D76" s="133" t="s">
        <v>183</v>
      </c>
      <c r="E76" s="119"/>
      <c r="F76" s="133"/>
      <c r="G76" s="66">
        <f t="shared" si="29"/>
        <v>580.7</v>
      </c>
      <c r="H76" s="66">
        <f t="shared" si="29"/>
        <v>0</v>
      </c>
      <c r="I76" s="66">
        <f t="shared" si="29"/>
        <v>580.7</v>
      </c>
      <c r="J76" s="66">
        <f t="shared" si="29"/>
        <v>0</v>
      </c>
      <c r="K76" s="66">
        <f t="shared" si="29"/>
        <v>580.7</v>
      </c>
      <c r="L76" s="66">
        <f t="shared" si="29"/>
        <v>0</v>
      </c>
      <c r="M76" s="66">
        <f t="shared" si="29"/>
        <v>580.7</v>
      </c>
      <c r="N76" s="66">
        <f t="shared" si="29"/>
        <v>0</v>
      </c>
      <c r="O76" s="66">
        <f t="shared" si="29"/>
        <v>580.7</v>
      </c>
      <c r="P76" s="66">
        <f t="shared" si="29"/>
        <v>0</v>
      </c>
      <c r="Q76" s="66">
        <f t="shared" si="29"/>
        <v>580.7</v>
      </c>
      <c r="R76" s="66">
        <f t="shared" si="29"/>
        <v>0</v>
      </c>
      <c r="S76" s="66">
        <f t="shared" si="29"/>
        <v>580.7</v>
      </c>
      <c r="T76" s="66">
        <f t="shared" si="29"/>
        <v>0</v>
      </c>
      <c r="U76" s="66">
        <f t="shared" si="29"/>
        <v>580.7</v>
      </c>
    </row>
    <row r="77" spans="1:21" ht="30" customHeight="1">
      <c r="A77" s="131" t="s">
        <v>137</v>
      </c>
      <c r="B77" s="106" t="s">
        <v>78</v>
      </c>
      <c r="C77" s="137" t="s">
        <v>181</v>
      </c>
      <c r="D77" s="137" t="s">
        <v>183</v>
      </c>
      <c r="E77" s="108" t="s">
        <v>49</v>
      </c>
      <c r="F77" s="137"/>
      <c r="G77" s="140">
        <f t="shared" si="29"/>
        <v>580.7</v>
      </c>
      <c r="H77" s="140">
        <f t="shared" si="29"/>
        <v>0</v>
      </c>
      <c r="I77" s="140">
        <f t="shared" si="29"/>
        <v>580.7</v>
      </c>
      <c r="J77" s="140">
        <f t="shared" si="29"/>
        <v>0</v>
      </c>
      <c r="K77" s="140">
        <f t="shared" si="29"/>
        <v>580.7</v>
      </c>
      <c r="L77" s="140">
        <f t="shared" si="29"/>
        <v>0</v>
      </c>
      <c r="M77" s="140">
        <f t="shared" si="29"/>
        <v>580.7</v>
      </c>
      <c r="N77" s="140">
        <f t="shared" si="29"/>
        <v>0</v>
      </c>
      <c r="O77" s="140">
        <f t="shared" si="29"/>
        <v>580.7</v>
      </c>
      <c r="P77" s="140">
        <f t="shared" si="29"/>
        <v>0</v>
      </c>
      <c r="Q77" s="140">
        <f t="shared" si="29"/>
        <v>580.7</v>
      </c>
      <c r="R77" s="140">
        <f t="shared" si="29"/>
        <v>0</v>
      </c>
      <c r="S77" s="140">
        <f t="shared" si="29"/>
        <v>580.7</v>
      </c>
      <c r="T77" s="140">
        <f t="shared" si="29"/>
        <v>0</v>
      </c>
      <c r="U77" s="140">
        <f t="shared" si="29"/>
        <v>580.7</v>
      </c>
    </row>
    <row r="78" spans="1:21" s="6" customFormat="1" ht="27.75" customHeight="1">
      <c r="A78" s="134" t="s">
        <v>206</v>
      </c>
      <c r="B78" s="69" t="s">
        <v>78</v>
      </c>
      <c r="C78" s="83" t="s">
        <v>181</v>
      </c>
      <c r="D78" s="83" t="s">
        <v>183</v>
      </c>
      <c r="E78" s="81" t="s">
        <v>53</v>
      </c>
      <c r="F78" s="83"/>
      <c r="G78" s="82">
        <f aca="true" t="shared" si="30" ref="G78:S78">G79+G84</f>
        <v>580.7</v>
      </c>
      <c r="H78" s="82">
        <f t="shared" si="30"/>
        <v>0</v>
      </c>
      <c r="I78" s="82">
        <f t="shared" si="30"/>
        <v>580.7</v>
      </c>
      <c r="J78" s="82">
        <f t="shared" si="30"/>
        <v>0</v>
      </c>
      <c r="K78" s="82">
        <f t="shared" si="30"/>
        <v>580.7</v>
      </c>
      <c r="L78" s="82">
        <f t="shared" si="30"/>
        <v>0</v>
      </c>
      <c r="M78" s="82">
        <f t="shared" si="30"/>
        <v>580.7</v>
      </c>
      <c r="N78" s="82">
        <f t="shared" si="30"/>
        <v>0</v>
      </c>
      <c r="O78" s="82">
        <f t="shared" si="30"/>
        <v>580.7</v>
      </c>
      <c r="P78" s="82">
        <f t="shared" si="30"/>
        <v>0</v>
      </c>
      <c r="Q78" s="82">
        <f t="shared" si="30"/>
        <v>580.7</v>
      </c>
      <c r="R78" s="82">
        <f t="shared" si="30"/>
        <v>0</v>
      </c>
      <c r="S78" s="82">
        <f t="shared" si="30"/>
        <v>580.7</v>
      </c>
      <c r="T78" s="82">
        <f>T79+T84</f>
        <v>0</v>
      </c>
      <c r="U78" s="82">
        <f>U79+U84</f>
        <v>580.7</v>
      </c>
    </row>
    <row r="79" spans="1:21" s="6" customFormat="1" ht="42" customHeight="1">
      <c r="A79" s="114" t="s">
        <v>124</v>
      </c>
      <c r="B79" s="69" t="s">
        <v>78</v>
      </c>
      <c r="C79" s="37" t="s">
        <v>181</v>
      </c>
      <c r="D79" s="37" t="s">
        <v>183</v>
      </c>
      <c r="E79" s="42" t="s">
        <v>53</v>
      </c>
      <c r="F79" s="28" t="s">
        <v>12</v>
      </c>
      <c r="G79" s="82">
        <f aca="true" t="shared" si="31" ref="G79:U79">G80</f>
        <v>571.3000000000001</v>
      </c>
      <c r="H79" s="82">
        <f t="shared" si="31"/>
        <v>0</v>
      </c>
      <c r="I79" s="82">
        <f t="shared" si="31"/>
        <v>571.3000000000001</v>
      </c>
      <c r="J79" s="82">
        <f t="shared" si="31"/>
        <v>0</v>
      </c>
      <c r="K79" s="82">
        <f t="shared" si="31"/>
        <v>571.3000000000001</v>
      </c>
      <c r="L79" s="82">
        <f t="shared" si="31"/>
        <v>0</v>
      </c>
      <c r="M79" s="82">
        <f t="shared" si="31"/>
        <v>571.3000000000001</v>
      </c>
      <c r="N79" s="82">
        <f t="shared" si="31"/>
        <v>0</v>
      </c>
      <c r="O79" s="82">
        <f t="shared" si="31"/>
        <v>571.3000000000001</v>
      </c>
      <c r="P79" s="82">
        <f t="shared" si="31"/>
        <v>0</v>
      </c>
      <c r="Q79" s="82">
        <f t="shared" si="31"/>
        <v>571.3000000000001</v>
      </c>
      <c r="R79" s="82">
        <f t="shared" si="31"/>
        <v>0</v>
      </c>
      <c r="S79" s="82">
        <f t="shared" si="31"/>
        <v>571.3000000000001</v>
      </c>
      <c r="T79" s="82">
        <f t="shared" si="31"/>
        <v>0</v>
      </c>
      <c r="U79" s="82">
        <f t="shared" si="31"/>
        <v>571.3000000000001</v>
      </c>
    </row>
    <row r="80" spans="1:21" ht="20.25" customHeight="1">
      <c r="A80" s="33" t="s">
        <v>95</v>
      </c>
      <c r="B80" s="69" t="s">
        <v>78</v>
      </c>
      <c r="C80" s="37" t="s">
        <v>181</v>
      </c>
      <c r="D80" s="37" t="s">
        <v>183</v>
      </c>
      <c r="E80" s="42" t="s">
        <v>53</v>
      </c>
      <c r="F80" s="37" t="s">
        <v>7</v>
      </c>
      <c r="G80" s="60">
        <f aca="true" t="shared" si="32" ref="G80:S80">G81+G82+G83</f>
        <v>571.3000000000001</v>
      </c>
      <c r="H80" s="60">
        <f t="shared" si="32"/>
        <v>0</v>
      </c>
      <c r="I80" s="60">
        <f t="shared" si="32"/>
        <v>571.3000000000001</v>
      </c>
      <c r="J80" s="60">
        <f t="shared" si="32"/>
        <v>0</v>
      </c>
      <c r="K80" s="60">
        <f t="shared" si="32"/>
        <v>571.3000000000001</v>
      </c>
      <c r="L80" s="60">
        <f t="shared" si="32"/>
        <v>0</v>
      </c>
      <c r="M80" s="60">
        <f t="shared" si="32"/>
        <v>571.3000000000001</v>
      </c>
      <c r="N80" s="60">
        <f t="shared" si="32"/>
        <v>0</v>
      </c>
      <c r="O80" s="60">
        <f t="shared" si="32"/>
        <v>571.3000000000001</v>
      </c>
      <c r="P80" s="60">
        <f t="shared" si="32"/>
        <v>0</v>
      </c>
      <c r="Q80" s="60">
        <f t="shared" si="32"/>
        <v>571.3000000000001</v>
      </c>
      <c r="R80" s="60">
        <f t="shared" si="32"/>
        <v>0</v>
      </c>
      <c r="S80" s="60">
        <f t="shared" si="32"/>
        <v>571.3000000000001</v>
      </c>
      <c r="T80" s="60">
        <f>T81+T82+T83</f>
        <v>0</v>
      </c>
      <c r="U80" s="60">
        <f>U81+U82+U83</f>
        <v>571.3000000000001</v>
      </c>
    </row>
    <row r="81" spans="1:21" ht="25.5" hidden="1">
      <c r="A81" s="115" t="s">
        <v>3</v>
      </c>
      <c r="B81" s="69" t="s">
        <v>78</v>
      </c>
      <c r="C81" s="136" t="s">
        <v>181</v>
      </c>
      <c r="D81" s="136" t="s">
        <v>183</v>
      </c>
      <c r="E81" s="118" t="s">
        <v>53</v>
      </c>
      <c r="F81" s="127" t="s">
        <v>195</v>
      </c>
      <c r="G81" s="57">
        <f>482.1-39.4</f>
        <v>442.70000000000005</v>
      </c>
      <c r="H81" s="57"/>
      <c r="I81" s="57">
        <f>G81+H81</f>
        <v>442.70000000000005</v>
      </c>
      <c r="J81" s="57"/>
      <c r="K81" s="57">
        <f>I81+J81</f>
        <v>442.70000000000005</v>
      </c>
      <c r="L81" s="57"/>
      <c r="M81" s="57">
        <f>K81+L81</f>
        <v>442.70000000000005</v>
      </c>
      <c r="N81" s="57"/>
      <c r="O81" s="57">
        <f>M81+N81</f>
        <v>442.70000000000005</v>
      </c>
      <c r="P81" s="57"/>
      <c r="Q81" s="57">
        <f>O81+P81</f>
        <v>442.70000000000005</v>
      </c>
      <c r="R81" s="57"/>
      <c r="S81" s="57">
        <f>Q81+R81</f>
        <v>442.70000000000005</v>
      </c>
      <c r="T81" s="57"/>
      <c r="U81" s="57">
        <f>S81+T81</f>
        <v>442.70000000000005</v>
      </c>
    </row>
    <row r="82" spans="1:21" ht="15.75" hidden="1">
      <c r="A82" s="115" t="s">
        <v>98</v>
      </c>
      <c r="B82" s="69" t="s">
        <v>78</v>
      </c>
      <c r="C82" s="136" t="s">
        <v>181</v>
      </c>
      <c r="D82" s="136" t="s">
        <v>183</v>
      </c>
      <c r="E82" s="118" t="s">
        <v>53</v>
      </c>
      <c r="F82" s="127" t="s">
        <v>196</v>
      </c>
      <c r="G82" s="57"/>
      <c r="H82" s="57"/>
      <c r="I82" s="57">
        <f>G82+H82</f>
        <v>0</v>
      </c>
      <c r="J82" s="57"/>
      <c r="K82" s="57">
        <f>I82+J82</f>
        <v>0</v>
      </c>
      <c r="L82" s="57"/>
      <c r="M82" s="57">
        <f>K82+L82</f>
        <v>0</v>
      </c>
      <c r="N82" s="57"/>
      <c r="O82" s="57">
        <f>M82+N82</f>
        <v>0</v>
      </c>
      <c r="P82" s="57"/>
      <c r="Q82" s="57">
        <f>O82+P82</f>
        <v>0</v>
      </c>
      <c r="R82" s="57"/>
      <c r="S82" s="57">
        <f>Q82+R82</f>
        <v>0</v>
      </c>
      <c r="T82" s="57"/>
      <c r="U82" s="57">
        <f>S82+T82</f>
        <v>0</v>
      </c>
    </row>
    <row r="83" spans="1:21" ht="38.25" hidden="1">
      <c r="A83" s="115" t="s">
        <v>89</v>
      </c>
      <c r="B83" s="69" t="s">
        <v>78</v>
      </c>
      <c r="C83" s="136" t="s">
        <v>181</v>
      </c>
      <c r="D83" s="136" t="s">
        <v>183</v>
      </c>
      <c r="E83" s="118" t="s">
        <v>53</v>
      </c>
      <c r="F83" s="127" t="s">
        <v>90</v>
      </c>
      <c r="G83" s="57">
        <f>145.6-17</f>
        <v>128.6</v>
      </c>
      <c r="H83" s="57"/>
      <c r="I83" s="57">
        <f>G83+H83</f>
        <v>128.6</v>
      </c>
      <c r="J83" s="57"/>
      <c r="K83" s="57">
        <f>I83+J83</f>
        <v>128.6</v>
      </c>
      <c r="L83" s="57"/>
      <c r="M83" s="57">
        <f>K83+L83</f>
        <v>128.6</v>
      </c>
      <c r="N83" s="57"/>
      <c r="O83" s="57">
        <f>M83+N83</f>
        <v>128.6</v>
      </c>
      <c r="P83" s="57"/>
      <c r="Q83" s="57">
        <f>O83+P83</f>
        <v>128.6</v>
      </c>
      <c r="R83" s="57"/>
      <c r="S83" s="57">
        <f>Q83+R83</f>
        <v>128.6</v>
      </c>
      <c r="T83" s="57"/>
      <c r="U83" s="57">
        <f>S83+T83</f>
        <v>128.6</v>
      </c>
    </row>
    <row r="84" spans="1:21" ht="28.5" customHeight="1">
      <c r="A84" s="46" t="s">
        <v>128</v>
      </c>
      <c r="B84" s="69" t="s">
        <v>78</v>
      </c>
      <c r="C84" s="37" t="s">
        <v>181</v>
      </c>
      <c r="D84" s="37" t="s">
        <v>183</v>
      </c>
      <c r="E84" s="42" t="s">
        <v>53</v>
      </c>
      <c r="F84" s="34" t="s">
        <v>129</v>
      </c>
      <c r="G84" s="57">
        <f aca="true" t="shared" si="33" ref="G84:U84">G85</f>
        <v>9.4</v>
      </c>
      <c r="H84" s="57">
        <f t="shared" si="33"/>
        <v>0</v>
      </c>
      <c r="I84" s="57">
        <f t="shared" si="33"/>
        <v>9.4</v>
      </c>
      <c r="J84" s="57">
        <f t="shared" si="33"/>
        <v>0</v>
      </c>
      <c r="K84" s="57">
        <f t="shared" si="33"/>
        <v>9.4</v>
      </c>
      <c r="L84" s="57">
        <f t="shared" si="33"/>
        <v>0</v>
      </c>
      <c r="M84" s="57">
        <f t="shared" si="33"/>
        <v>9.4</v>
      </c>
      <c r="N84" s="57">
        <f t="shared" si="33"/>
        <v>0</v>
      </c>
      <c r="O84" s="57">
        <f t="shared" si="33"/>
        <v>9.4</v>
      </c>
      <c r="P84" s="57">
        <f t="shared" si="33"/>
        <v>0</v>
      </c>
      <c r="Q84" s="57">
        <f t="shared" si="33"/>
        <v>9.4</v>
      </c>
      <c r="R84" s="57">
        <f t="shared" si="33"/>
        <v>0</v>
      </c>
      <c r="S84" s="57">
        <f t="shared" si="33"/>
        <v>9.4</v>
      </c>
      <c r="T84" s="57">
        <f t="shared" si="33"/>
        <v>0</v>
      </c>
      <c r="U84" s="57">
        <f t="shared" si="33"/>
        <v>9.4</v>
      </c>
    </row>
    <row r="85" spans="1:21" ht="25.5">
      <c r="A85" s="33" t="s">
        <v>130</v>
      </c>
      <c r="B85" s="69" t="s">
        <v>78</v>
      </c>
      <c r="C85" s="37" t="s">
        <v>181</v>
      </c>
      <c r="D85" s="37" t="s">
        <v>183</v>
      </c>
      <c r="E85" s="42" t="s">
        <v>53</v>
      </c>
      <c r="F85" s="34" t="s">
        <v>96</v>
      </c>
      <c r="G85" s="57">
        <f aca="true" t="shared" si="34" ref="G85:S85">G86+G87</f>
        <v>9.4</v>
      </c>
      <c r="H85" s="57">
        <f t="shared" si="34"/>
        <v>0</v>
      </c>
      <c r="I85" s="57">
        <f t="shared" si="34"/>
        <v>9.4</v>
      </c>
      <c r="J85" s="57">
        <f t="shared" si="34"/>
        <v>0</v>
      </c>
      <c r="K85" s="57">
        <f t="shared" si="34"/>
        <v>9.4</v>
      </c>
      <c r="L85" s="57">
        <f t="shared" si="34"/>
        <v>0</v>
      </c>
      <c r="M85" s="57">
        <f t="shared" si="34"/>
        <v>9.4</v>
      </c>
      <c r="N85" s="57">
        <f t="shared" si="34"/>
        <v>0</v>
      </c>
      <c r="O85" s="57">
        <f t="shared" si="34"/>
        <v>9.4</v>
      </c>
      <c r="P85" s="57">
        <f t="shared" si="34"/>
        <v>0</v>
      </c>
      <c r="Q85" s="57">
        <f t="shared" si="34"/>
        <v>9.4</v>
      </c>
      <c r="R85" s="57">
        <f t="shared" si="34"/>
        <v>0</v>
      </c>
      <c r="S85" s="57">
        <f t="shared" si="34"/>
        <v>9.4</v>
      </c>
      <c r="T85" s="57">
        <f>T86+T87</f>
        <v>0</v>
      </c>
      <c r="U85" s="57">
        <f>U86+U87</f>
        <v>9.4</v>
      </c>
    </row>
    <row r="86" spans="1:21" s="6" customFormat="1" ht="25.5" hidden="1">
      <c r="A86" s="128" t="s">
        <v>197</v>
      </c>
      <c r="B86" s="69" t="s">
        <v>78</v>
      </c>
      <c r="C86" s="136" t="s">
        <v>181</v>
      </c>
      <c r="D86" s="136" t="s">
        <v>183</v>
      </c>
      <c r="E86" s="118" t="s">
        <v>53</v>
      </c>
      <c r="F86" s="127" t="s">
        <v>198</v>
      </c>
      <c r="G86" s="58">
        <v>5</v>
      </c>
      <c r="H86" s="58"/>
      <c r="I86" s="58">
        <f>G86+H86</f>
        <v>5</v>
      </c>
      <c r="J86" s="58"/>
      <c r="K86" s="58">
        <f>I86+J86</f>
        <v>5</v>
      </c>
      <c r="L86" s="58"/>
      <c r="M86" s="58">
        <f>K86+L86</f>
        <v>5</v>
      </c>
      <c r="N86" s="58"/>
      <c r="O86" s="58">
        <f>M86+N86</f>
        <v>5</v>
      </c>
      <c r="P86" s="58"/>
      <c r="Q86" s="58">
        <f>O86+P86</f>
        <v>5</v>
      </c>
      <c r="R86" s="58"/>
      <c r="S86" s="58">
        <f>Q86+R86</f>
        <v>5</v>
      </c>
      <c r="T86" s="58"/>
      <c r="U86" s="58">
        <f>S86+T86</f>
        <v>5</v>
      </c>
    </row>
    <row r="87" spans="1:21" ht="29.25" customHeight="1" hidden="1">
      <c r="A87" s="128" t="s">
        <v>4</v>
      </c>
      <c r="B87" s="69" t="s">
        <v>78</v>
      </c>
      <c r="C87" s="136" t="s">
        <v>181</v>
      </c>
      <c r="D87" s="136" t="s">
        <v>183</v>
      </c>
      <c r="E87" s="118" t="s">
        <v>53</v>
      </c>
      <c r="F87" s="127" t="s">
        <v>199</v>
      </c>
      <c r="G87" s="57">
        <v>4.4</v>
      </c>
      <c r="H87" s="57"/>
      <c r="I87" s="58">
        <f>G87+H87</f>
        <v>4.4</v>
      </c>
      <c r="J87" s="57"/>
      <c r="K87" s="58">
        <f>I87+J87</f>
        <v>4.4</v>
      </c>
      <c r="L87" s="57"/>
      <c r="M87" s="58">
        <f>K87+L87</f>
        <v>4.4</v>
      </c>
      <c r="N87" s="57"/>
      <c r="O87" s="58">
        <f>M87+N87</f>
        <v>4.4</v>
      </c>
      <c r="P87" s="57"/>
      <c r="Q87" s="58">
        <f>O87+P87</f>
        <v>4.4</v>
      </c>
      <c r="R87" s="57"/>
      <c r="S87" s="58">
        <f>Q87+R87</f>
        <v>4.4</v>
      </c>
      <c r="T87" s="57"/>
      <c r="U87" s="58">
        <f>S87+T87</f>
        <v>4.4</v>
      </c>
    </row>
    <row r="88" spans="1:21" s="15" customFormat="1" ht="27.75" customHeight="1">
      <c r="A88" s="40" t="s">
        <v>207</v>
      </c>
      <c r="B88" s="68" t="s">
        <v>78</v>
      </c>
      <c r="C88" s="41" t="s">
        <v>183</v>
      </c>
      <c r="D88" s="41"/>
      <c r="E88" s="42"/>
      <c r="F88" s="41"/>
      <c r="G88" s="62">
        <f aca="true" t="shared" si="35" ref="G88:U93">G89</f>
        <v>36</v>
      </c>
      <c r="H88" s="62">
        <f t="shared" si="35"/>
        <v>0</v>
      </c>
      <c r="I88" s="62">
        <f t="shared" si="35"/>
        <v>36</v>
      </c>
      <c r="J88" s="62">
        <f t="shared" si="35"/>
        <v>0</v>
      </c>
      <c r="K88" s="62">
        <f t="shared" si="35"/>
        <v>36</v>
      </c>
      <c r="L88" s="62">
        <f t="shared" si="35"/>
        <v>0</v>
      </c>
      <c r="M88" s="62">
        <f t="shared" si="35"/>
        <v>36</v>
      </c>
      <c r="N88" s="62">
        <f t="shared" si="35"/>
        <v>0</v>
      </c>
      <c r="O88" s="62">
        <f t="shared" si="35"/>
        <v>36</v>
      </c>
      <c r="P88" s="62">
        <f t="shared" si="35"/>
        <v>0</v>
      </c>
      <c r="Q88" s="62">
        <f t="shared" si="35"/>
        <v>36</v>
      </c>
      <c r="R88" s="62">
        <f t="shared" si="35"/>
        <v>0</v>
      </c>
      <c r="S88" s="62">
        <f t="shared" si="35"/>
        <v>36</v>
      </c>
      <c r="T88" s="62">
        <f t="shared" si="35"/>
        <v>0</v>
      </c>
      <c r="U88" s="62">
        <f t="shared" si="35"/>
        <v>36</v>
      </c>
    </row>
    <row r="89" spans="1:21" s="142" customFormat="1" ht="27.75" customHeight="1">
      <c r="A89" s="100" t="s">
        <v>208</v>
      </c>
      <c r="B89" s="68" t="s">
        <v>78</v>
      </c>
      <c r="C89" s="64" t="s">
        <v>183</v>
      </c>
      <c r="D89" s="64" t="s">
        <v>184</v>
      </c>
      <c r="E89" s="119"/>
      <c r="F89" s="64"/>
      <c r="G89" s="141">
        <f t="shared" si="35"/>
        <v>36</v>
      </c>
      <c r="H89" s="141">
        <f t="shared" si="35"/>
        <v>0</v>
      </c>
      <c r="I89" s="141">
        <f t="shared" si="35"/>
        <v>36</v>
      </c>
      <c r="J89" s="141">
        <f t="shared" si="35"/>
        <v>0</v>
      </c>
      <c r="K89" s="141">
        <f t="shared" si="35"/>
        <v>36</v>
      </c>
      <c r="L89" s="141">
        <f t="shared" si="35"/>
        <v>0</v>
      </c>
      <c r="M89" s="141">
        <f t="shared" si="35"/>
        <v>36</v>
      </c>
      <c r="N89" s="141">
        <f t="shared" si="35"/>
        <v>0</v>
      </c>
      <c r="O89" s="141">
        <f t="shared" si="35"/>
        <v>36</v>
      </c>
      <c r="P89" s="141">
        <f t="shared" si="35"/>
        <v>0</v>
      </c>
      <c r="Q89" s="141">
        <f t="shared" si="35"/>
        <v>36</v>
      </c>
      <c r="R89" s="141">
        <f t="shared" si="35"/>
        <v>0</v>
      </c>
      <c r="S89" s="141">
        <f t="shared" si="35"/>
        <v>36</v>
      </c>
      <c r="T89" s="141">
        <f t="shared" si="35"/>
        <v>0</v>
      </c>
      <c r="U89" s="141">
        <f t="shared" si="35"/>
        <v>36</v>
      </c>
    </row>
    <row r="90" spans="1:21" s="138" customFormat="1" ht="26.25" customHeight="1">
      <c r="A90" s="125" t="s">
        <v>108</v>
      </c>
      <c r="B90" s="106" t="s">
        <v>78</v>
      </c>
      <c r="C90" s="92" t="s">
        <v>183</v>
      </c>
      <c r="D90" s="92" t="s">
        <v>184</v>
      </c>
      <c r="E90" s="108" t="s">
        <v>51</v>
      </c>
      <c r="F90" s="92"/>
      <c r="G90" s="93">
        <f t="shared" si="35"/>
        <v>36</v>
      </c>
      <c r="H90" s="93">
        <f t="shared" si="35"/>
        <v>0</v>
      </c>
      <c r="I90" s="93">
        <f t="shared" si="35"/>
        <v>36</v>
      </c>
      <c r="J90" s="93">
        <f t="shared" si="35"/>
        <v>0</v>
      </c>
      <c r="K90" s="93">
        <f t="shared" si="35"/>
        <v>36</v>
      </c>
      <c r="L90" s="93">
        <f t="shared" si="35"/>
        <v>0</v>
      </c>
      <c r="M90" s="93">
        <f t="shared" si="35"/>
        <v>36</v>
      </c>
      <c r="N90" s="93">
        <f t="shared" si="35"/>
        <v>0</v>
      </c>
      <c r="O90" s="93">
        <f t="shared" si="35"/>
        <v>36</v>
      </c>
      <c r="P90" s="93">
        <f t="shared" si="35"/>
        <v>0</v>
      </c>
      <c r="Q90" s="93">
        <f t="shared" si="35"/>
        <v>36</v>
      </c>
      <c r="R90" s="93">
        <f t="shared" si="35"/>
        <v>0</v>
      </c>
      <c r="S90" s="93">
        <f t="shared" si="35"/>
        <v>36</v>
      </c>
      <c r="T90" s="93">
        <f t="shared" si="35"/>
        <v>0</v>
      </c>
      <c r="U90" s="93">
        <f t="shared" si="35"/>
        <v>36</v>
      </c>
    </row>
    <row r="91" spans="1:21" s="6" customFormat="1" ht="28.5" customHeight="1">
      <c r="A91" s="79" t="s">
        <v>110</v>
      </c>
      <c r="B91" s="69" t="s">
        <v>78</v>
      </c>
      <c r="C91" s="78" t="s">
        <v>183</v>
      </c>
      <c r="D91" s="78" t="s">
        <v>184</v>
      </c>
      <c r="E91" s="81" t="s">
        <v>54</v>
      </c>
      <c r="F91" s="78"/>
      <c r="G91" s="82">
        <f t="shared" si="35"/>
        <v>36</v>
      </c>
      <c r="H91" s="82">
        <f t="shared" si="35"/>
        <v>0</v>
      </c>
      <c r="I91" s="82">
        <f t="shared" si="35"/>
        <v>36</v>
      </c>
      <c r="J91" s="82">
        <f t="shared" si="35"/>
        <v>0</v>
      </c>
      <c r="K91" s="82">
        <f t="shared" si="35"/>
        <v>36</v>
      </c>
      <c r="L91" s="82">
        <f t="shared" si="35"/>
        <v>0</v>
      </c>
      <c r="M91" s="82">
        <f t="shared" si="35"/>
        <v>36</v>
      </c>
      <c r="N91" s="82">
        <f t="shared" si="35"/>
        <v>0</v>
      </c>
      <c r="O91" s="82">
        <f t="shared" si="35"/>
        <v>36</v>
      </c>
      <c r="P91" s="82">
        <f t="shared" si="35"/>
        <v>0</v>
      </c>
      <c r="Q91" s="82">
        <f t="shared" si="35"/>
        <v>36</v>
      </c>
      <c r="R91" s="82">
        <f t="shared" si="35"/>
        <v>0</v>
      </c>
      <c r="S91" s="82">
        <f t="shared" si="35"/>
        <v>36</v>
      </c>
      <c r="T91" s="82">
        <f t="shared" si="35"/>
        <v>0</v>
      </c>
      <c r="U91" s="82">
        <f t="shared" si="35"/>
        <v>36</v>
      </c>
    </row>
    <row r="92" spans="1:21" s="6" customFormat="1" ht="28.5" customHeight="1">
      <c r="A92" s="46" t="s">
        <v>128</v>
      </c>
      <c r="B92" s="69" t="s">
        <v>78</v>
      </c>
      <c r="C92" s="34" t="s">
        <v>183</v>
      </c>
      <c r="D92" s="34" t="s">
        <v>184</v>
      </c>
      <c r="E92" s="42" t="s">
        <v>54</v>
      </c>
      <c r="F92" s="47" t="s">
        <v>129</v>
      </c>
      <c r="G92" s="82">
        <f t="shared" si="35"/>
        <v>36</v>
      </c>
      <c r="H92" s="82">
        <f t="shared" si="35"/>
        <v>0</v>
      </c>
      <c r="I92" s="173">
        <f t="shared" si="35"/>
        <v>36</v>
      </c>
      <c r="J92" s="82">
        <f t="shared" si="35"/>
        <v>0</v>
      </c>
      <c r="K92" s="173">
        <f t="shared" si="35"/>
        <v>36</v>
      </c>
      <c r="L92" s="82">
        <f t="shared" si="35"/>
        <v>0</v>
      </c>
      <c r="M92" s="173">
        <f t="shared" si="35"/>
        <v>36</v>
      </c>
      <c r="N92" s="82">
        <f t="shared" si="35"/>
        <v>0</v>
      </c>
      <c r="O92" s="173">
        <f t="shared" si="35"/>
        <v>36</v>
      </c>
      <c r="P92" s="82">
        <f t="shared" si="35"/>
        <v>0</v>
      </c>
      <c r="Q92" s="173">
        <f t="shared" si="35"/>
        <v>36</v>
      </c>
      <c r="R92" s="82">
        <f t="shared" si="35"/>
        <v>0</v>
      </c>
      <c r="S92" s="173">
        <f t="shared" si="35"/>
        <v>36</v>
      </c>
      <c r="T92" s="82">
        <f t="shared" si="35"/>
        <v>0</v>
      </c>
      <c r="U92" s="173">
        <f t="shared" si="35"/>
        <v>36</v>
      </c>
    </row>
    <row r="93" spans="1:21" s="6" customFormat="1" ht="28.5" customHeight="1">
      <c r="A93" s="33" t="s">
        <v>130</v>
      </c>
      <c r="B93" s="69" t="s">
        <v>78</v>
      </c>
      <c r="C93" s="34" t="s">
        <v>183</v>
      </c>
      <c r="D93" s="34" t="s">
        <v>184</v>
      </c>
      <c r="E93" s="42" t="s">
        <v>54</v>
      </c>
      <c r="F93" s="47" t="s">
        <v>96</v>
      </c>
      <c r="G93" s="82">
        <f t="shared" si="35"/>
        <v>36</v>
      </c>
      <c r="H93" s="82">
        <f t="shared" si="35"/>
        <v>0</v>
      </c>
      <c r="I93" s="173">
        <f t="shared" si="35"/>
        <v>36</v>
      </c>
      <c r="J93" s="82">
        <f t="shared" si="35"/>
        <v>0</v>
      </c>
      <c r="K93" s="173">
        <f t="shared" si="35"/>
        <v>36</v>
      </c>
      <c r="L93" s="82">
        <f t="shared" si="35"/>
        <v>0</v>
      </c>
      <c r="M93" s="173">
        <f t="shared" si="35"/>
        <v>36</v>
      </c>
      <c r="N93" s="82">
        <f t="shared" si="35"/>
        <v>0</v>
      </c>
      <c r="O93" s="173">
        <f t="shared" si="35"/>
        <v>36</v>
      </c>
      <c r="P93" s="82">
        <f t="shared" si="35"/>
        <v>0</v>
      </c>
      <c r="Q93" s="173">
        <f t="shared" si="35"/>
        <v>36</v>
      </c>
      <c r="R93" s="82">
        <f t="shared" si="35"/>
        <v>0</v>
      </c>
      <c r="S93" s="173">
        <f t="shared" si="35"/>
        <v>36</v>
      </c>
      <c r="T93" s="82">
        <f t="shared" si="35"/>
        <v>0</v>
      </c>
      <c r="U93" s="173">
        <f t="shared" si="35"/>
        <v>36</v>
      </c>
    </row>
    <row r="94" spans="1:21" ht="27" customHeight="1" hidden="1">
      <c r="A94" s="128" t="s">
        <v>4</v>
      </c>
      <c r="B94" s="69" t="s">
        <v>78</v>
      </c>
      <c r="C94" s="127" t="s">
        <v>183</v>
      </c>
      <c r="D94" s="127" t="s">
        <v>184</v>
      </c>
      <c r="E94" s="118" t="s">
        <v>54</v>
      </c>
      <c r="F94" s="127" t="s">
        <v>199</v>
      </c>
      <c r="G94" s="60">
        <v>36</v>
      </c>
      <c r="H94" s="60"/>
      <c r="I94" s="60">
        <f>G94+H94</f>
        <v>36</v>
      </c>
      <c r="J94" s="60"/>
      <c r="K94" s="60">
        <f>I94+J94</f>
        <v>36</v>
      </c>
      <c r="L94" s="60"/>
      <c r="M94" s="60">
        <f>K94+L94</f>
        <v>36</v>
      </c>
      <c r="N94" s="60"/>
      <c r="O94" s="60">
        <f>M94+N94</f>
        <v>36</v>
      </c>
      <c r="P94" s="60"/>
      <c r="Q94" s="60">
        <f>O94+P94</f>
        <v>36</v>
      </c>
      <c r="R94" s="60"/>
      <c r="S94" s="60">
        <f>Q94+R94</f>
        <v>36</v>
      </c>
      <c r="T94" s="60"/>
      <c r="U94" s="60">
        <f>S94+T94</f>
        <v>36</v>
      </c>
    </row>
    <row r="95" spans="1:21" s="15" customFormat="1" ht="15.75" customHeight="1">
      <c r="A95" s="38" t="s">
        <v>209</v>
      </c>
      <c r="B95" s="68" t="s">
        <v>78</v>
      </c>
      <c r="C95" s="41" t="s">
        <v>182</v>
      </c>
      <c r="D95" s="41"/>
      <c r="E95" s="42"/>
      <c r="F95" s="41"/>
      <c r="G95" s="62">
        <f aca="true" t="shared" si="36" ref="G95:S95">G96+G113+G128+G102</f>
        <v>1789.5</v>
      </c>
      <c r="H95" s="62">
        <f t="shared" si="36"/>
        <v>3194.2</v>
      </c>
      <c r="I95" s="62">
        <f t="shared" si="36"/>
        <v>4983.7</v>
      </c>
      <c r="J95" s="62">
        <f t="shared" si="36"/>
        <v>0</v>
      </c>
      <c r="K95" s="62">
        <f t="shared" si="36"/>
        <v>4983.7</v>
      </c>
      <c r="L95" s="62">
        <f t="shared" si="36"/>
        <v>0</v>
      </c>
      <c r="M95" s="62">
        <f t="shared" si="36"/>
        <v>4983.7</v>
      </c>
      <c r="N95" s="62">
        <f t="shared" si="36"/>
        <v>361.17605000000003</v>
      </c>
      <c r="O95" s="62">
        <f t="shared" si="36"/>
        <v>5344.87605</v>
      </c>
      <c r="P95" s="62">
        <f t="shared" si="36"/>
        <v>0</v>
      </c>
      <c r="Q95" s="62">
        <f t="shared" si="36"/>
        <v>5344.87605</v>
      </c>
      <c r="R95" s="62">
        <f t="shared" si="36"/>
        <v>0</v>
      </c>
      <c r="S95" s="62">
        <f t="shared" si="36"/>
        <v>5344.87605</v>
      </c>
      <c r="T95" s="62">
        <f>T96+T113+T128+T102</f>
        <v>0</v>
      </c>
      <c r="U95" s="62">
        <f>U96+U113+U128+U102</f>
        <v>5344.87605</v>
      </c>
    </row>
    <row r="96" spans="1:21" s="19" customFormat="1" ht="15" customHeight="1">
      <c r="A96" s="143" t="s">
        <v>190</v>
      </c>
      <c r="B96" s="68" t="s">
        <v>78</v>
      </c>
      <c r="C96" s="64" t="s">
        <v>182</v>
      </c>
      <c r="D96" s="64" t="s">
        <v>185</v>
      </c>
      <c r="E96" s="119"/>
      <c r="F96" s="64"/>
      <c r="G96" s="65">
        <f aca="true" t="shared" si="37" ref="G96:U100">G97</f>
        <v>32.5</v>
      </c>
      <c r="H96" s="65">
        <f t="shared" si="37"/>
        <v>0</v>
      </c>
      <c r="I96" s="65">
        <f t="shared" si="37"/>
        <v>32.5</v>
      </c>
      <c r="J96" s="65">
        <f t="shared" si="37"/>
        <v>0</v>
      </c>
      <c r="K96" s="65">
        <f t="shared" si="37"/>
        <v>32.5</v>
      </c>
      <c r="L96" s="65">
        <f t="shared" si="37"/>
        <v>0</v>
      </c>
      <c r="M96" s="65">
        <f t="shared" si="37"/>
        <v>32.5</v>
      </c>
      <c r="N96" s="65">
        <f t="shared" si="37"/>
        <v>0</v>
      </c>
      <c r="O96" s="65">
        <f t="shared" si="37"/>
        <v>32.5</v>
      </c>
      <c r="P96" s="65">
        <f t="shared" si="37"/>
        <v>0</v>
      </c>
      <c r="Q96" s="65">
        <f t="shared" si="37"/>
        <v>32.5</v>
      </c>
      <c r="R96" s="65">
        <f t="shared" si="37"/>
        <v>0</v>
      </c>
      <c r="S96" s="65">
        <f t="shared" si="37"/>
        <v>32.5</v>
      </c>
      <c r="T96" s="65">
        <f t="shared" si="37"/>
        <v>0</v>
      </c>
      <c r="U96" s="65">
        <f t="shared" si="37"/>
        <v>32.5</v>
      </c>
    </row>
    <row r="97" spans="1:21" s="95" customFormat="1" ht="29.25" customHeight="1">
      <c r="A97" s="131" t="s">
        <v>137</v>
      </c>
      <c r="B97" s="106" t="s">
        <v>78</v>
      </c>
      <c r="C97" s="137" t="s">
        <v>182</v>
      </c>
      <c r="D97" s="137" t="s">
        <v>185</v>
      </c>
      <c r="E97" s="108" t="s">
        <v>49</v>
      </c>
      <c r="F97" s="144"/>
      <c r="G97" s="93">
        <f t="shared" si="37"/>
        <v>32.5</v>
      </c>
      <c r="H97" s="93">
        <f t="shared" si="37"/>
        <v>0</v>
      </c>
      <c r="I97" s="93">
        <f t="shared" si="37"/>
        <v>32.5</v>
      </c>
      <c r="J97" s="93">
        <f t="shared" si="37"/>
        <v>0</v>
      </c>
      <c r="K97" s="93">
        <f t="shared" si="37"/>
        <v>32.5</v>
      </c>
      <c r="L97" s="93">
        <f t="shared" si="37"/>
        <v>0</v>
      </c>
      <c r="M97" s="93">
        <f t="shared" si="37"/>
        <v>32.5</v>
      </c>
      <c r="N97" s="93">
        <f t="shared" si="37"/>
        <v>0</v>
      </c>
      <c r="O97" s="93">
        <f t="shared" si="37"/>
        <v>32.5</v>
      </c>
      <c r="P97" s="93">
        <f t="shared" si="37"/>
        <v>0</v>
      </c>
      <c r="Q97" s="93">
        <f t="shared" si="37"/>
        <v>32.5</v>
      </c>
      <c r="R97" s="93">
        <f t="shared" si="37"/>
        <v>0</v>
      </c>
      <c r="S97" s="93">
        <f t="shared" si="37"/>
        <v>32.5</v>
      </c>
      <c r="T97" s="93">
        <f t="shared" si="37"/>
        <v>0</v>
      </c>
      <c r="U97" s="93">
        <f t="shared" si="37"/>
        <v>32.5</v>
      </c>
    </row>
    <row r="98" spans="1:21" s="6" customFormat="1" ht="52.5" customHeight="1">
      <c r="A98" s="79" t="s">
        <v>111</v>
      </c>
      <c r="B98" s="77" t="s">
        <v>78</v>
      </c>
      <c r="C98" s="78" t="s">
        <v>182</v>
      </c>
      <c r="D98" s="78" t="s">
        <v>185</v>
      </c>
      <c r="E98" s="81" t="s">
        <v>55</v>
      </c>
      <c r="F98" s="78"/>
      <c r="G98" s="91">
        <f t="shared" si="37"/>
        <v>32.5</v>
      </c>
      <c r="H98" s="91">
        <f t="shared" si="37"/>
        <v>0</v>
      </c>
      <c r="I98" s="91">
        <f t="shared" si="37"/>
        <v>32.5</v>
      </c>
      <c r="J98" s="91">
        <f t="shared" si="37"/>
        <v>0</v>
      </c>
      <c r="K98" s="91">
        <f t="shared" si="37"/>
        <v>32.5</v>
      </c>
      <c r="L98" s="91">
        <f t="shared" si="37"/>
        <v>0</v>
      </c>
      <c r="M98" s="91">
        <f t="shared" si="37"/>
        <v>32.5</v>
      </c>
      <c r="N98" s="91">
        <f t="shared" si="37"/>
        <v>0</v>
      </c>
      <c r="O98" s="91">
        <f t="shared" si="37"/>
        <v>32.5</v>
      </c>
      <c r="P98" s="91">
        <f t="shared" si="37"/>
        <v>0</v>
      </c>
      <c r="Q98" s="91">
        <f t="shared" si="37"/>
        <v>32.5</v>
      </c>
      <c r="R98" s="91">
        <f t="shared" si="37"/>
        <v>0</v>
      </c>
      <c r="S98" s="91">
        <f t="shared" si="37"/>
        <v>32.5</v>
      </c>
      <c r="T98" s="91">
        <f t="shared" si="37"/>
        <v>0</v>
      </c>
      <c r="U98" s="91">
        <f t="shared" si="37"/>
        <v>32.5</v>
      </c>
    </row>
    <row r="99" spans="1:21" s="6" customFormat="1" ht="27.75" customHeight="1">
      <c r="A99" s="46" t="s">
        <v>128</v>
      </c>
      <c r="B99" s="69" t="s">
        <v>78</v>
      </c>
      <c r="C99" s="34" t="s">
        <v>182</v>
      </c>
      <c r="D99" s="34" t="s">
        <v>185</v>
      </c>
      <c r="E99" s="42" t="s">
        <v>55</v>
      </c>
      <c r="F99" s="47" t="s">
        <v>129</v>
      </c>
      <c r="G99" s="91">
        <f t="shared" si="37"/>
        <v>32.5</v>
      </c>
      <c r="H99" s="91">
        <f t="shared" si="37"/>
        <v>0</v>
      </c>
      <c r="I99" s="75">
        <f t="shared" si="37"/>
        <v>32.5</v>
      </c>
      <c r="J99" s="91">
        <f t="shared" si="37"/>
        <v>0</v>
      </c>
      <c r="K99" s="75">
        <f t="shared" si="37"/>
        <v>32.5</v>
      </c>
      <c r="L99" s="91">
        <f t="shared" si="37"/>
        <v>0</v>
      </c>
      <c r="M99" s="75">
        <f t="shared" si="37"/>
        <v>32.5</v>
      </c>
      <c r="N99" s="91">
        <f t="shared" si="37"/>
        <v>0</v>
      </c>
      <c r="O99" s="75">
        <f t="shared" si="37"/>
        <v>32.5</v>
      </c>
      <c r="P99" s="91">
        <f t="shared" si="37"/>
        <v>0</v>
      </c>
      <c r="Q99" s="75">
        <f t="shared" si="37"/>
        <v>32.5</v>
      </c>
      <c r="R99" s="91">
        <f t="shared" si="37"/>
        <v>0</v>
      </c>
      <c r="S99" s="75">
        <f t="shared" si="37"/>
        <v>32.5</v>
      </c>
      <c r="T99" s="91">
        <f t="shared" si="37"/>
        <v>0</v>
      </c>
      <c r="U99" s="75">
        <f t="shared" si="37"/>
        <v>32.5</v>
      </c>
    </row>
    <row r="100" spans="1:21" s="6" customFormat="1" ht="27" customHeight="1">
      <c r="A100" s="33" t="s">
        <v>130</v>
      </c>
      <c r="B100" s="69" t="s">
        <v>78</v>
      </c>
      <c r="C100" s="34" t="s">
        <v>182</v>
      </c>
      <c r="D100" s="34" t="s">
        <v>185</v>
      </c>
      <c r="E100" s="42" t="s">
        <v>55</v>
      </c>
      <c r="F100" s="47" t="s">
        <v>96</v>
      </c>
      <c r="G100" s="91">
        <f t="shared" si="37"/>
        <v>32.5</v>
      </c>
      <c r="H100" s="91">
        <f t="shared" si="37"/>
        <v>0</v>
      </c>
      <c r="I100" s="75">
        <f t="shared" si="37"/>
        <v>32.5</v>
      </c>
      <c r="J100" s="91">
        <f t="shared" si="37"/>
        <v>0</v>
      </c>
      <c r="K100" s="75">
        <f t="shared" si="37"/>
        <v>32.5</v>
      </c>
      <c r="L100" s="91">
        <f t="shared" si="37"/>
        <v>0</v>
      </c>
      <c r="M100" s="75">
        <f t="shared" si="37"/>
        <v>32.5</v>
      </c>
      <c r="N100" s="91">
        <f t="shared" si="37"/>
        <v>0</v>
      </c>
      <c r="O100" s="75">
        <f t="shared" si="37"/>
        <v>32.5</v>
      </c>
      <c r="P100" s="91">
        <f t="shared" si="37"/>
        <v>0</v>
      </c>
      <c r="Q100" s="75">
        <f t="shared" si="37"/>
        <v>32.5</v>
      </c>
      <c r="R100" s="91">
        <f t="shared" si="37"/>
        <v>0</v>
      </c>
      <c r="S100" s="75">
        <f t="shared" si="37"/>
        <v>32.5</v>
      </c>
      <c r="T100" s="91">
        <f t="shared" si="37"/>
        <v>0</v>
      </c>
      <c r="U100" s="75">
        <f t="shared" si="37"/>
        <v>32.5</v>
      </c>
    </row>
    <row r="101" spans="1:21" ht="25.5" customHeight="1" hidden="1">
      <c r="A101" s="128" t="s">
        <v>4</v>
      </c>
      <c r="B101" s="69" t="s">
        <v>78</v>
      </c>
      <c r="C101" s="127" t="s">
        <v>182</v>
      </c>
      <c r="D101" s="127" t="s">
        <v>185</v>
      </c>
      <c r="E101" s="118" t="s">
        <v>55</v>
      </c>
      <c r="F101" s="127" t="s">
        <v>199</v>
      </c>
      <c r="G101" s="57">
        <v>32.5</v>
      </c>
      <c r="H101" s="57"/>
      <c r="I101" s="57">
        <f>G101+H101</f>
        <v>32.5</v>
      </c>
      <c r="J101" s="57"/>
      <c r="K101" s="57">
        <f>I101+J101</f>
        <v>32.5</v>
      </c>
      <c r="L101" s="57"/>
      <c r="M101" s="57">
        <f>K101+L101</f>
        <v>32.5</v>
      </c>
      <c r="N101" s="57"/>
      <c r="O101" s="57">
        <f>M101+N101</f>
        <v>32.5</v>
      </c>
      <c r="P101" s="57"/>
      <c r="Q101" s="57">
        <f>O101+P101</f>
        <v>32.5</v>
      </c>
      <c r="R101" s="57"/>
      <c r="S101" s="57">
        <f>Q101+R101</f>
        <v>32.5</v>
      </c>
      <c r="T101" s="57"/>
      <c r="U101" s="57">
        <f>S101+T101</f>
        <v>32.5</v>
      </c>
    </row>
    <row r="102" spans="1:21" s="19" customFormat="1" ht="16.5" customHeight="1">
      <c r="A102" s="203" t="s">
        <v>29</v>
      </c>
      <c r="B102" s="68" t="s">
        <v>78</v>
      </c>
      <c r="C102" s="64" t="s">
        <v>182</v>
      </c>
      <c r="D102" s="64" t="s">
        <v>28</v>
      </c>
      <c r="E102" s="204"/>
      <c r="F102" s="64"/>
      <c r="G102" s="65">
        <f aca="true" t="shared" si="38" ref="G102:U103">G103</f>
        <v>0</v>
      </c>
      <c r="H102" s="65">
        <f t="shared" si="38"/>
        <v>3194.2</v>
      </c>
      <c r="I102" s="65">
        <f t="shared" si="38"/>
        <v>3194.2</v>
      </c>
      <c r="J102" s="65">
        <f t="shared" si="38"/>
        <v>0</v>
      </c>
      <c r="K102" s="65">
        <f t="shared" si="38"/>
        <v>3194.2</v>
      </c>
      <c r="L102" s="65">
        <f t="shared" si="38"/>
        <v>0</v>
      </c>
      <c r="M102" s="65">
        <f t="shared" si="38"/>
        <v>3194.2</v>
      </c>
      <c r="N102" s="65">
        <f t="shared" si="38"/>
        <v>-300</v>
      </c>
      <c r="O102" s="65">
        <f t="shared" si="38"/>
        <v>2894.2</v>
      </c>
      <c r="P102" s="65">
        <f t="shared" si="38"/>
        <v>0</v>
      </c>
      <c r="Q102" s="65">
        <f t="shared" si="38"/>
        <v>2894.2</v>
      </c>
      <c r="R102" s="65">
        <f t="shared" si="38"/>
        <v>0</v>
      </c>
      <c r="S102" s="65">
        <f t="shared" si="38"/>
        <v>2894.2</v>
      </c>
      <c r="T102" s="65">
        <f t="shared" si="38"/>
        <v>0</v>
      </c>
      <c r="U102" s="65">
        <f t="shared" si="38"/>
        <v>2894.2</v>
      </c>
    </row>
    <row r="103" spans="1:21" s="6" customFormat="1" ht="30.75" customHeight="1">
      <c r="A103" s="208" t="s">
        <v>31</v>
      </c>
      <c r="B103" s="106" t="s">
        <v>78</v>
      </c>
      <c r="C103" s="92" t="s">
        <v>182</v>
      </c>
      <c r="D103" s="92" t="s">
        <v>28</v>
      </c>
      <c r="E103" s="155" t="s">
        <v>30</v>
      </c>
      <c r="F103" s="92"/>
      <c r="G103" s="65">
        <f t="shared" si="38"/>
        <v>0</v>
      </c>
      <c r="H103" s="65">
        <f t="shared" si="38"/>
        <v>3194.2</v>
      </c>
      <c r="I103" s="93">
        <f t="shared" si="38"/>
        <v>3194.2</v>
      </c>
      <c r="J103" s="65">
        <f t="shared" si="38"/>
        <v>0</v>
      </c>
      <c r="K103" s="93">
        <f t="shared" si="38"/>
        <v>3194.2</v>
      </c>
      <c r="L103" s="65">
        <f t="shared" si="38"/>
        <v>0</v>
      </c>
      <c r="M103" s="93">
        <f t="shared" si="38"/>
        <v>3194.2</v>
      </c>
      <c r="N103" s="65">
        <f t="shared" si="38"/>
        <v>-300</v>
      </c>
      <c r="O103" s="93">
        <f t="shared" si="38"/>
        <v>2894.2</v>
      </c>
      <c r="P103" s="65">
        <f t="shared" si="38"/>
        <v>0</v>
      </c>
      <c r="Q103" s="93">
        <f t="shared" si="38"/>
        <v>2894.2</v>
      </c>
      <c r="R103" s="65">
        <f t="shared" si="38"/>
        <v>0</v>
      </c>
      <c r="S103" s="93">
        <f t="shared" si="38"/>
        <v>2894.2</v>
      </c>
      <c r="T103" s="65">
        <f t="shared" si="38"/>
        <v>0</v>
      </c>
      <c r="U103" s="93">
        <f t="shared" si="38"/>
        <v>2894.2</v>
      </c>
    </row>
    <row r="104" spans="1:21" ht="40.5" customHeight="1">
      <c r="A104" s="205" t="s">
        <v>33</v>
      </c>
      <c r="B104" s="69" t="s">
        <v>78</v>
      </c>
      <c r="C104" s="34" t="s">
        <v>182</v>
      </c>
      <c r="D104" s="34" t="s">
        <v>28</v>
      </c>
      <c r="E104" s="84" t="s">
        <v>32</v>
      </c>
      <c r="F104" s="34"/>
      <c r="G104" s="57">
        <f aca="true" t="shared" si="39" ref="G104:S104">G105+G109</f>
        <v>0</v>
      </c>
      <c r="H104" s="57">
        <f t="shared" si="39"/>
        <v>3194.2</v>
      </c>
      <c r="I104" s="57">
        <f t="shared" si="39"/>
        <v>3194.2</v>
      </c>
      <c r="J104" s="57">
        <f t="shared" si="39"/>
        <v>0</v>
      </c>
      <c r="K104" s="57">
        <f t="shared" si="39"/>
        <v>3194.2</v>
      </c>
      <c r="L104" s="57">
        <f t="shared" si="39"/>
        <v>0</v>
      </c>
      <c r="M104" s="57">
        <f t="shared" si="39"/>
        <v>3194.2</v>
      </c>
      <c r="N104" s="57">
        <f t="shared" si="39"/>
        <v>-300</v>
      </c>
      <c r="O104" s="57">
        <f t="shared" si="39"/>
        <v>2894.2</v>
      </c>
      <c r="P104" s="57">
        <f t="shared" si="39"/>
        <v>0</v>
      </c>
      <c r="Q104" s="57">
        <f t="shared" si="39"/>
        <v>2894.2</v>
      </c>
      <c r="R104" s="57">
        <f t="shared" si="39"/>
        <v>0</v>
      </c>
      <c r="S104" s="57">
        <f t="shared" si="39"/>
        <v>2894.2</v>
      </c>
      <c r="T104" s="57">
        <f>T105+T109</f>
        <v>0</v>
      </c>
      <c r="U104" s="57">
        <f>U105+U109</f>
        <v>2894.2</v>
      </c>
    </row>
    <row r="105" spans="1:21" ht="15.75" customHeight="1">
      <c r="A105" s="205" t="s">
        <v>35</v>
      </c>
      <c r="B105" s="69" t="s">
        <v>78</v>
      </c>
      <c r="C105" s="34" t="s">
        <v>182</v>
      </c>
      <c r="D105" s="34" t="s">
        <v>28</v>
      </c>
      <c r="E105" s="84" t="s">
        <v>34</v>
      </c>
      <c r="F105" s="34"/>
      <c r="G105" s="57">
        <f>G106</f>
        <v>0</v>
      </c>
      <c r="H105" s="57">
        <f aca="true" t="shared" si="40" ref="H105:U107">H106</f>
        <v>3178.2</v>
      </c>
      <c r="I105" s="57">
        <f t="shared" si="40"/>
        <v>3178.2</v>
      </c>
      <c r="J105" s="57">
        <f t="shared" si="40"/>
        <v>0</v>
      </c>
      <c r="K105" s="57">
        <f t="shared" si="40"/>
        <v>3178.2</v>
      </c>
      <c r="L105" s="57">
        <f t="shared" si="40"/>
        <v>0</v>
      </c>
      <c r="M105" s="57">
        <f t="shared" si="40"/>
        <v>3178.2</v>
      </c>
      <c r="N105" s="57">
        <f t="shared" si="40"/>
        <v>-298.5</v>
      </c>
      <c r="O105" s="57">
        <f t="shared" si="40"/>
        <v>2879.7</v>
      </c>
      <c r="P105" s="57">
        <f t="shared" si="40"/>
        <v>0</v>
      </c>
      <c r="Q105" s="57">
        <f t="shared" si="40"/>
        <v>2879.7</v>
      </c>
      <c r="R105" s="57">
        <f t="shared" si="40"/>
        <v>0</v>
      </c>
      <c r="S105" s="57">
        <f t="shared" si="40"/>
        <v>2879.7</v>
      </c>
      <c r="T105" s="57">
        <f t="shared" si="40"/>
        <v>0</v>
      </c>
      <c r="U105" s="57">
        <f t="shared" si="40"/>
        <v>2879.7</v>
      </c>
    </row>
    <row r="106" spans="1:21" ht="27.75" customHeight="1">
      <c r="A106" s="46" t="s">
        <v>128</v>
      </c>
      <c r="B106" s="69" t="s">
        <v>78</v>
      </c>
      <c r="C106" s="34" t="s">
        <v>182</v>
      </c>
      <c r="D106" s="34" t="s">
        <v>28</v>
      </c>
      <c r="E106" s="84" t="s">
        <v>34</v>
      </c>
      <c r="F106" s="34" t="s">
        <v>129</v>
      </c>
      <c r="G106" s="57">
        <f>G107</f>
        <v>0</v>
      </c>
      <c r="H106" s="57">
        <f t="shared" si="40"/>
        <v>3178.2</v>
      </c>
      <c r="I106" s="57">
        <f t="shared" si="40"/>
        <v>3178.2</v>
      </c>
      <c r="J106" s="57">
        <f t="shared" si="40"/>
        <v>0</v>
      </c>
      <c r="K106" s="57">
        <f t="shared" si="40"/>
        <v>3178.2</v>
      </c>
      <c r="L106" s="57">
        <f t="shared" si="40"/>
        <v>0</v>
      </c>
      <c r="M106" s="57">
        <f t="shared" si="40"/>
        <v>3178.2</v>
      </c>
      <c r="N106" s="57">
        <f t="shared" si="40"/>
        <v>-298.5</v>
      </c>
      <c r="O106" s="57">
        <f t="shared" si="40"/>
        <v>2879.7</v>
      </c>
      <c r="P106" s="57">
        <f t="shared" si="40"/>
        <v>0</v>
      </c>
      <c r="Q106" s="57">
        <f t="shared" si="40"/>
        <v>2879.7</v>
      </c>
      <c r="R106" s="57">
        <f t="shared" si="40"/>
        <v>0</v>
      </c>
      <c r="S106" s="57">
        <f t="shared" si="40"/>
        <v>2879.7</v>
      </c>
      <c r="T106" s="57">
        <f t="shared" si="40"/>
        <v>0</v>
      </c>
      <c r="U106" s="57">
        <f t="shared" si="40"/>
        <v>2879.7</v>
      </c>
    </row>
    <row r="107" spans="1:21" ht="27" customHeight="1">
      <c r="A107" s="33" t="s">
        <v>130</v>
      </c>
      <c r="B107" s="69" t="s">
        <v>78</v>
      </c>
      <c r="C107" s="34" t="s">
        <v>182</v>
      </c>
      <c r="D107" s="34" t="s">
        <v>28</v>
      </c>
      <c r="E107" s="84" t="s">
        <v>34</v>
      </c>
      <c r="F107" s="34" t="s">
        <v>96</v>
      </c>
      <c r="G107" s="57">
        <f>G108</f>
        <v>0</v>
      </c>
      <c r="H107" s="57">
        <f t="shared" si="40"/>
        <v>3178.2</v>
      </c>
      <c r="I107" s="57">
        <f t="shared" si="40"/>
        <v>3178.2</v>
      </c>
      <c r="J107" s="57">
        <f t="shared" si="40"/>
        <v>0</v>
      </c>
      <c r="K107" s="57">
        <f t="shared" si="40"/>
        <v>3178.2</v>
      </c>
      <c r="L107" s="57">
        <f t="shared" si="40"/>
        <v>0</v>
      </c>
      <c r="M107" s="57">
        <f t="shared" si="40"/>
        <v>3178.2</v>
      </c>
      <c r="N107" s="57">
        <f t="shared" si="40"/>
        <v>-298.5</v>
      </c>
      <c r="O107" s="57">
        <f t="shared" si="40"/>
        <v>2879.7</v>
      </c>
      <c r="P107" s="57">
        <f t="shared" si="40"/>
        <v>0</v>
      </c>
      <c r="Q107" s="57">
        <f t="shared" si="40"/>
        <v>2879.7</v>
      </c>
      <c r="R107" s="57">
        <f t="shared" si="40"/>
        <v>0</v>
      </c>
      <c r="S107" s="57">
        <f t="shared" si="40"/>
        <v>2879.7</v>
      </c>
      <c r="T107" s="57">
        <f t="shared" si="40"/>
        <v>0</v>
      </c>
      <c r="U107" s="57">
        <f t="shared" si="40"/>
        <v>2879.7</v>
      </c>
    </row>
    <row r="108" spans="1:21" ht="30" customHeight="1" hidden="1">
      <c r="A108" s="128" t="s">
        <v>4</v>
      </c>
      <c r="B108" s="116" t="s">
        <v>78</v>
      </c>
      <c r="C108" s="127" t="s">
        <v>182</v>
      </c>
      <c r="D108" s="127" t="s">
        <v>28</v>
      </c>
      <c r="E108" s="118" t="s">
        <v>34</v>
      </c>
      <c r="F108" s="127" t="s">
        <v>199</v>
      </c>
      <c r="G108" s="57"/>
      <c r="H108" s="57">
        <v>3178.2</v>
      </c>
      <c r="I108" s="210">
        <f>G108+H108</f>
        <v>3178.2</v>
      </c>
      <c r="J108" s="210"/>
      <c r="K108" s="210">
        <f>I108+J108</f>
        <v>3178.2</v>
      </c>
      <c r="L108" s="210"/>
      <c r="M108" s="210">
        <f>K108+L108</f>
        <v>3178.2</v>
      </c>
      <c r="N108" s="210">
        <v>-298.5</v>
      </c>
      <c r="O108" s="210">
        <f>M108+N108</f>
        <v>2879.7</v>
      </c>
      <c r="P108" s="210"/>
      <c r="Q108" s="210">
        <f>O108+P108</f>
        <v>2879.7</v>
      </c>
      <c r="R108" s="210"/>
      <c r="S108" s="210">
        <f>Q108+R108</f>
        <v>2879.7</v>
      </c>
      <c r="T108" s="210"/>
      <c r="U108" s="210">
        <f>S108+T108</f>
        <v>2879.7</v>
      </c>
    </row>
    <row r="109" spans="1:21" ht="66" customHeight="1">
      <c r="A109" s="207" t="s">
        <v>37</v>
      </c>
      <c r="B109" s="69" t="s">
        <v>78</v>
      </c>
      <c r="C109" s="34" t="s">
        <v>182</v>
      </c>
      <c r="D109" s="34" t="s">
        <v>28</v>
      </c>
      <c r="E109" s="84" t="s">
        <v>36</v>
      </c>
      <c r="F109" s="34"/>
      <c r="G109" s="57">
        <f>G110</f>
        <v>0</v>
      </c>
      <c r="H109" s="57">
        <f aca="true" t="shared" si="41" ref="H109:U111">H110</f>
        <v>16</v>
      </c>
      <c r="I109" s="57">
        <f t="shared" si="41"/>
        <v>16</v>
      </c>
      <c r="J109" s="57">
        <f t="shared" si="41"/>
        <v>0</v>
      </c>
      <c r="K109" s="57">
        <f t="shared" si="41"/>
        <v>16</v>
      </c>
      <c r="L109" s="57">
        <f t="shared" si="41"/>
        <v>0</v>
      </c>
      <c r="M109" s="57">
        <f t="shared" si="41"/>
        <v>16</v>
      </c>
      <c r="N109" s="57">
        <f t="shared" si="41"/>
        <v>-1.5</v>
      </c>
      <c r="O109" s="57">
        <f t="shared" si="41"/>
        <v>14.5</v>
      </c>
      <c r="P109" s="57">
        <f t="shared" si="41"/>
        <v>0</v>
      </c>
      <c r="Q109" s="57">
        <f t="shared" si="41"/>
        <v>14.5</v>
      </c>
      <c r="R109" s="57">
        <f t="shared" si="41"/>
        <v>0</v>
      </c>
      <c r="S109" s="57">
        <f t="shared" si="41"/>
        <v>14.5</v>
      </c>
      <c r="T109" s="57">
        <f t="shared" si="41"/>
        <v>0</v>
      </c>
      <c r="U109" s="57">
        <f t="shared" si="41"/>
        <v>14.5</v>
      </c>
    </row>
    <row r="110" spans="1:21" ht="31.5" customHeight="1">
      <c r="A110" s="46" t="s">
        <v>128</v>
      </c>
      <c r="B110" s="69" t="s">
        <v>78</v>
      </c>
      <c r="C110" s="34" t="s">
        <v>182</v>
      </c>
      <c r="D110" s="34" t="s">
        <v>28</v>
      </c>
      <c r="E110" s="84" t="s">
        <v>36</v>
      </c>
      <c r="F110" s="34" t="s">
        <v>129</v>
      </c>
      <c r="G110" s="57">
        <f>G111</f>
        <v>0</v>
      </c>
      <c r="H110" s="57">
        <f t="shared" si="41"/>
        <v>16</v>
      </c>
      <c r="I110" s="57">
        <f t="shared" si="41"/>
        <v>16</v>
      </c>
      <c r="J110" s="57">
        <f t="shared" si="41"/>
        <v>0</v>
      </c>
      <c r="K110" s="57">
        <f t="shared" si="41"/>
        <v>16</v>
      </c>
      <c r="L110" s="57">
        <f t="shared" si="41"/>
        <v>0</v>
      </c>
      <c r="M110" s="57">
        <f t="shared" si="41"/>
        <v>16</v>
      </c>
      <c r="N110" s="57">
        <f t="shared" si="41"/>
        <v>-1.5</v>
      </c>
      <c r="O110" s="57">
        <f t="shared" si="41"/>
        <v>14.5</v>
      </c>
      <c r="P110" s="57">
        <f t="shared" si="41"/>
        <v>0</v>
      </c>
      <c r="Q110" s="57">
        <f t="shared" si="41"/>
        <v>14.5</v>
      </c>
      <c r="R110" s="57">
        <f t="shared" si="41"/>
        <v>0</v>
      </c>
      <c r="S110" s="57">
        <f t="shared" si="41"/>
        <v>14.5</v>
      </c>
      <c r="T110" s="57">
        <f t="shared" si="41"/>
        <v>0</v>
      </c>
      <c r="U110" s="57">
        <f t="shared" si="41"/>
        <v>14.5</v>
      </c>
    </row>
    <row r="111" spans="1:21" ht="30" customHeight="1">
      <c r="A111" s="33" t="s">
        <v>130</v>
      </c>
      <c r="B111" s="69" t="s">
        <v>78</v>
      </c>
      <c r="C111" s="34" t="s">
        <v>182</v>
      </c>
      <c r="D111" s="34" t="s">
        <v>28</v>
      </c>
      <c r="E111" s="84" t="s">
        <v>36</v>
      </c>
      <c r="F111" s="34" t="s">
        <v>96</v>
      </c>
      <c r="G111" s="57">
        <f>G112</f>
        <v>0</v>
      </c>
      <c r="H111" s="57">
        <f t="shared" si="41"/>
        <v>16</v>
      </c>
      <c r="I111" s="57">
        <f t="shared" si="41"/>
        <v>16</v>
      </c>
      <c r="J111" s="57">
        <f t="shared" si="41"/>
        <v>0</v>
      </c>
      <c r="K111" s="57">
        <f t="shared" si="41"/>
        <v>16</v>
      </c>
      <c r="L111" s="57">
        <f t="shared" si="41"/>
        <v>0</v>
      </c>
      <c r="M111" s="57">
        <f t="shared" si="41"/>
        <v>16</v>
      </c>
      <c r="N111" s="57">
        <f t="shared" si="41"/>
        <v>-1.5</v>
      </c>
      <c r="O111" s="57">
        <f t="shared" si="41"/>
        <v>14.5</v>
      </c>
      <c r="P111" s="57">
        <f t="shared" si="41"/>
        <v>0</v>
      </c>
      <c r="Q111" s="57">
        <f t="shared" si="41"/>
        <v>14.5</v>
      </c>
      <c r="R111" s="57">
        <f t="shared" si="41"/>
        <v>0</v>
      </c>
      <c r="S111" s="57">
        <f t="shared" si="41"/>
        <v>14.5</v>
      </c>
      <c r="T111" s="57">
        <f t="shared" si="41"/>
        <v>0</v>
      </c>
      <c r="U111" s="57">
        <f t="shared" si="41"/>
        <v>14.5</v>
      </c>
    </row>
    <row r="112" spans="1:21" ht="29.25" customHeight="1" hidden="1">
      <c r="A112" s="128" t="s">
        <v>4</v>
      </c>
      <c r="B112" s="116" t="s">
        <v>78</v>
      </c>
      <c r="C112" s="127" t="s">
        <v>182</v>
      </c>
      <c r="D112" s="127" t="s">
        <v>28</v>
      </c>
      <c r="E112" s="118" t="s">
        <v>36</v>
      </c>
      <c r="F112" s="127" t="s">
        <v>199</v>
      </c>
      <c r="G112" s="57"/>
      <c r="H112" s="57">
        <v>16</v>
      </c>
      <c r="I112" s="210">
        <f>G112+H112</f>
        <v>16</v>
      </c>
      <c r="J112" s="210"/>
      <c r="K112" s="210">
        <f>I112+J112</f>
        <v>16</v>
      </c>
      <c r="L112" s="210"/>
      <c r="M112" s="210">
        <f>K112+L112</f>
        <v>16</v>
      </c>
      <c r="N112" s="210">
        <v>-1.5</v>
      </c>
      <c r="O112" s="210">
        <f>M112+N112</f>
        <v>14.5</v>
      </c>
      <c r="P112" s="210"/>
      <c r="Q112" s="210">
        <f>O112+P112</f>
        <v>14.5</v>
      </c>
      <c r="R112" s="210"/>
      <c r="S112" s="210">
        <f>Q112+R112</f>
        <v>14.5</v>
      </c>
      <c r="T112" s="210"/>
      <c r="U112" s="210">
        <f>S112+T112</f>
        <v>14.5</v>
      </c>
    </row>
    <row r="113" spans="1:21" ht="15" customHeight="1">
      <c r="A113" s="48" t="s">
        <v>178</v>
      </c>
      <c r="B113" s="68" t="s">
        <v>78</v>
      </c>
      <c r="C113" s="64" t="s">
        <v>182</v>
      </c>
      <c r="D113" s="64" t="s">
        <v>184</v>
      </c>
      <c r="E113" s="42"/>
      <c r="F113" s="64"/>
      <c r="G113" s="65">
        <f aca="true" t="shared" si="42" ref="G113:U114">G114</f>
        <v>1753</v>
      </c>
      <c r="H113" s="65">
        <f t="shared" si="42"/>
        <v>0</v>
      </c>
      <c r="I113" s="65">
        <f t="shared" si="42"/>
        <v>1753</v>
      </c>
      <c r="J113" s="65">
        <f t="shared" si="42"/>
        <v>0</v>
      </c>
      <c r="K113" s="65">
        <f t="shared" si="42"/>
        <v>1753</v>
      </c>
      <c r="L113" s="65">
        <f t="shared" si="42"/>
        <v>0</v>
      </c>
      <c r="M113" s="65">
        <f t="shared" si="42"/>
        <v>1753</v>
      </c>
      <c r="N113" s="65">
        <f t="shared" si="42"/>
        <v>661.17605</v>
      </c>
      <c r="O113" s="238">
        <f t="shared" si="42"/>
        <v>2414.17605</v>
      </c>
      <c r="P113" s="65">
        <f t="shared" si="42"/>
        <v>0</v>
      </c>
      <c r="Q113" s="238">
        <f t="shared" si="42"/>
        <v>2414.17605</v>
      </c>
      <c r="R113" s="65">
        <f t="shared" si="42"/>
        <v>0</v>
      </c>
      <c r="S113" s="238">
        <f t="shared" si="42"/>
        <v>2414.17605</v>
      </c>
      <c r="T113" s="65">
        <f t="shared" si="42"/>
        <v>0</v>
      </c>
      <c r="U113" s="238">
        <f t="shared" si="42"/>
        <v>2414.17605</v>
      </c>
    </row>
    <row r="114" spans="1:21" s="6" customFormat="1" ht="57" customHeight="1">
      <c r="A114" s="125" t="s">
        <v>79</v>
      </c>
      <c r="B114" s="106" t="s">
        <v>78</v>
      </c>
      <c r="C114" s="107" t="s">
        <v>182</v>
      </c>
      <c r="D114" s="107" t="s">
        <v>184</v>
      </c>
      <c r="E114" s="108" t="s">
        <v>112</v>
      </c>
      <c r="F114" s="107"/>
      <c r="G114" s="140">
        <f t="shared" si="42"/>
        <v>1753</v>
      </c>
      <c r="H114" s="140">
        <f t="shared" si="42"/>
        <v>0</v>
      </c>
      <c r="I114" s="140">
        <f t="shared" si="42"/>
        <v>1753</v>
      </c>
      <c r="J114" s="140">
        <f t="shared" si="42"/>
        <v>0</v>
      </c>
      <c r="K114" s="140">
        <f t="shared" si="42"/>
        <v>1753</v>
      </c>
      <c r="L114" s="140">
        <f t="shared" si="42"/>
        <v>0</v>
      </c>
      <c r="M114" s="140">
        <f t="shared" si="42"/>
        <v>1753</v>
      </c>
      <c r="N114" s="237">
        <f t="shared" si="42"/>
        <v>661.17605</v>
      </c>
      <c r="O114" s="237">
        <f t="shared" si="42"/>
        <v>2414.17605</v>
      </c>
      <c r="P114" s="237">
        <f t="shared" si="42"/>
        <v>0</v>
      </c>
      <c r="Q114" s="237">
        <f t="shared" si="42"/>
        <v>2414.17605</v>
      </c>
      <c r="R114" s="237">
        <f t="shared" si="42"/>
        <v>0</v>
      </c>
      <c r="S114" s="237">
        <f t="shared" si="42"/>
        <v>2414.17605</v>
      </c>
      <c r="T114" s="237">
        <f t="shared" si="42"/>
        <v>0</v>
      </c>
      <c r="U114" s="237">
        <f t="shared" si="42"/>
        <v>2414.17605</v>
      </c>
    </row>
    <row r="115" spans="1:21" s="6" customFormat="1" ht="41.25" customHeight="1">
      <c r="A115" s="145" t="s">
        <v>80</v>
      </c>
      <c r="B115" s="77" t="s">
        <v>78</v>
      </c>
      <c r="C115" s="80" t="s">
        <v>182</v>
      </c>
      <c r="D115" s="80" t="s">
        <v>184</v>
      </c>
      <c r="E115" s="97" t="s">
        <v>113</v>
      </c>
      <c r="F115" s="80"/>
      <c r="G115" s="82">
        <f aca="true" t="shared" si="43" ref="G115:S115">G120+G116+G124</f>
        <v>1753</v>
      </c>
      <c r="H115" s="82">
        <f t="shared" si="43"/>
        <v>0</v>
      </c>
      <c r="I115" s="82">
        <f t="shared" si="43"/>
        <v>1753</v>
      </c>
      <c r="J115" s="82">
        <f t="shared" si="43"/>
        <v>0</v>
      </c>
      <c r="K115" s="82">
        <f t="shared" si="43"/>
        <v>1753</v>
      </c>
      <c r="L115" s="82">
        <f t="shared" si="43"/>
        <v>0</v>
      </c>
      <c r="M115" s="82">
        <f t="shared" si="43"/>
        <v>1753</v>
      </c>
      <c r="N115" s="82">
        <f t="shared" si="43"/>
        <v>661.17605</v>
      </c>
      <c r="O115" s="82">
        <f t="shared" si="43"/>
        <v>2414.17605</v>
      </c>
      <c r="P115" s="82">
        <f t="shared" si="43"/>
        <v>0</v>
      </c>
      <c r="Q115" s="235">
        <f t="shared" si="43"/>
        <v>2414.17605</v>
      </c>
      <c r="R115" s="82">
        <f t="shared" si="43"/>
        <v>0</v>
      </c>
      <c r="S115" s="235">
        <f t="shared" si="43"/>
        <v>2414.17605</v>
      </c>
      <c r="T115" s="82">
        <f>T120+T116+T124</f>
        <v>0</v>
      </c>
      <c r="U115" s="235">
        <f>U120+U116+U124</f>
        <v>2414.17605</v>
      </c>
    </row>
    <row r="116" spans="1:21" s="6" customFormat="1" ht="29.25" customHeight="1">
      <c r="A116" s="79" t="s">
        <v>81</v>
      </c>
      <c r="B116" s="77" t="s">
        <v>78</v>
      </c>
      <c r="C116" s="80" t="s">
        <v>182</v>
      </c>
      <c r="D116" s="80" t="s">
        <v>184</v>
      </c>
      <c r="E116" s="81" t="s">
        <v>82</v>
      </c>
      <c r="F116" s="191"/>
      <c r="G116" s="82">
        <f aca="true" t="shared" si="44" ref="G116:U118">G117</f>
        <v>350</v>
      </c>
      <c r="H116" s="82">
        <f t="shared" si="44"/>
        <v>0</v>
      </c>
      <c r="I116" s="82">
        <f t="shared" si="44"/>
        <v>350</v>
      </c>
      <c r="J116" s="82">
        <f t="shared" si="44"/>
        <v>0</v>
      </c>
      <c r="K116" s="82">
        <f t="shared" si="44"/>
        <v>350</v>
      </c>
      <c r="L116" s="82">
        <f t="shared" si="44"/>
        <v>0</v>
      </c>
      <c r="M116" s="82">
        <f t="shared" si="44"/>
        <v>350</v>
      </c>
      <c r="N116" s="82">
        <f t="shared" si="44"/>
        <v>0</v>
      </c>
      <c r="O116" s="82">
        <f t="shared" si="44"/>
        <v>350</v>
      </c>
      <c r="P116" s="82">
        <f t="shared" si="44"/>
        <v>350</v>
      </c>
      <c r="Q116" s="82">
        <f t="shared" si="44"/>
        <v>700</v>
      </c>
      <c r="R116" s="82">
        <f t="shared" si="44"/>
        <v>0</v>
      </c>
      <c r="S116" s="82">
        <f t="shared" si="44"/>
        <v>700</v>
      </c>
      <c r="T116" s="82">
        <f t="shared" si="44"/>
        <v>0</v>
      </c>
      <c r="U116" s="82">
        <f t="shared" si="44"/>
        <v>700</v>
      </c>
    </row>
    <row r="117" spans="1:21" s="6" customFormat="1" ht="29.25" customHeight="1">
      <c r="A117" s="46" t="s">
        <v>128</v>
      </c>
      <c r="B117" s="69" t="s">
        <v>78</v>
      </c>
      <c r="C117" s="45" t="s">
        <v>182</v>
      </c>
      <c r="D117" s="45" t="s">
        <v>184</v>
      </c>
      <c r="E117" s="42" t="s">
        <v>82</v>
      </c>
      <c r="F117" s="49" t="s">
        <v>129</v>
      </c>
      <c r="G117" s="82">
        <f t="shared" si="44"/>
        <v>350</v>
      </c>
      <c r="H117" s="82">
        <f t="shared" si="44"/>
        <v>0</v>
      </c>
      <c r="I117" s="173">
        <f t="shared" si="44"/>
        <v>350</v>
      </c>
      <c r="J117" s="82">
        <f t="shared" si="44"/>
        <v>0</v>
      </c>
      <c r="K117" s="173">
        <f t="shared" si="44"/>
        <v>350</v>
      </c>
      <c r="L117" s="82">
        <f t="shared" si="44"/>
        <v>0</v>
      </c>
      <c r="M117" s="173">
        <f t="shared" si="44"/>
        <v>350</v>
      </c>
      <c r="N117" s="82">
        <f t="shared" si="44"/>
        <v>0</v>
      </c>
      <c r="O117" s="173">
        <f t="shared" si="44"/>
        <v>350</v>
      </c>
      <c r="P117" s="82">
        <f t="shared" si="44"/>
        <v>350</v>
      </c>
      <c r="Q117" s="173">
        <f t="shared" si="44"/>
        <v>700</v>
      </c>
      <c r="R117" s="82">
        <f t="shared" si="44"/>
        <v>0</v>
      </c>
      <c r="S117" s="173">
        <f t="shared" si="44"/>
        <v>700</v>
      </c>
      <c r="T117" s="82">
        <f t="shared" si="44"/>
        <v>0</v>
      </c>
      <c r="U117" s="173">
        <f t="shared" si="44"/>
        <v>700</v>
      </c>
    </row>
    <row r="118" spans="1:21" s="6" customFormat="1" ht="29.25" customHeight="1">
      <c r="A118" s="33" t="s">
        <v>130</v>
      </c>
      <c r="B118" s="69" t="s">
        <v>78</v>
      </c>
      <c r="C118" s="45" t="s">
        <v>182</v>
      </c>
      <c r="D118" s="45" t="s">
        <v>184</v>
      </c>
      <c r="E118" s="42" t="s">
        <v>82</v>
      </c>
      <c r="F118" s="49" t="s">
        <v>96</v>
      </c>
      <c r="G118" s="82">
        <f t="shared" si="44"/>
        <v>350</v>
      </c>
      <c r="H118" s="82">
        <f t="shared" si="44"/>
        <v>0</v>
      </c>
      <c r="I118" s="173">
        <f t="shared" si="44"/>
        <v>350</v>
      </c>
      <c r="J118" s="82">
        <f t="shared" si="44"/>
        <v>0</v>
      </c>
      <c r="K118" s="173">
        <f t="shared" si="44"/>
        <v>350</v>
      </c>
      <c r="L118" s="82">
        <f t="shared" si="44"/>
        <v>0</v>
      </c>
      <c r="M118" s="173">
        <f t="shared" si="44"/>
        <v>350</v>
      </c>
      <c r="N118" s="82">
        <f t="shared" si="44"/>
        <v>0</v>
      </c>
      <c r="O118" s="173">
        <f t="shared" si="44"/>
        <v>350</v>
      </c>
      <c r="P118" s="82">
        <f t="shared" si="44"/>
        <v>350</v>
      </c>
      <c r="Q118" s="173">
        <f t="shared" si="44"/>
        <v>700</v>
      </c>
      <c r="R118" s="82">
        <f t="shared" si="44"/>
        <v>0</v>
      </c>
      <c r="S118" s="173">
        <f t="shared" si="44"/>
        <v>700</v>
      </c>
      <c r="T118" s="82">
        <f t="shared" si="44"/>
        <v>0</v>
      </c>
      <c r="U118" s="173">
        <f t="shared" si="44"/>
        <v>700</v>
      </c>
    </row>
    <row r="119" spans="1:21" s="6" customFormat="1" ht="29.25" customHeight="1" hidden="1">
      <c r="A119" s="128" t="s">
        <v>4</v>
      </c>
      <c r="B119" s="116" t="s">
        <v>78</v>
      </c>
      <c r="C119" s="117" t="s">
        <v>182</v>
      </c>
      <c r="D119" s="117" t="s">
        <v>184</v>
      </c>
      <c r="E119" s="118" t="s">
        <v>82</v>
      </c>
      <c r="F119" s="117" t="s">
        <v>199</v>
      </c>
      <c r="G119" s="82">
        <v>350</v>
      </c>
      <c r="H119" s="82"/>
      <c r="I119" s="82">
        <f>G119+H119</f>
        <v>350</v>
      </c>
      <c r="J119" s="82"/>
      <c r="K119" s="82">
        <f>I119+J119</f>
        <v>350</v>
      </c>
      <c r="L119" s="82"/>
      <c r="M119" s="82">
        <f>K119+L119</f>
        <v>350</v>
      </c>
      <c r="N119" s="82"/>
      <c r="O119" s="82">
        <f>M119+N119</f>
        <v>350</v>
      </c>
      <c r="P119" s="82">
        <v>350</v>
      </c>
      <c r="Q119" s="82">
        <f>O119+P119</f>
        <v>700</v>
      </c>
      <c r="R119" s="82"/>
      <c r="S119" s="82">
        <f>Q119+R119</f>
        <v>700</v>
      </c>
      <c r="T119" s="82"/>
      <c r="U119" s="82">
        <f>S119+T119</f>
        <v>700</v>
      </c>
    </row>
    <row r="120" spans="1:21" s="6" customFormat="1" ht="30" customHeight="1">
      <c r="A120" s="79" t="s">
        <v>115</v>
      </c>
      <c r="B120" s="77" t="s">
        <v>78</v>
      </c>
      <c r="C120" s="80" t="s">
        <v>182</v>
      </c>
      <c r="D120" s="80" t="s">
        <v>184</v>
      </c>
      <c r="E120" s="81" t="s">
        <v>114</v>
      </c>
      <c r="F120" s="80"/>
      <c r="G120" s="82">
        <f aca="true" t="shared" si="45" ref="G120:U122">G121</f>
        <v>1373</v>
      </c>
      <c r="H120" s="82">
        <f t="shared" si="45"/>
        <v>0</v>
      </c>
      <c r="I120" s="82">
        <f t="shared" si="45"/>
        <v>1373</v>
      </c>
      <c r="J120" s="82">
        <f t="shared" si="45"/>
        <v>0</v>
      </c>
      <c r="K120" s="82">
        <f t="shared" si="45"/>
        <v>1373</v>
      </c>
      <c r="L120" s="82">
        <f t="shared" si="45"/>
        <v>0</v>
      </c>
      <c r="M120" s="82">
        <f t="shared" si="45"/>
        <v>1373</v>
      </c>
      <c r="N120" s="235">
        <f t="shared" si="45"/>
        <v>661.17605</v>
      </c>
      <c r="O120" s="235">
        <f t="shared" si="45"/>
        <v>2034.17605</v>
      </c>
      <c r="P120" s="235">
        <f t="shared" si="45"/>
        <v>-411.17605</v>
      </c>
      <c r="Q120" s="235">
        <f t="shared" si="45"/>
        <v>1623</v>
      </c>
      <c r="R120" s="235">
        <f t="shared" si="45"/>
        <v>0</v>
      </c>
      <c r="S120" s="235">
        <f t="shared" si="45"/>
        <v>1623</v>
      </c>
      <c r="T120" s="235">
        <f t="shared" si="45"/>
        <v>0</v>
      </c>
      <c r="U120" s="235">
        <f t="shared" si="45"/>
        <v>1623</v>
      </c>
    </row>
    <row r="121" spans="1:21" ht="30" customHeight="1">
      <c r="A121" s="46" t="s">
        <v>128</v>
      </c>
      <c r="B121" s="69" t="s">
        <v>78</v>
      </c>
      <c r="C121" s="45" t="s">
        <v>182</v>
      </c>
      <c r="D121" s="45" t="s">
        <v>184</v>
      </c>
      <c r="E121" s="42" t="s">
        <v>114</v>
      </c>
      <c r="F121" s="45" t="s">
        <v>129</v>
      </c>
      <c r="G121" s="60">
        <f t="shared" si="45"/>
        <v>1373</v>
      </c>
      <c r="H121" s="60">
        <f t="shared" si="45"/>
        <v>0</v>
      </c>
      <c r="I121" s="60">
        <f t="shared" si="45"/>
        <v>1373</v>
      </c>
      <c r="J121" s="60">
        <f t="shared" si="45"/>
        <v>0</v>
      </c>
      <c r="K121" s="60">
        <f t="shared" si="45"/>
        <v>1373</v>
      </c>
      <c r="L121" s="60">
        <f t="shared" si="45"/>
        <v>0</v>
      </c>
      <c r="M121" s="60">
        <f t="shared" si="45"/>
        <v>1373</v>
      </c>
      <c r="N121" s="236">
        <f t="shared" si="45"/>
        <v>661.17605</v>
      </c>
      <c r="O121" s="236">
        <f t="shared" si="45"/>
        <v>2034.17605</v>
      </c>
      <c r="P121" s="236">
        <f t="shared" si="45"/>
        <v>-411.17605</v>
      </c>
      <c r="Q121" s="236">
        <f t="shared" si="45"/>
        <v>1623</v>
      </c>
      <c r="R121" s="236">
        <f t="shared" si="45"/>
        <v>0</v>
      </c>
      <c r="S121" s="236">
        <f t="shared" si="45"/>
        <v>1623</v>
      </c>
      <c r="T121" s="236">
        <f t="shared" si="45"/>
        <v>0</v>
      </c>
      <c r="U121" s="236">
        <f t="shared" si="45"/>
        <v>1623</v>
      </c>
    </row>
    <row r="122" spans="1:21" ht="30" customHeight="1">
      <c r="A122" s="33" t="s">
        <v>130</v>
      </c>
      <c r="B122" s="69" t="s">
        <v>78</v>
      </c>
      <c r="C122" s="45" t="s">
        <v>182</v>
      </c>
      <c r="D122" s="45" t="s">
        <v>184</v>
      </c>
      <c r="E122" s="42" t="s">
        <v>114</v>
      </c>
      <c r="F122" s="45" t="s">
        <v>96</v>
      </c>
      <c r="G122" s="60">
        <f t="shared" si="45"/>
        <v>1373</v>
      </c>
      <c r="H122" s="60">
        <f t="shared" si="45"/>
        <v>0</v>
      </c>
      <c r="I122" s="60">
        <f t="shared" si="45"/>
        <v>1373</v>
      </c>
      <c r="J122" s="60">
        <f t="shared" si="45"/>
        <v>0</v>
      </c>
      <c r="K122" s="60">
        <f t="shared" si="45"/>
        <v>1373</v>
      </c>
      <c r="L122" s="60">
        <f t="shared" si="45"/>
        <v>0</v>
      </c>
      <c r="M122" s="60">
        <f t="shared" si="45"/>
        <v>1373</v>
      </c>
      <c r="N122" s="236">
        <f t="shared" si="45"/>
        <v>661.17605</v>
      </c>
      <c r="O122" s="236">
        <f t="shared" si="45"/>
        <v>2034.17605</v>
      </c>
      <c r="P122" s="236">
        <f t="shared" si="45"/>
        <v>-411.17605</v>
      </c>
      <c r="Q122" s="236">
        <f t="shared" si="45"/>
        <v>1623</v>
      </c>
      <c r="R122" s="236">
        <f t="shared" si="45"/>
        <v>0</v>
      </c>
      <c r="S122" s="236">
        <f t="shared" si="45"/>
        <v>1623</v>
      </c>
      <c r="T122" s="236">
        <f t="shared" si="45"/>
        <v>0</v>
      </c>
      <c r="U122" s="236">
        <f t="shared" si="45"/>
        <v>1623</v>
      </c>
    </row>
    <row r="123" spans="1:21" ht="27" customHeight="1" hidden="1">
      <c r="A123" s="128" t="s">
        <v>4</v>
      </c>
      <c r="B123" s="69" t="s">
        <v>78</v>
      </c>
      <c r="C123" s="117" t="s">
        <v>182</v>
      </c>
      <c r="D123" s="117" t="s">
        <v>184</v>
      </c>
      <c r="E123" s="118" t="s">
        <v>114</v>
      </c>
      <c r="F123" s="117" t="s">
        <v>199</v>
      </c>
      <c r="G123" s="60">
        <v>1373</v>
      </c>
      <c r="H123" s="60"/>
      <c r="I123" s="60">
        <f>G123+H123</f>
        <v>1373</v>
      </c>
      <c r="J123" s="60"/>
      <c r="K123" s="60">
        <f>I123+J123</f>
        <v>1373</v>
      </c>
      <c r="L123" s="60"/>
      <c r="M123" s="60">
        <f>K123+L123</f>
        <v>1373</v>
      </c>
      <c r="N123" s="236">
        <v>661.17605</v>
      </c>
      <c r="O123" s="236">
        <f>M123+N123</f>
        <v>2034.17605</v>
      </c>
      <c r="P123" s="236">
        <v>-411.17605</v>
      </c>
      <c r="Q123" s="236">
        <f>O123+P123</f>
        <v>1623</v>
      </c>
      <c r="R123" s="236"/>
      <c r="S123" s="236">
        <f>Q123+R123</f>
        <v>1623</v>
      </c>
      <c r="T123" s="236"/>
      <c r="U123" s="236">
        <f>S123+T123</f>
        <v>1623</v>
      </c>
    </row>
    <row r="124" spans="1:21" s="6" customFormat="1" ht="27" customHeight="1">
      <c r="A124" s="79" t="s">
        <v>159</v>
      </c>
      <c r="B124" s="77" t="s">
        <v>78</v>
      </c>
      <c r="C124" s="80" t="s">
        <v>182</v>
      </c>
      <c r="D124" s="80" t="s">
        <v>184</v>
      </c>
      <c r="E124" s="97" t="s">
        <v>229</v>
      </c>
      <c r="F124" s="190"/>
      <c r="G124" s="82">
        <f aca="true" t="shared" si="46" ref="G124:U126">G125</f>
        <v>30</v>
      </c>
      <c r="H124" s="82">
        <f t="shared" si="46"/>
        <v>0</v>
      </c>
      <c r="I124" s="82">
        <f t="shared" si="46"/>
        <v>30</v>
      </c>
      <c r="J124" s="82">
        <f t="shared" si="46"/>
        <v>0</v>
      </c>
      <c r="K124" s="82">
        <f t="shared" si="46"/>
        <v>30</v>
      </c>
      <c r="L124" s="82">
        <f t="shared" si="46"/>
        <v>0</v>
      </c>
      <c r="M124" s="82">
        <f t="shared" si="46"/>
        <v>30</v>
      </c>
      <c r="N124" s="82">
        <f t="shared" si="46"/>
        <v>0</v>
      </c>
      <c r="O124" s="82">
        <f t="shared" si="46"/>
        <v>30</v>
      </c>
      <c r="P124" s="235">
        <f t="shared" si="46"/>
        <v>61.17605</v>
      </c>
      <c r="Q124" s="235">
        <f t="shared" si="46"/>
        <v>91.17605</v>
      </c>
      <c r="R124" s="235">
        <f t="shared" si="46"/>
        <v>0</v>
      </c>
      <c r="S124" s="235">
        <f t="shared" si="46"/>
        <v>91.17605</v>
      </c>
      <c r="T124" s="235">
        <f t="shared" si="46"/>
        <v>0</v>
      </c>
      <c r="U124" s="235">
        <f t="shared" si="46"/>
        <v>91.17605</v>
      </c>
    </row>
    <row r="125" spans="1:21" ht="27" customHeight="1">
      <c r="A125" s="46" t="s">
        <v>128</v>
      </c>
      <c r="B125" s="69" t="s">
        <v>78</v>
      </c>
      <c r="C125" s="146" t="s">
        <v>182</v>
      </c>
      <c r="D125" s="146" t="s">
        <v>184</v>
      </c>
      <c r="E125" s="147" t="s">
        <v>229</v>
      </c>
      <c r="F125" s="45" t="s">
        <v>129</v>
      </c>
      <c r="G125" s="60">
        <f t="shared" si="46"/>
        <v>30</v>
      </c>
      <c r="H125" s="60">
        <f t="shared" si="46"/>
        <v>0</v>
      </c>
      <c r="I125" s="60">
        <f t="shared" si="46"/>
        <v>30</v>
      </c>
      <c r="J125" s="60">
        <f t="shared" si="46"/>
        <v>0</v>
      </c>
      <c r="K125" s="60">
        <f t="shared" si="46"/>
        <v>30</v>
      </c>
      <c r="L125" s="60">
        <f t="shared" si="46"/>
        <v>0</v>
      </c>
      <c r="M125" s="60">
        <f t="shared" si="46"/>
        <v>30</v>
      </c>
      <c r="N125" s="60">
        <f t="shared" si="46"/>
        <v>0</v>
      </c>
      <c r="O125" s="60">
        <f t="shared" si="46"/>
        <v>30</v>
      </c>
      <c r="P125" s="236">
        <f t="shared" si="46"/>
        <v>61.17605</v>
      </c>
      <c r="Q125" s="236">
        <f t="shared" si="46"/>
        <v>91.17605</v>
      </c>
      <c r="R125" s="236">
        <f t="shared" si="46"/>
        <v>0</v>
      </c>
      <c r="S125" s="236">
        <f t="shared" si="46"/>
        <v>91.17605</v>
      </c>
      <c r="T125" s="236">
        <f t="shared" si="46"/>
        <v>0</v>
      </c>
      <c r="U125" s="236">
        <f t="shared" si="46"/>
        <v>91.17605</v>
      </c>
    </row>
    <row r="126" spans="1:21" ht="27" customHeight="1">
      <c r="A126" s="33" t="s">
        <v>130</v>
      </c>
      <c r="B126" s="69" t="s">
        <v>78</v>
      </c>
      <c r="C126" s="146" t="s">
        <v>182</v>
      </c>
      <c r="D126" s="146" t="s">
        <v>184</v>
      </c>
      <c r="E126" s="147" t="s">
        <v>229</v>
      </c>
      <c r="F126" s="45" t="s">
        <v>96</v>
      </c>
      <c r="G126" s="60">
        <f t="shared" si="46"/>
        <v>30</v>
      </c>
      <c r="H126" s="60">
        <f t="shared" si="46"/>
        <v>0</v>
      </c>
      <c r="I126" s="60">
        <f t="shared" si="46"/>
        <v>30</v>
      </c>
      <c r="J126" s="60">
        <f t="shared" si="46"/>
        <v>0</v>
      </c>
      <c r="K126" s="60">
        <f t="shared" si="46"/>
        <v>30</v>
      </c>
      <c r="L126" s="60">
        <f t="shared" si="46"/>
        <v>0</v>
      </c>
      <c r="M126" s="60">
        <f t="shared" si="46"/>
        <v>30</v>
      </c>
      <c r="N126" s="60">
        <f t="shared" si="46"/>
        <v>0</v>
      </c>
      <c r="O126" s="60">
        <f t="shared" si="46"/>
        <v>30</v>
      </c>
      <c r="P126" s="236">
        <f t="shared" si="46"/>
        <v>61.17605</v>
      </c>
      <c r="Q126" s="236">
        <f t="shared" si="46"/>
        <v>91.17605</v>
      </c>
      <c r="R126" s="236">
        <f t="shared" si="46"/>
        <v>0</v>
      </c>
      <c r="S126" s="236">
        <f t="shared" si="46"/>
        <v>91.17605</v>
      </c>
      <c r="T126" s="236">
        <f t="shared" si="46"/>
        <v>0</v>
      </c>
      <c r="U126" s="236">
        <f t="shared" si="46"/>
        <v>91.17605</v>
      </c>
    </row>
    <row r="127" spans="1:21" ht="27" customHeight="1" hidden="1">
      <c r="A127" s="128" t="s">
        <v>4</v>
      </c>
      <c r="B127" s="116" t="s">
        <v>78</v>
      </c>
      <c r="C127" s="174" t="s">
        <v>182</v>
      </c>
      <c r="D127" s="174" t="s">
        <v>184</v>
      </c>
      <c r="E127" s="153" t="s">
        <v>229</v>
      </c>
      <c r="F127" s="117" t="s">
        <v>199</v>
      </c>
      <c r="G127" s="60">
        <v>30</v>
      </c>
      <c r="H127" s="60"/>
      <c r="I127" s="60">
        <f>G127+H127</f>
        <v>30</v>
      </c>
      <c r="J127" s="60"/>
      <c r="K127" s="60">
        <f>I127+J127</f>
        <v>30</v>
      </c>
      <c r="L127" s="60"/>
      <c r="M127" s="60">
        <f>K127+L127</f>
        <v>30</v>
      </c>
      <c r="N127" s="60"/>
      <c r="O127" s="60">
        <f>M127+N127</f>
        <v>30</v>
      </c>
      <c r="P127" s="236">
        <v>61.17605</v>
      </c>
      <c r="Q127" s="236">
        <f>O127+P127</f>
        <v>91.17605</v>
      </c>
      <c r="R127" s="236"/>
      <c r="S127" s="236">
        <f>Q127+R127</f>
        <v>91.17605</v>
      </c>
      <c r="T127" s="236"/>
      <c r="U127" s="236">
        <f>S127+T127</f>
        <v>91.17605</v>
      </c>
    </row>
    <row r="128" spans="1:21" s="19" customFormat="1" ht="13.5" customHeight="1">
      <c r="A128" s="100" t="s">
        <v>175</v>
      </c>
      <c r="B128" s="68" t="s">
        <v>78</v>
      </c>
      <c r="C128" s="64" t="s">
        <v>182</v>
      </c>
      <c r="D128" s="64" t="s">
        <v>176</v>
      </c>
      <c r="E128" s="119"/>
      <c r="F128" s="64"/>
      <c r="G128" s="149">
        <f aca="true" t="shared" si="47" ref="G128:U133">G129</f>
        <v>4</v>
      </c>
      <c r="H128" s="149">
        <f t="shared" si="47"/>
        <v>0</v>
      </c>
      <c r="I128" s="149">
        <f t="shared" si="47"/>
        <v>4</v>
      </c>
      <c r="J128" s="149">
        <f t="shared" si="47"/>
        <v>0</v>
      </c>
      <c r="K128" s="149">
        <f t="shared" si="47"/>
        <v>4</v>
      </c>
      <c r="L128" s="149">
        <f t="shared" si="47"/>
        <v>0</v>
      </c>
      <c r="M128" s="149">
        <f t="shared" si="47"/>
        <v>4</v>
      </c>
      <c r="N128" s="149">
        <f t="shared" si="47"/>
        <v>0</v>
      </c>
      <c r="O128" s="149">
        <f t="shared" si="47"/>
        <v>4</v>
      </c>
      <c r="P128" s="149">
        <f t="shared" si="47"/>
        <v>0</v>
      </c>
      <c r="Q128" s="149">
        <f t="shared" si="47"/>
        <v>4</v>
      </c>
      <c r="R128" s="149">
        <f t="shared" si="47"/>
        <v>0</v>
      </c>
      <c r="S128" s="149">
        <f t="shared" si="47"/>
        <v>4</v>
      </c>
      <c r="T128" s="149">
        <f t="shared" si="47"/>
        <v>0</v>
      </c>
      <c r="U128" s="149">
        <f t="shared" si="47"/>
        <v>4</v>
      </c>
    </row>
    <row r="129" spans="1:21" s="6" customFormat="1" ht="57" customHeight="1">
      <c r="A129" s="163" t="s">
        <v>83</v>
      </c>
      <c r="B129" s="106" t="s">
        <v>78</v>
      </c>
      <c r="C129" s="92" t="s">
        <v>182</v>
      </c>
      <c r="D129" s="92" t="s">
        <v>176</v>
      </c>
      <c r="E129" s="108" t="s">
        <v>116</v>
      </c>
      <c r="F129" s="144"/>
      <c r="G129" s="152">
        <f t="shared" si="47"/>
        <v>4</v>
      </c>
      <c r="H129" s="152">
        <f t="shared" si="47"/>
        <v>0</v>
      </c>
      <c r="I129" s="152">
        <f t="shared" si="47"/>
        <v>4</v>
      </c>
      <c r="J129" s="152">
        <f t="shared" si="47"/>
        <v>0</v>
      </c>
      <c r="K129" s="152">
        <f t="shared" si="47"/>
        <v>4</v>
      </c>
      <c r="L129" s="152">
        <f t="shared" si="47"/>
        <v>0</v>
      </c>
      <c r="M129" s="152">
        <f t="shared" si="47"/>
        <v>4</v>
      </c>
      <c r="N129" s="152">
        <f t="shared" si="47"/>
        <v>0</v>
      </c>
      <c r="O129" s="152">
        <f t="shared" si="47"/>
        <v>4</v>
      </c>
      <c r="P129" s="152">
        <f t="shared" si="47"/>
        <v>0</v>
      </c>
      <c r="Q129" s="152">
        <f t="shared" si="47"/>
        <v>4</v>
      </c>
      <c r="R129" s="152">
        <f t="shared" si="47"/>
        <v>0</v>
      </c>
      <c r="S129" s="152">
        <f t="shared" si="47"/>
        <v>4</v>
      </c>
      <c r="T129" s="152">
        <f t="shared" si="47"/>
        <v>0</v>
      </c>
      <c r="U129" s="152">
        <f t="shared" si="47"/>
        <v>4</v>
      </c>
    </row>
    <row r="130" spans="1:21" ht="28.5" customHeight="1">
      <c r="A130" s="36" t="s">
        <v>140</v>
      </c>
      <c r="B130" s="69" t="s">
        <v>78</v>
      </c>
      <c r="C130" s="47" t="s">
        <v>182</v>
      </c>
      <c r="D130" s="47" t="s">
        <v>176</v>
      </c>
      <c r="E130" s="84" t="s">
        <v>117</v>
      </c>
      <c r="F130" s="73"/>
      <c r="G130" s="151">
        <f t="shared" si="47"/>
        <v>4</v>
      </c>
      <c r="H130" s="151">
        <f t="shared" si="47"/>
        <v>0</v>
      </c>
      <c r="I130" s="151">
        <f t="shared" si="47"/>
        <v>4</v>
      </c>
      <c r="J130" s="151">
        <f t="shared" si="47"/>
        <v>0</v>
      </c>
      <c r="K130" s="151">
        <f t="shared" si="47"/>
        <v>4</v>
      </c>
      <c r="L130" s="151">
        <f t="shared" si="47"/>
        <v>0</v>
      </c>
      <c r="M130" s="151">
        <f t="shared" si="47"/>
        <v>4</v>
      </c>
      <c r="N130" s="151">
        <f t="shared" si="47"/>
        <v>0</v>
      </c>
      <c r="O130" s="151">
        <f t="shared" si="47"/>
        <v>4</v>
      </c>
      <c r="P130" s="151">
        <f t="shared" si="47"/>
        <v>0</v>
      </c>
      <c r="Q130" s="151">
        <f t="shared" si="47"/>
        <v>4</v>
      </c>
      <c r="R130" s="151">
        <f t="shared" si="47"/>
        <v>0</v>
      </c>
      <c r="S130" s="151">
        <f t="shared" si="47"/>
        <v>4</v>
      </c>
      <c r="T130" s="151">
        <f t="shared" si="47"/>
        <v>0</v>
      </c>
      <c r="U130" s="151">
        <f t="shared" si="47"/>
        <v>4</v>
      </c>
    </row>
    <row r="131" spans="1:21" ht="17.25" customHeight="1">
      <c r="A131" s="21" t="s">
        <v>158</v>
      </c>
      <c r="B131" s="69" t="s">
        <v>78</v>
      </c>
      <c r="C131" s="47" t="s">
        <v>182</v>
      </c>
      <c r="D131" s="47" t="s">
        <v>176</v>
      </c>
      <c r="E131" s="42" t="s">
        <v>84</v>
      </c>
      <c r="F131" s="73"/>
      <c r="G131" s="151">
        <f t="shared" si="47"/>
        <v>4</v>
      </c>
      <c r="H131" s="151">
        <f t="shared" si="47"/>
        <v>0</v>
      </c>
      <c r="I131" s="151">
        <f t="shared" si="47"/>
        <v>4</v>
      </c>
      <c r="J131" s="151">
        <f t="shared" si="47"/>
        <v>0</v>
      </c>
      <c r="K131" s="151">
        <f t="shared" si="47"/>
        <v>4</v>
      </c>
      <c r="L131" s="151">
        <f t="shared" si="47"/>
        <v>0</v>
      </c>
      <c r="M131" s="151">
        <f t="shared" si="47"/>
        <v>4</v>
      </c>
      <c r="N131" s="151">
        <f t="shared" si="47"/>
        <v>0</v>
      </c>
      <c r="O131" s="151">
        <f t="shared" si="47"/>
        <v>4</v>
      </c>
      <c r="P131" s="151">
        <f t="shared" si="47"/>
        <v>0</v>
      </c>
      <c r="Q131" s="151">
        <f t="shared" si="47"/>
        <v>4</v>
      </c>
      <c r="R131" s="151">
        <f t="shared" si="47"/>
        <v>0</v>
      </c>
      <c r="S131" s="151">
        <f t="shared" si="47"/>
        <v>4</v>
      </c>
      <c r="T131" s="151">
        <f t="shared" si="47"/>
        <v>0</v>
      </c>
      <c r="U131" s="151">
        <f t="shared" si="47"/>
        <v>4</v>
      </c>
    </row>
    <row r="132" spans="1:21" ht="29.25" customHeight="1">
      <c r="A132" s="46" t="s">
        <v>128</v>
      </c>
      <c r="B132" s="69" t="s">
        <v>78</v>
      </c>
      <c r="C132" s="47" t="s">
        <v>182</v>
      </c>
      <c r="D132" s="47" t="s">
        <v>176</v>
      </c>
      <c r="E132" s="42" t="s">
        <v>84</v>
      </c>
      <c r="F132" s="47" t="s">
        <v>129</v>
      </c>
      <c r="G132" s="151">
        <f t="shared" si="47"/>
        <v>4</v>
      </c>
      <c r="H132" s="151">
        <f t="shared" si="47"/>
        <v>0</v>
      </c>
      <c r="I132" s="151">
        <f t="shared" si="47"/>
        <v>4</v>
      </c>
      <c r="J132" s="151">
        <f t="shared" si="47"/>
        <v>0</v>
      </c>
      <c r="K132" s="151">
        <f t="shared" si="47"/>
        <v>4</v>
      </c>
      <c r="L132" s="151">
        <f t="shared" si="47"/>
        <v>0</v>
      </c>
      <c r="M132" s="151">
        <f t="shared" si="47"/>
        <v>4</v>
      </c>
      <c r="N132" s="151">
        <f t="shared" si="47"/>
        <v>0</v>
      </c>
      <c r="O132" s="151">
        <f t="shared" si="47"/>
        <v>4</v>
      </c>
      <c r="P132" s="151">
        <f t="shared" si="47"/>
        <v>0</v>
      </c>
      <c r="Q132" s="151">
        <f t="shared" si="47"/>
        <v>4</v>
      </c>
      <c r="R132" s="151">
        <f t="shared" si="47"/>
        <v>0</v>
      </c>
      <c r="S132" s="151">
        <f t="shared" si="47"/>
        <v>4</v>
      </c>
      <c r="T132" s="151">
        <f t="shared" si="47"/>
        <v>0</v>
      </c>
      <c r="U132" s="151">
        <f t="shared" si="47"/>
        <v>4</v>
      </c>
    </row>
    <row r="133" spans="1:21" ht="30" customHeight="1">
      <c r="A133" s="33" t="s">
        <v>130</v>
      </c>
      <c r="B133" s="69" t="s">
        <v>78</v>
      </c>
      <c r="C133" s="47" t="s">
        <v>182</v>
      </c>
      <c r="D133" s="47" t="s">
        <v>176</v>
      </c>
      <c r="E133" s="42" t="s">
        <v>84</v>
      </c>
      <c r="F133" s="47" t="s">
        <v>96</v>
      </c>
      <c r="G133" s="151">
        <f t="shared" si="47"/>
        <v>4</v>
      </c>
      <c r="H133" s="151">
        <f t="shared" si="47"/>
        <v>0</v>
      </c>
      <c r="I133" s="151">
        <f t="shared" si="47"/>
        <v>4</v>
      </c>
      <c r="J133" s="151">
        <f t="shared" si="47"/>
        <v>0</v>
      </c>
      <c r="K133" s="151">
        <f t="shared" si="47"/>
        <v>4</v>
      </c>
      <c r="L133" s="151">
        <f t="shared" si="47"/>
        <v>0</v>
      </c>
      <c r="M133" s="151">
        <f t="shared" si="47"/>
        <v>4</v>
      </c>
      <c r="N133" s="151">
        <f t="shared" si="47"/>
        <v>0</v>
      </c>
      <c r="O133" s="151">
        <f t="shared" si="47"/>
        <v>4</v>
      </c>
      <c r="P133" s="151">
        <f t="shared" si="47"/>
        <v>0</v>
      </c>
      <c r="Q133" s="151">
        <f t="shared" si="47"/>
        <v>4</v>
      </c>
      <c r="R133" s="151">
        <f t="shared" si="47"/>
        <v>0</v>
      </c>
      <c r="S133" s="151">
        <f t="shared" si="47"/>
        <v>4</v>
      </c>
      <c r="T133" s="151">
        <f t="shared" si="47"/>
        <v>0</v>
      </c>
      <c r="U133" s="151">
        <f t="shared" si="47"/>
        <v>4</v>
      </c>
    </row>
    <row r="134" spans="1:21" ht="28.5" customHeight="1" hidden="1">
      <c r="A134" s="128" t="s">
        <v>4</v>
      </c>
      <c r="B134" s="69" t="s">
        <v>78</v>
      </c>
      <c r="C134" s="150" t="s">
        <v>182</v>
      </c>
      <c r="D134" s="150" t="s">
        <v>176</v>
      </c>
      <c r="E134" s="118" t="s">
        <v>84</v>
      </c>
      <c r="F134" s="139" t="s">
        <v>199</v>
      </c>
      <c r="G134" s="151">
        <v>4</v>
      </c>
      <c r="H134" s="151"/>
      <c r="I134" s="151">
        <f>G134+H134</f>
        <v>4</v>
      </c>
      <c r="J134" s="151"/>
      <c r="K134" s="151">
        <f>I134+J134</f>
        <v>4</v>
      </c>
      <c r="L134" s="151"/>
      <c r="M134" s="151">
        <f>K134+L134</f>
        <v>4</v>
      </c>
      <c r="N134" s="151"/>
      <c r="O134" s="151">
        <f>M134+N134</f>
        <v>4</v>
      </c>
      <c r="P134" s="151"/>
      <c r="Q134" s="151">
        <f>O134+P134</f>
        <v>4</v>
      </c>
      <c r="R134" s="151"/>
      <c r="S134" s="151">
        <f>Q134+R134</f>
        <v>4</v>
      </c>
      <c r="T134" s="151"/>
      <c r="U134" s="151">
        <f>S134+T134</f>
        <v>4</v>
      </c>
    </row>
    <row r="135" spans="1:21" s="15" customFormat="1" ht="15" customHeight="1">
      <c r="A135" s="40" t="s">
        <v>210</v>
      </c>
      <c r="B135" s="68" t="s">
        <v>78</v>
      </c>
      <c r="C135" s="43" t="s">
        <v>185</v>
      </c>
      <c r="D135" s="43"/>
      <c r="E135" s="42"/>
      <c r="F135" s="43"/>
      <c r="G135" s="86">
        <f aca="true" t="shared" si="48" ref="G135:S135">G136+G142+G152</f>
        <v>2910.42</v>
      </c>
      <c r="H135" s="86">
        <f t="shared" si="48"/>
        <v>-36</v>
      </c>
      <c r="I135" s="86">
        <f t="shared" si="48"/>
        <v>2874.42</v>
      </c>
      <c r="J135" s="86">
        <f t="shared" si="48"/>
        <v>0</v>
      </c>
      <c r="K135" s="86">
        <f t="shared" si="48"/>
        <v>2874.42</v>
      </c>
      <c r="L135" s="86">
        <f t="shared" si="48"/>
        <v>30</v>
      </c>
      <c r="M135" s="86">
        <f t="shared" si="48"/>
        <v>2904.42</v>
      </c>
      <c r="N135" s="86">
        <f t="shared" si="48"/>
        <v>72.445</v>
      </c>
      <c r="O135" s="86">
        <f t="shared" si="48"/>
        <v>2976.865</v>
      </c>
      <c r="P135" s="86">
        <f t="shared" si="48"/>
        <v>-89.51076</v>
      </c>
      <c r="Q135" s="86">
        <f t="shared" si="48"/>
        <v>2887.3542399999997</v>
      </c>
      <c r="R135" s="86">
        <f t="shared" si="48"/>
        <v>0</v>
      </c>
      <c r="S135" s="86">
        <f t="shared" si="48"/>
        <v>2887.3542399999997</v>
      </c>
      <c r="T135" s="86">
        <f>T136+T142+T152</f>
        <v>0</v>
      </c>
      <c r="U135" s="86">
        <f>U136+U142+U152</f>
        <v>2887.3542399999997</v>
      </c>
    </row>
    <row r="136" spans="1:21" s="19" customFormat="1" ht="15" customHeight="1">
      <c r="A136" s="100" t="s">
        <v>167</v>
      </c>
      <c r="B136" s="68" t="s">
        <v>78</v>
      </c>
      <c r="C136" s="64" t="s">
        <v>185</v>
      </c>
      <c r="D136" s="64" t="s">
        <v>180</v>
      </c>
      <c r="E136" s="119"/>
      <c r="F136" s="64"/>
      <c r="G136" s="124">
        <f aca="true" t="shared" si="49" ref="G136:U140">G137</f>
        <v>12.8</v>
      </c>
      <c r="H136" s="124">
        <f t="shared" si="49"/>
        <v>0</v>
      </c>
      <c r="I136" s="124">
        <f t="shared" si="49"/>
        <v>12.8</v>
      </c>
      <c r="J136" s="124">
        <f t="shared" si="49"/>
        <v>0</v>
      </c>
      <c r="K136" s="124">
        <f t="shared" si="49"/>
        <v>12.8</v>
      </c>
      <c r="L136" s="124">
        <f t="shared" si="49"/>
        <v>0</v>
      </c>
      <c r="M136" s="124">
        <f t="shared" si="49"/>
        <v>12.8</v>
      </c>
      <c r="N136" s="124">
        <f t="shared" si="49"/>
        <v>0</v>
      </c>
      <c r="O136" s="124">
        <f t="shared" si="49"/>
        <v>12.8</v>
      </c>
      <c r="P136" s="124">
        <f t="shared" si="49"/>
        <v>0</v>
      </c>
      <c r="Q136" s="124">
        <f t="shared" si="49"/>
        <v>12.8</v>
      </c>
      <c r="R136" s="124">
        <f t="shared" si="49"/>
        <v>0</v>
      </c>
      <c r="S136" s="124">
        <f t="shared" si="49"/>
        <v>12.8</v>
      </c>
      <c r="T136" s="124">
        <f t="shared" si="49"/>
        <v>0</v>
      </c>
      <c r="U136" s="124">
        <f t="shared" si="49"/>
        <v>12.8</v>
      </c>
    </row>
    <row r="137" spans="1:21" s="19" customFormat="1" ht="29.25" customHeight="1">
      <c r="A137" s="125" t="s">
        <v>108</v>
      </c>
      <c r="B137" s="106" t="s">
        <v>78</v>
      </c>
      <c r="C137" s="92" t="s">
        <v>185</v>
      </c>
      <c r="D137" s="92" t="s">
        <v>180</v>
      </c>
      <c r="E137" s="108" t="s">
        <v>51</v>
      </c>
      <c r="F137" s="64"/>
      <c r="G137" s="124">
        <f t="shared" si="49"/>
        <v>12.8</v>
      </c>
      <c r="H137" s="124">
        <f t="shared" si="49"/>
        <v>0</v>
      </c>
      <c r="I137" s="124">
        <f t="shared" si="49"/>
        <v>12.8</v>
      </c>
      <c r="J137" s="124">
        <f t="shared" si="49"/>
        <v>0</v>
      </c>
      <c r="K137" s="124">
        <f t="shared" si="49"/>
        <v>12.8</v>
      </c>
      <c r="L137" s="124">
        <f t="shared" si="49"/>
        <v>0</v>
      </c>
      <c r="M137" s="124">
        <f t="shared" si="49"/>
        <v>12.8</v>
      </c>
      <c r="N137" s="124">
        <f t="shared" si="49"/>
        <v>0</v>
      </c>
      <c r="O137" s="124">
        <f t="shared" si="49"/>
        <v>12.8</v>
      </c>
      <c r="P137" s="124">
        <f t="shared" si="49"/>
        <v>0</v>
      </c>
      <c r="Q137" s="124">
        <f t="shared" si="49"/>
        <v>12.8</v>
      </c>
      <c r="R137" s="124">
        <f t="shared" si="49"/>
        <v>0</v>
      </c>
      <c r="S137" s="124">
        <f t="shared" si="49"/>
        <v>12.8</v>
      </c>
      <c r="T137" s="124">
        <f t="shared" si="49"/>
        <v>0</v>
      </c>
      <c r="U137" s="124">
        <f t="shared" si="49"/>
        <v>12.8</v>
      </c>
    </row>
    <row r="138" spans="1:21" s="95" customFormat="1" ht="15" customHeight="1">
      <c r="A138" s="79" t="s">
        <v>75</v>
      </c>
      <c r="B138" s="69" t="s">
        <v>78</v>
      </c>
      <c r="C138" s="78" t="s">
        <v>185</v>
      </c>
      <c r="D138" s="78" t="s">
        <v>180</v>
      </c>
      <c r="E138" s="81" t="s">
        <v>56</v>
      </c>
      <c r="F138" s="92"/>
      <c r="G138" s="94">
        <f t="shared" si="49"/>
        <v>12.8</v>
      </c>
      <c r="H138" s="94">
        <f t="shared" si="49"/>
        <v>0</v>
      </c>
      <c r="I138" s="94">
        <f t="shared" si="49"/>
        <v>12.8</v>
      </c>
      <c r="J138" s="94">
        <f t="shared" si="49"/>
        <v>0</v>
      </c>
      <c r="K138" s="94">
        <f t="shared" si="49"/>
        <v>12.8</v>
      </c>
      <c r="L138" s="94">
        <f t="shared" si="49"/>
        <v>0</v>
      </c>
      <c r="M138" s="94">
        <f t="shared" si="49"/>
        <v>12.8</v>
      </c>
      <c r="N138" s="94">
        <f t="shared" si="49"/>
        <v>0</v>
      </c>
      <c r="O138" s="94">
        <f t="shared" si="49"/>
        <v>12.8</v>
      </c>
      <c r="P138" s="94">
        <f t="shared" si="49"/>
        <v>0</v>
      </c>
      <c r="Q138" s="94">
        <f t="shared" si="49"/>
        <v>12.8</v>
      </c>
      <c r="R138" s="94">
        <f t="shared" si="49"/>
        <v>0</v>
      </c>
      <c r="S138" s="94">
        <f t="shared" si="49"/>
        <v>12.8</v>
      </c>
      <c r="T138" s="94">
        <f t="shared" si="49"/>
        <v>0</v>
      </c>
      <c r="U138" s="94">
        <f t="shared" si="49"/>
        <v>12.8</v>
      </c>
    </row>
    <row r="139" spans="1:21" s="95" customFormat="1" ht="28.5" customHeight="1">
      <c r="A139" s="46" t="s">
        <v>128</v>
      </c>
      <c r="B139" s="69" t="s">
        <v>78</v>
      </c>
      <c r="C139" s="47" t="s">
        <v>185</v>
      </c>
      <c r="D139" s="47" t="s">
        <v>180</v>
      </c>
      <c r="E139" s="42" t="s">
        <v>56</v>
      </c>
      <c r="F139" s="47" t="s">
        <v>129</v>
      </c>
      <c r="G139" s="94">
        <f t="shared" si="49"/>
        <v>12.8</v>
      </c>
      <c r="H139" s="94">
        <f t="shared" si="49"/>
        <v>0</v>
      </c>
      <c r="I139" s="85">
        <f t="shared" si="49"/>
        <v>12.8</v>
      </c>
      <c r="J139" s="94">
        <f t="shared" si="49"/>
        <v>0</v>
      </c>
      <c r="K139" s="85">
        <f t="shared" si="49"/>
        <v>12.8</v>
      </c>
      <c r="L139" s="94">
        <f t="shared" si="49"/>
        <v>0</v>
      </c>
      <c r="M139" s="85">
        <f t="shared" si="49"/>
        <v>12.8</v>
      </c>
      <c r="N139" s="94">
        <f t="shared" si="49"/>
        <v>0</v>
      </c>
      <c r="O139" s="85">
        <f t="shared" si="49"/>
        <v>12.8</v>
      </c>
      <c r="P139" s="94">
        <f t="shared" si="49"/>
        <v>0</v>
      </c>
      <c r="Q139" s="85">
        <f t="shared" si="49"/>
        <v>12.8</v>
      </c>
      <c r="R139" s="94">
        <f t="shared" si="49"/>
        <v>0</v>
      </c>
      <c r="S139" s="85">
        <f t="shared" si="49"/>
        <v>12.8</v>
      </c>
      <c r="T139" s="94">
        <f t="shared" si="49"/>
        <v>0</v>
      </c>
      <c r="U139" s="85">
        <f t="shared" si="49"/>
        <v>12.8</v>
      </c>
    </row>
    <row r="140" spans="1:21" s="95" customFormat="1" ht="29.25" customHeight="1">
      <c r="A140" s="33" t="s">
        <v>130</v>
      </c>
      <c r="B140" s="69" t="s">
        <v>78</v>
      </c>
      <c r="C140" s="47" t="s">
        <v>185</v>
      </c>
      <c r="D140" s="47" t="s">
        <v>180</v>
      </c>
      <c r="E140" s="42" t="s">
        <v>56</v>
      </c>
      <c r="F140" s="47" t="s">
        <v>96</v>
      </c>
      <c r="G140" s="94">
        <f t="shared" si="49"/>
        <v>12.8</v>
      </c>
      <c r="H140" s="94">
        <f t="shared" si="49"/>
        <v>0</v>
      </c>
      <c r="I140" s="85">
        <f t="shared" si="49"/>
        <v>12.8</v>
      </c>
      <c r="J140" s="94">
        <f t="shared" si="49"/>
        <v>0</v>
      </c>
      <c r="K140" s="85">
        <f t="shared" si="49"/>
        <v>12.8</v>
      </c>
      <c r="L140" s="94">
        <f t="shared" si="49"/>
        <v>0</v>
      </c>
      <c r="M140" s="85">
        <f t="shared" si="49"/>
        <v>12.8</v>
      </c>
      <c r="N140" s="94">
        <f t="shared" si="49"/>
        <v>0</v>
      </c>
      <c r="O140" s="85">
        <f t="shared" si="49"/>
        <v>12.8</v>
      </c>
      <c r="P140" s="94">
        <f t="shared" si="49"/>
        <v>0</v>
      </c>
      <c r="Q140" s="85">
        <f t="shared" si="49"/>
        <v>12.8</v>
      </c>
      <c r="R140" s="94">
        <f t="shared" si="49"/>
        <v>0</v>
      </c>
      <c r="S140" s="85">
        <f t="shared" si="49"/>
        <v>12.8</v>
      </c>
      <c r="T140" s="94">
        <f t="shared" si="49"/>
        <v>0</v>
      </c>
      <c r="U140" s="85">
        <f t="shared" si="49"/>
        <v>12.8</v>
      </c>
    </row>
    <row r="141" spans="1:21" s="15" customFormat="1" ht="30" customHeight="1" hidden="1">
      <c r="A141" s="128" t="s">
        <v>4</v>
      </c>
      <c r="B141" s="69" t="s">
        <v>78</v>
      </c>
      <c r="C141" s="150" t="s">
        <v>185</v>
      </c>
      <c r="D141" s="150" t="s">
        <v>180</v>
      </c>
      <c r="E141" s="118" t="s">
        <v>56</v>
      </c>
      <c r="F141" s="150" t="s">
        <v>199</v>
      </c>
      <c r="G141" s="85">
        <v>12.8</v>
      </c>
      <c r="H141" s="85"/>
      <c r="I141" s="85">
        <f>G141+H141</f>
        <v>12.8</v>
      </c>
      <c r="J141" s="85"/>
      <c r="K141" s="85">
        <f>I141+J141</f>
        <v>12.8</v>
      </c>
      <c r="L141" s="85"/>
      <c r="M141" s="85">
        <f>K141+L141</f>
        <v>12.8</v>
      </c>
      <c r="N141" s="85"/>
      <c r="O141" s="85">
        <f>M141+N141</f>
        <v>12.8</v>
      </c>
      <c r="P141" s="85"/>
      <c r="Q141" s="85">
        <f>O141+P141</f>
        <v>12.8</v>
      </c>
      <c r="R141" s="85"/>
      <c r="S141" s="85">
        <f>Q141+R141</f>
        <v>12.8</v>
      </c>
      <c r="T141" s="85"/>
      <c r="U141" s="85">
        <f>S141+T141</f>
        <v>12.8</v>
      </c>
    </row>
    <row r="142" spans="1:21" s="19" customFormat="1" ht="15" customHeight="1">
      <c r="A142" s="100" t="s">
        <v>187</v>
      </c>
      <c r="B142" s="68" t="s">
        <v>78</v>
      </c>
      <c r="C142" s="64" t="s">
        <v>185</v>
      </c>
      <c r="D142" s="64" t="s">
        <v>181</v>
      </c>
      <c r="E142" s="119"/>
      <c r="F142" s="64"/>
      <c r="G142" s="65">
        <f aca="true" t="shared" si="50" ref="G142:U142">G143</f>
        <v>1550</v>
      </c>
      <c r="H142" s="65">
        <f t="shared" si="50"/>
        <v>0</v>
      </c>
      <c r="I142" s="65">
        <f t="shared" si="50"/>
        <v>1550</v>
      </c>
      <c r="J142" s="65">
        <f t="shared" si="50"/>
        <v>0</v>
      </c>
      <c r="K142" s="65">
        <f t="shared" si="50"/>
        <v>1550</v>
      </c>
      <c r="L142" s="65">
        <f t="shared" si="50"/>
        <v>0</v>
      </c>
      <c r="M142" s="65">
        <f t="shared" si="50"/>
        <v>1550</v>
      </c>
      <c r="N142" s="65">
        <f t="shared" si="50"/>
        <v>0</v>
      </c>
      <c r="O142" s="65">
        <f t="shared" si="50"/>
        <v>1550</v>
      </c>
      <c r="P142" s="238">
        <f t="shared" si="50"/>
        <v>-89.51076</v>
      </c>
      <c r="Q142" s="238">
        <f t="shared" si="50"/>
        <v>1460.4892399999999</v>
      </c>
      <c r="R142" s="238">
        <f t="shared" si="50"/>
        <v>0</v>
      </c>
      <c r="S142" s="238">
        <f t="shared" si="50"/>
        <v>1460.4892399999999</v>
      </c>
      <c r="T142" s="238">
        <f t="shared" si="50"/>
        <v>0</v>
      </c>
      <c r="U142" s="238">
        <f t="shared" si="50"/>
        <v>1460.4892399999999</v>
      </c>
    </row>
    <row r="143" spans="1:21" ht="29.25" customHeight="1">
      <c r="A143" s="125" t="s">
        <v>108</v>
      </c>
      <c r="B143" s="106" t="s">
        <v>78</v>
      </c>
      <c r="C143" s="92" t="s">
        <v>185</v>
      </c>
      <c r="D143" s="92" t="s">
        <v>181</v>
      </c>
      <c r="E143" s="108" t="s">
        <v>51</v>
      </c>
      <c r="F143" s="34"/>
      <c r="G143" s="57">
        <f aca="true" t="shared" si="51" ref="G143:R143">G148</f>
        <v>1550</v>
      </c>
      <c r="H143" s="57">
        <f t="shared" si="51"/>
        <v>0</v>
      </c>
      <c r="I143" s="57">
        <f t="shared" si="51"/>
        <v>1550</v>
      </c>
      <c r="J143" s="57">
        <f t="shared" si="51"/>
        <v>0</v>
      </c>
      <c r="K143" s="57">
        <f t="shared" si="51"/>
        <v>1550</v>
      </c>
      <c r="L143" s="57">
        <f t="shared" si="51"/>
        <v>0</v>
      </c>
      <c r="M143" s="57">
        <f t="shared" si="51"/>
        <v>1550</v>
      </c>
      <c r="N143" s="57">
        <f t="shared" si="51"/>
        <v>0</v>
      </c>
      <c r="O143" s="57">
        <f t="shared" si="51"/>
        <v>1550</v>
      </c>
      <c r="P143" s="227">
        <f t="shared" si="51"/>
        <v>-89.51076</v>
      </c>
      <c r="Q143" s="227">
        <f t="shared" si="51"/>
        <v>1460.4892399999999</v>
      </c>
      <c r="R143" s="227">
        <f t="shared" si="51"/>
        <v>0</v>
      </c>
      <c r="S143" s="227">
        <f>S148+S144</f>
        <v>1460.4892399999999</v>
      </c>
      <c r="T143" s="227">
        <f>T148+T144</f>
        <v>0</v>
      </c>
      <c r="U143" s="227">
        <f>U148+U144</f>
        <v>1460.4892399999999</v>
      </c>
    </row>
    <row r="144" spans="1:21" s="6" customFormat="1" ht="15" customHeight="1">
      <c r="A144" s="79" t="s">
        <v>192</v>
      </c>
      <c r="B144" s="69" t="s">
        <v>78</v>
      </c>
      <c r="C144" s="78" t="s">
        <v>185</v>
      </c>
      <c r="D144" s="78" t="s">
        <v>181</v>
      </c>
      <c r="E144" s="84" t="s">
        <v>56</v>
      </c>
      <c r="F144" s="78"/>
      <c r="G144" s="91">
        <f aca="true" t="shared" si="52" ref="G144:U146">G145</f>
        <v>1550</v>
      </c>
      <c r="H144" s="91">
        <f t="shared" si="52"/>
        <v>0</v>
      </c>
      <c r="I144" s="91">
        <f t="shared" si="52"/>
        <v>1550</v>
      </c>
      <c r="J144" s="91">
        <f t="shared" si="52"/>
        <v>0</v>
      </c>
      <c r="K144" s="91">
        <f t="shared" si="52"/>
        <v>1550</v>
      </c>
      <c r="L144" s="91">
        <f t="shared" si="52"/>
        <v>0</v>
      </c>
      <c r="M144" s="91">
        <f t="shared" si="52"/>
        <v>1550</v>
      </c>
      <c r="N144" s="91">
        <f t="shared" si="52"/>
        <v>0</v>
      </c>
      <c r="O144" s="91">
        <f t="shared" si="52"/>
        <v>1550</v>
      </c>
      <c r="P144" s="229">
        <f t="shared" si="52"/>
        <v>-89.51076</v>
      </c>
      <c r="Q144" s="229">
        <f t="shared" si="52"/>
        <v>1460.4892399999999</v>
      </c>
      <c r="R144" s="229">
        <f t="shared" si="52"/>
        <v>0</v>
      </c>
      <c r="S144" s="229">
        <f t="shared" si="52"/>
        <v>0</v>
      </c>
      <c r="T144" s="229">
        <f t="shared" si="52"/>
        <v>760</v>
      </c>
      <c r="U144" s="229">
        <f t="shared" si="52"/>
        <v>760</v>
      </c>
    </row>
    <row r="145" spans="1:21" s="6" customFormat="1" ht="28.5" customHeight="1">
      <c r="A145" s="46" t="s">
        <v>128</v>
      </c>
      <c r="B145" s="69" t="s">
        <v>78</v>
      </c>
      <c r="C145" s="34" t="s">
        <v>185</v>
      </c>
      <c r="D145" s="34" t="s">
        <v>181</v>
      </c>
      <c r="E145" s="84" t="s">
        <v>56</v>
      </c>
      <c r="F145" s="47" t="s">
        <v>129</v>
      </c>
      <c r="G145" s="91">
        <f t="shared" si="52"/>
        <v>1550</v>
      </c>
      <c r="H145" s="91">
        <f t="shared" si="52"/>
        <v>0</v>
      </c>
      <c r="I145" s="75">
        <f t="shared" si="52"/>
        <v>1550</v>
      </c>
      <c r="J145" s="91">
        <f t="shared" si="52"/>
        <v>0</v>
      </c>
      <c r="K145" s="75">
        <f t="shared" si="52"/>
        <v>1550</v>
      </c>
      <c r="L145" s="91">
        <f t="shared" si="52"/>
        <v>0</v>
      </c>
      <c r="M145" s="75">
        <f t="shared" si="52"/>
        <v>1550</v>
      </c>
      <c r="N145" s="91">
        <f t="shared" si="52"/>
        <v>0</v>
      </c>
      <c r="O145" s="75">
        <f t="shared" si="52"/>
        <v>1550</v>
      </c>
      <c r="P145" s="229">
        <f t="shared" si="52"/>
        <v>-89.51076</v>
      </c>
      <c r="Q145" s="231">
        <f t="shared" si="52"/>
        <v>1460.4892399999999</v>
      </c>
      <c r="R145" s="229">
        <f t="shared" si="52"/>
        <v>0</v>
      </c>
      <c r="S145" s="231">
        <f t="shared" si="52"/>
        <v>0</v>
      </c>
      <c r="T145" s="229">
        <f t="shared" si="52"/>
        <v>760</v>
      </c>
      <c r="U145" s="231">
        <f t="shared" si="52"/>
        <v>760</v>
      </c>
    </row>
    <row r="146" spans="1:21" s="6" customFormat="1" ht="30" customHeight="1">
      <c r="A146" s="33" t="s">
        <v>130</v>
      </c>
      <c r="B146" s="69" t="s">
        <v>78</v>
      </c>
      <c r="C146" s="34" t="s">
        <v>185</v>
      </c>
      <c r="D146" s="34" t="s">
        <v>181</v>
      </c>
      <c r="E146" s="84" t="s">
        <v>56</v>
      </c>
      <c r="F146" s="47" t="s">
        <v>96</v>
      </c>
      <c r="G146" s="91">
        <f t="shared" si="52"/>
        <v>1550</v>
      </c>
      <c r="H146" s="91">
        <f t="shared" si="52"/>
        <v>0</v>
      </c>
      <c r="I146" s="75">
        <f t="shared" si="52"/>
        <v>1550</v>
      </c>
      <c r="J146" s="91">
        <f t="shared" si="52"/>
        <v>0</v>
      </c>
      <c r="K146" s="75">
        <f t="shared" si="52"/>
        <v>1550</v>
      </c>
      <c r="L146" s="91">
        <f t="shared" si="52"/>
        <v>0</v>
      </c>
      <c r="M146" s="75">
        <f t="shared" si="52"/>
        <v>1550</v>
      </c>
      <c r="N146" s="91">
        <f t="shared" si="52"/>
        <v>0</v>
      </c>
      <c r="O146" s="75">
        <f t="shared" si="52"/>
        <v>1550</v>
      </c>
      <c r="P146" s="229">
        <f t="shared" si="52"/>
        <v>-89.51076</v>
      </c>
      <c r="Q146" s="231">
        <f t="shared" si="52"/>
        <v>1460.4892399999999</v>
      </c>
      <c r="R146" s="229">
        <f t="shared" si="52"/>
        <v>0</v>
      </c>
      <c r="S146" s="231">
        <f t="shared" si="52"/>
        <v>0</v>
      </c>
      <c r="T146" s="229">
        <f t="shared" si="52"/>
        <v>760</v>
      </c>
      <c r="U146" s="231">
        <f t="shared" si="52"/>
        <v>760</v>
      </c>
    </row>
    <row r="147" spans="1:21" ht="29.25" customHeight="1" hidden="1">
      <c r="A147" s="128" t="s">
        <v>4</v>
      </c>
      <c r="B147" s="69" t="s">
        <v>78</v>
      </c>
      <c r="C147" s="127" t="s">
        <v>185</v>
      </c>
      <c r="D147" s="127" t="s">
        <v>181</v>
      </c>
      <c r="E147" s="118" t="s">
        <v>56</v>
      </c>
      <c r="F147" s="127" t="s">
        <v>199</v>
      </c>
      <c r="G147" s="57">
        <v>1550</v>
      </c>
      <c r="H147" s="57"/>
      <c r="I147" s="57">
        <f>G147+H147</f>
        <v>1550</v>
      </c>
      <c r="J147" s="57"/>
      <c r="K147" s="57">
        <f>I147+J147</f>
        <v>1550</v>
      </c>
      <c r="L147" s="57"/>
      <c r="M147" s="57">
        <f>K147+L147</f>
        <v>1550</v>
      </c>
      <c r="N147" s="57"/>
      <c r="O147" s="57">
        <f>M147+N147</f>
        <v>1550</v>
      </c>
      <c r="P147" s="227">
        <v>-89.51076</v>
      </c>
      <c r="Q147" s="227">
        <f>O147+P147</f>
        <v>1460.4892399999999</v>
      </c>
      <c r="R147" s="227"/>
      <c r="S147" s="227"/>
      <c r="T147" s="227">
        <v>760</v>
      </c>
      <c r="U147" s="227">
        <f>S147+T147</f>
        <v>760</v>
      </c>
    </row>
    <row r="148" spans="1:21" s="6" customFormat="1" ht="15" customHeight="1">
      <c r="A148" s="79" t="s">
        <v>192</v>
      </c>
      <c r="B148" s="69" t="s">
        <v>78</v>
      </c>
      <c r="C148" s="78" t="s">
        <v>185</v>
      </c>
      <c r="D148" s="78" t="s">
        <v>181</v>
      </c>
      <c r="E148" s="81" t="s">
        <v>170</v>
      </c>
      <c r="F148" s="78"/>
      <c r="G148" s="91">
        <f aca="true" t="shared" si="53" ref="G148:U150">G149</f>
        <v>1550</v>
      </c>
      <c r="H148" s="91">
        <f t="shared" si="53"/>
        <v>0</v>
      </c>
      <c r="I148" s="91">
        <f t="shared" si="53"/>
        <v>1550</v>
      </c>
      <c r="J148" s="91">
        <f t="shared" si="53"/>
        <v>0</v>
      </c>
      <c r="K148" s="91">
        <f t="shared" si="53"/>
        <v>1550</v>
      </c>
      <c r="L148" s="91">
        <f t="shared" si="53"/>
        <v>0</v>
      </c>
      <c r="M148" s="91">
        <f t="shared" si="53"/>
        <v>1550</v>
      </c>
      <c r="N148" s="91">
        <f t="shared" si="53"/>
        <v>0</v>
      </c>
      <c r="O148" s="91">
        <f t="shared" si="53"/>
        <v>1550</v>
      </c>
      <c r="P148" s="229">
        <f t="shared" si="53"/>
        <v>-89.51076</v>
      </c>
      <c r="Q148" s="229">
        <f t="shared" si="53"/>
        <v>1460.4892399999999</v>
      </c>
      <c r="R148" s="229">
        <f t="shared" si="53"/>
        <v>0</v>
      </c>
      <c r="S148" s="229">
        <f t="shared" si="53"/>
        <v>1460.4892399999999</v>
      </c>
      <c r="T148" s="229">
        <f t="shared" si="53"/>
        <v>-760</v>
      </c>
      <c r="U148" s="229">
        <f t="shared" si="53"/>
        <v>700.4892399999999</v>
      </c>
    </row>
    <row r="149" spans="1:21" s="6" customFormat="1" ht="28.5" customHeight="1">
      <c r="A149" s="46" t="s">
        <v>128</v>
      </c>
      <c r="B149" s="69" t="s">
        <v>78</v>
      </c>
      <c r="C149" s="34" t="s">
        <v>185</v>
      </c>
      <c r="D149" s="34" t="s">
        <v>181</v>
      </c>
      <c r="E149" s="42" t="s">
        <v>170</v>
      </c>
      <c r="F149" s="47" t="s">
        <v>129</v>
      </c>
      <c r="G149" s="91">
        <f t="shared" si="53"/>
        <v>1550</v>
      </c>
      <c r="H149" s="91">
        <f t="shared" si="53"/>
        <v>0</v>
      </c>
      <c r="I149" s="75">
        <f t="shared" si="53"/>
        <v>1550</v>
      </c>
      <c r="J149" s="91">
        <f t="shared" si="53"/>
        <v>0</v>
      </c>
      <c r="K149" s="75">
        <f t="shared" si="53"/>
        <v>1550</v>
      </c>
      <c r="L149" s="91">
        <f t="shared" si="53"/>
        <v>0</v>
      </c>
      <c r="M149" s="75">
        <f t="shared" si="53"/>
        <v>1550</v>
      </c>
      <c r="N149" s="91">
        <f t="shared" si="53"/>
        <v>0</v>
      </c>
      <c r="O149" s="75">
        <f t="shared" si="53"/>
        <v>1550</v>
      </c>
      <c r="P149" s="229">
        <f t="shared" si="53"/>
        <v>-89.51076</v>
      </c>
      <c r="Q149" s="231">
        <f t="shared" si="53"/>
        <v>1460.4892399999999</v>
      </c>
      <c r="R149" s="229">
        <f t="shared" si="53"/>
        <v>0</v>
      </c>
      <c r="S149" s="231">
        <f t="shared" si="53"/>
        <v>1460.4892399999999</v>
      </c>
      <c r="T149" s="229">
        <f t="shared" si="53"/>
        <v>-760</v>
      </c>
      <c r="U149" s="231">
        <f t="shared" si="53"/>
        <v>700.4892399999999</v>
      </c>
    </row>
    <row r="150" spans="1:21" s="6" customFormat="1" ht="30" customHeight="1">
      <c r="A150" s="33" t="s">
        <v>130</v>
      </c>
      <c r="B150" s="69" t="s">
        <v>78</v>
      </c>
      <c r="C150" s="34" t="s">
        <v>185</v>
      </c>
      <c r="D150" s="34" t="s">
        <v>181</v>
      </c>
      <c r="E150" s="42" t="s">
        <v>170</v>
      </c>
      <c r="F150" s="47" t="s">
        <v>96</v>
      </c>
      <c r="G150" s="91">
        <f t="shared" si="53"/>
        <v>1550</v>
      </c>
      <c r="H150" s="91">
        <f t="shared" si="53"/>
        <v>0</v>
      </c>
      <c r="I150" s="75">
        <f t="shared" si="53"/>
        <v>1550</v>
      </c>
      <c r="J150" s="91">
        <f t="shared" si="53"/>
        <v>0</v>
      </c>
      <c r="K150" s="75">
        <f t="shared" si="53"/>
        <v>1550</v>
      </c>
      <c r="L150" s="91">
        <f t="shared" si="53"/>
        <v>0</v>
      </c>
      <c r="M150" s="75">
        <f t="shared" si="53"/>
        <v>1550</v>
      </c>
      <c r="N150" s="91">
        <f t="shared" si="53"/>
        <v>0</v>
      </c>
      <c r="O150" s="75">
        <f t="shared" si="53"/>
        <v>1550</v>
      </c>
      <c r="P150" s="229">
        <f t="shared" si="53"/>
        <v>-89.51076</v>
      </c>
      <c r="Q150" s="231">
        <f t="shared" si="53"/>
        <v>1460.4892399999999</v>
      </c>
      <c r="R150" s="229">
        <f t="shared" si="53"/>
        <v>0</v>
      </c>
      <c r="S150" s="231">
        <f t="shared" si="53"/>
        <v>1460.4892399999999</v>
      </c>
      <c r="T150" s="229">
        <f t="shared" si="53"/>
        <v>-760</v>
      </c>
      <c r="U150" s="231">
        <f t="shared" si="53"/>
        <v>700.4892399999999</v>
      </c>
    </row>
    <row r="151" spans="1:21" ht="29.25" customHeight="1" hidden="1">
      <c r="A151" s="128" t="s">
        <v>4</v>
      </c>
      <c r="B151" s="69" t="s">
        <v>78</v>
      </c>
      <c r="C151" s="127" t="s">
        <v>185</v>
      </c>
      <c r="D151" s="127" t="s">
        <v>181</v>
      </c>
      <c r="E151" s="118" t="s">
        <v>170</v>
      </c>
      <c r="F151" s="127" t="s">
        <v>199</v>
      </c>
      <c r="G151" s="57">
        <v>1550</v>
      </c>
      <c r="H151" s="57"/>
      <c r="I151" s="57">
        <f>G151+H151</f>
        <v>1550</v>
      </c>
      <c r="J151" s="57"/>
      <c r="K151" s="57">
        <f>I151+J151</f>
        <v>1550</v>
      </c>
      <c r="L151" s="57"/>
      <c r="M151" s="57">
        <f>K151+L151</f>
        <v>1550</v>
      </c>
      <c r="N151" s="57"/>
      <c r="O151" s="57">
        <f>M151+N151</f>
        <v>1550</v>
      </c>
      <c r="P151" s="227">
        <v>-89.51076</v>
      </c>
      <c r="Q151" s="227">
        <f>O151+P151</f>
        <v>1460.4892399999999</v>
      </c>
      <c r="R151" s="227"/>
      <c r="S151" s="227">
        <f>Q151+R151</f>
        <v>1460.4892399999999</v>
      </c>
      <c r="T151" s="227">
        <v>-760</v>
      </c>
      <c r="U151" s="227">
        <f>S151+T151</f>
        <v>700.4892399999999</v>
      </c>
    </row>
    <row r="152" spans="1:21" s="19" customFormat="1" ht="15" customHeight="1">
      <c r="A152" s="100" t="s">
        <v>179</v>
      </c>
      <c r="B152" s="68" t="s">
        <v>78</v>
      </c>
      <c r="C152" s="64" t="s">
        <v>185</v>
      </c>
      <c r="D152" s="64" t="s">
        <v>183</v>
      </c>
      <c r="E152" s="119"/>
      <c r="F152" s="64"/>
      <c r="G152" s="65">
        <f aca="true" t="shared" si="54" ref="G152:U152">G153</f>
        <v>1347.62</v>
      </c>
      <c r="H152" s="65">
        <f t="shared" si="54"/>
        <v>-36</v>
      </c>
      <c r="I152" s="65">
        <f t="shared" si="54"/>
        <v>1311.62</v>
      </c>
      <c r="J152" s="65">
        <f t="shared" si="54"/>
        <v>0</v>
      </c>
      <c r="K152" s="65">
        <f t="shared" si="54"/>
        <v>1311.62</v>
      </c>
      <c r="L152" s="65">
        <f t="shared" si="54"/>
        <v>30</v>
      </c>
      <c r="M152" s="65">
        <f t="shared" si="54"/>
        <v>1341.62</v>
      </c>
      <c r="N152" s="124">
        <f t="shared" si="54"/>
        <v>72.445</v>
      </c>
      <c r="O152" s="124">
        <f t="shared" si="54"/>
        <v>1414.065</v>
      </c>
      <c r="P152" s="124">
        <f t="shared" si="54"/>
        <v>0</v>
      </c>
      <c r="Q152" s="124">
        <f t="shared" si="54"/>
        <v>1414.065</v>
      </c>
      <c r="R152" s="124">
        <f t="shared" si="54"/>
        <v>0</v>
      </c>
      <c r="S152" s="124">
        <f t="shared" si="54"/>
        <v>1414.065</v>
      </c>
      <c r="T152" s="124">
        <f t="shared" si="54"/>
        <v>0</v>
      </c>
      <c r="U152" s="124">
        <f t="shared" si="54"/>
        <v>1414.065</v>
      </c>
    </row>
    <row r="153" spans="1:21" s="95" customFormat="1" ht="30" customHeight="1">
      <c r="A153" s="125" t="s">
        <v>108</v>
      </c>
      <c r="B153" s="106" t="s">
        <v>78</v>
      </c>
      <c r="C153" s="92" t="s">
        <v>185</v>
      </c>
      <c r="D153" s="92" t="s">
        <v>183</v>
      </c>
      <c r="E153" s="108" t="s">
        <v>51</v>
      </c>
      <c r="F153" s="92"/>
      <c r="G153" s="93">
        <f aca="true" t="shared" si="55" ref="G153:S153">G154+G166+G170+G158</f>
        <v>1347.62</v>
      </c>
      <c r="H153" s="93">
        <f t="shared" si="55"/>
        <v>-36</v>
      </c>
      <c r="I153" s="93">
        <f t="shared" si="55"/>
        <v>1311.62</v>
      </c>
      <c r="J153" s="93">
        <f t="shared" si="55"/>
        <v>0</v>
      </c>
      <c r="K153" s="93">
        <f t="shared" si="55"/>
        <v>1311.62</v>
      </c>
      <c r="L153" s="93">
        <f t="shared" si="55"/>
        <v>30</v>
      </c>
      <c r="M153" s="93">
        <f t="shared" si="55"/>
        <v>1341.62</v>
      </c>
      <c r="N153" s="126">
        <f t="shared" si="55"/>
        <v>72.445</v>
      </c>
      <c r="O153" s="126">
        <f t="shared" si="55"/>
        <v>1414.065</v>
      </c>
      <c r="P153" s="126">
        <f t="shared" si="55"/>
        <v>0</v>
      </c>
      <c r="Q153" s="126">
        <f t="shared" si="55"/>
        <v>1414.065</v>
      </c>
      <c r="R153" s="126">
        <f t="shared" si="55"/>
        <v>0</v>
      </c>
      <c r="S153" s="126">
        <f t="shared" si="55"/>
        <v>1414.065</v>
      </c>
      <c r="T153" s="126">
        <f>T154+T166+T170+T158</f>
        <v>0</v>
      </c>
      <c r="U153" s="126">
        <f>U154+U166+U170+U158</f>
        <v>1414.065</v>
      </c>
    </row>
    <row r="154" spans="1:21" s="6" customFormat="1" ht="14.25" customHeight="1">
      <c r="A154" s="24" t="s">
        <v>160</v>
      </c>
      <c r="B154" s="77" t="s">
        <v>78</v>
      </c>
      <c r="C154" s="78" t="s">
        <v>185</v>
      </c>
      <c r="D154" s="78" t="s">
        <v>183</v>
      </c>
      <c r="E154" s="81" t="s">
        <v>57</v>
      </c>
      <c r="F154" s="83"/>
      <c r="G154" s="82">
        <f aca="true" t="shared" si="56" ref="G154:U156">G155</f>
        <v>382.82</v>
      </c>
      <c r="H154" s="82">
        <f t="shared" si="56"/>
        <v>0</v>
      </c>
      <c r="I154" s="82">
        <f t="shared" si="56"/>
        <v>382.82</v>
      </c>
      <c r="J154" s="82">
        <f t="shared" si="56"/>
        <v>0</v>
      </c>
      <c r="K154" s="82">
        <f t="shared" si="56"/>
        <v>382.82</v>
      </c>
      <c r="L154" s="82">
        <f t="shared" si="56"/>
        <v>30</v>
      </c>
      <c r="M154" s="82">
        <f t="shared" si="56"/>
        <v>412.82</v>
      </c>
      <c r="N154" s="82">
        <f t="shared" si="56"/>
        <v>0</v>
      </c>
      <c r="O154" s="82">
        <f t="shared" si="56"/>
        <v>412.82</v>
      </c>
      <c r="P154" s="82">
        <f t="shared" si="56"/>
        <v>0</v>
      </c>
      <c r="Q154" s="82">
        <f t="shared" si="56"/>
        <v>412.82</v>
      </c>
      <c r="R154" s="82">
        <f t="shared" si="56"/>
        <v>0</v>
      </c>
      <c r="S154" s="82">
        <f t="shared" si="56"/>
        <v>412.82</v>
      </c>
      <c r="T154" s="82">
        <f t="shared" si="56"/>
        <v>0</v>
      </c>
      <c r="U154" s="82">
        <f t="shared" si="56"/>
        <v>412.82</v>
      </c>
    </row>
    <row r="155" spans="1:21" s="6" customFormat="1" ht="27" customHeight="1">
      <c r="A155" s="46" t="s">
        <v>128</v>
      </c>
      <c r="B155" s="69" t="s">
        <v>78</v>
      </c>
      <c r="C155" s="34" t="s">
        <v>185</v>
      </c>
      <c r="D155" s="34" t="s">
        <v>183</v>
      </c>
      <c r="E155" s="42" t="s">
        <v>57</v>
      </c>
      <c r="F155" s="28" t="s">
        <v>129</v>
      </c>
      <c r="G155" s="82">
        <f t="shared" si="56"/>
        <v>382.82</v>
      </c>
      <c r="H155" s="82">
        <f t="shared" si="56"/>
        <v>0</v>
      </c>
      <c r="I155" s="173">
        <f t="shared" si="56"/>
        <v>382.82</v>
      </c>
      <c r="J155" s="82">
        <f t="shared" si="56"/>
        <v>0</v>
      </c>
      <c r="K155" s="173">
        <f t="shared" si="56"/>
        <v>382.82</v>
      </c>
      <c r="L155" s="82">
        <f t="shared" si="56"/>
        <v>30</v>
      </c>
      <c r="M155" s="173">
        <f t="shared" si="56"/>
        <v>412.82</v>
      </c>
      <c r="N155" s="82">
        <f t="shared" si="56"/>
        <v>0</v>
      </c>
      <c r="O155" s="173">
        <f t="shared" si="56"/>
        <v>412.82</v>
      </c>
      <c r="P155" s="82">
        <f t="shared" si="56"/>
        <v>0</v>
      </c>
      <c r="Q155" s="173">
        <f t="shared" si="56"/>
        <v>412.82</v>
      </c>
      <c r="R155" s="82">
        <f t="shared" si="56"/>
        <v>0</v>
      </c>
      <c r="S155" s="173">
        <f t="shared" si="56"/>
        <v>412.82</v>
      </c>
      <c r="T155" s="82">
        <f t="shared" si="56"/>
        <v>0</v>
      </c>
      <c r="U155" s="173">
        <f t="shared" si="56"/>
        <v>412.82</v>
      </c>
    </row>
    <row r="156" spans="1:21" s="6" customFormat="1" ht="27" customHeight="1">
      <c r="A156" s="33" t="s">
        <v>130</v>
      </c>
      <c r="B156" s="69" t="s">
        <v>78</v>
      </c>
      <c r="C156" s="34" t="s">
        <v>185</v>
      </c>
      <c r="D156" s="34" t="s">
        <v>183</v>
      </c>
      <c r="E156" s="42" t="s">
        <v>57</v>
      </c>
      <c r="F156" s="28" t="s">
        <v>96</v>
      </c>
      <c r="G156" s="82">
        <f t="shared" si="56"/>
        <v>382.82</v>
      </c>
      <c r="H156" s="82">
        <f t="shared" si="56"/>
        <v>0</v>
      </c>
      <c r="I156" s="173">
        <f t="shared" si="56"/>
        <v>382.82</v>
      </c>
      <c r="J156" s="82">
        <f t="shared" si="56"/>
        <v>0</v>
      </c>
      <c r="K156" s="173">
        <f t="shared" si="56"/>
        <v>382.82</v>
      </c>
      <c r="L156" s="82">
        <f t="shared" si="56"/>
        <v>30</v>
      </c>
      <c r="M156" s="173">
        <f t="shared" si="56"/>
        <v>412.82</v>
      </c>
      <c r="N156" s="82">
        <f t="shared" si="56"/>
        <v>0</v>
      </c>
      <c r="O156" s="173">
        <f t="shared" si="56"/>
        <v>412.82</v>
      </c>
      <c r="P156" s="82">
        <f t="shared" si="56"/>
        <v>0</v>
      </c>
      <c r="Q156" s="173">
        <f t="shared" si="56"/>
        <v>412.82</v>
      </c>
      <c r="R156" s="82">
        <f t="shared" si="56"/>
        <v>0</v>
      </c>
      <c r="S156" s="173">
        <f t="shared" si="56"/>
        <v>412.82</v>
      </c>
      <c r="T156" s="82">
        <f t="shared" si="56"/>
        <v>0</v>
      </c>
      <c r="U156" s="173">
        <f t="shared" si="56"/>
        <v>412.82</v>
      </c>
    </row>
    <row r="157" spans="1:21" ht="27" customHeight="1" hidden="1">
      <c r="A157" s="128" t="s">
        <v>4</v>
      </c>
      <c r="B157" s="69" t="s">
        <v>78</v>
      </c>
      <c r="C157" s="127" t="s">
        <v>185</v>
      </c>
      <c r="D157" s="127" t="s">
        <v>183</v>
      </c>
      <c r="E157" s="118" t="s">
        <v>57</v>
      </c>
      <c r="F157" s="136" t="s">
        <v>199</v>
      </c>
      <c r="G157" s="60">
        <v>382.82</v>
      </c>
      <c r="H157" s="60"/>
      <c r="I157" s="60">
        <f>G157+H157</f>
        <v>382.82</v>
      </c>
      <c r="J157" s="60"/>
      <c r="K157" s="60">
        <f>I157+J157</f>
        <v>382.82</v>
      </c>
      <c r="L157" s="60">
        <v>30</v>
      </c>
      <c r="M157" s="60">
        <f>K157+L157</f>
        <v>412.82</v>
      </c>
      <c r="N157" s="60"/>
      <c r="O157" s="60">
        <f>M157+N157</f>
        <v>412.82</v>
      </c>
      <c r="P157" s="60"/>
      <c r="Q157" s="60">
        <f>O157+P157</f>
        <v>412.82</v>
      </c>
      <c r="R157" s="60"/>
      <c r="S157" s="60">
        <f>Q157+R157</f>
        <v>412.82</v>
      </c>
      <c r="T157" s="60"/>
      <c r="U157" s="60">
        <f>S157+T157</f>
        <v>412.82</v>
      </c>
    </row>
    <row r="158" spans="1:21" s="6" customFormat="1" ht="26.25" customHeight="1">
      <c r="A158" s="134" t="s">
        <v>162</v>
      </c>
      <c r="B158" s="69" t="s">
        <v>78</v>
      </c>
      <c r="C158" s="78" t="s">
        <v>185</v>
      </c>
      <c r="D158" s="78" t="s">
        <v>183</v>
      </c>
      <c r="E158" s="81" t="s">
        <v>58</v>
      </c>
      <c r="F158" s="83"/>
      <c r="G158" s="82">
        <f aca="true" t="shared" si="57" ref="G158:U160">G159</f>
        <v>20</v>
      </c>
      <c r="H158" s="82">
        <f t="shared" si="57"/>
        <v>0</v>
      </c>
      <c r="I158" s="82">
        <f t="shared" si="57"/>
        <v>20</v>
      </c>
      <c r="J158" s="82">
        <f t="shared" si="57"/>
        <v>0</v>
      </c>
      <c r="K158" s="82">
        <f t="shared" si="57"/>
        <v>20</v>
      </c>
      <c r="L158" s="82">
        <f t="shared" si="57"/>
        <v>0</v>
      </c>
      <c r="M158" s="82">
        <f t="shared" si="57"/>
        <v>20</v>
      </c>
      <c r="N158" s="82">
        <f t="shared" si="57"/>
        <v>0</v>
      </c>
      <c r="O158" s="82">
        <f t="shared" si="57"/>
        <v>20</v>
      </c>
      <c r="P158" s="82">
        <f t="shared" si="57"/>
        <v>0</v>
      </c>
      <c r="Q158" s="82">
        <f t="shared" si="57"/>
        <v>20</v>
      </c>
      <c r="R158" s="82">
        <f t="shared" si="57"/>
        <v>0</v>
      </c>
      <c r="S158" s="82">
        <f t="shared" si="57"/>
        <v>20</v>
      </c>
      <c r="T158" s="82">
        <f t="shared" si="57"/>
        <v>0</v>
      </c>
      <c r="U158" s="82">
        <f t="shared" si="57"/>
        <v>20</v>
      </c>
    </row>
    <row r="159" spans="1:21" s="6" customFormat="1" ht="26.25" customHeight="1">
      <c r="A159" s="46" t="s">
        <v>128</v>
      </c>
      <c r="B159" s="69" t="s">
        <v>78</v>
      </c>
      <c r="C159" s="34" t="s">
        <v>185</v>
      </c>
      <c r="D159" s="34" t="s">
        <v>183</v>
      </c>
      <c r="E159" s="42" t="s">
        <v>58</v>
      </c>
      <c r="F159" s="28" t="s">
        <v>129</v>
      </c>
      <c r="G159" s="82">
        <f t="shared" si="57"/>
        <v>20</v>
      </c>
      <c r="H159" s="82">
        <f t="shared" si="57"/>
        <v>0</v>
      </c>
      <c r="I159" s="173">
        <f t="shared" si="57"/>
        <v>20</v>
      </c>
      <c r="J159" s="82">
        <f t="shared" si="57"/>
        <v>0</v>
      </c>
      <c r="K159" s="173">
        <f t="shared" si="57"/>
        <v>20</v>
      </c>
      <c r="L159" s="82">
        <f t="shared" si="57"/>
        <v>0</v>
      </c>
      <c r="M159" s="173">
        <f t="shared" si="57"/>
        <v>20</v>
      </c>
      <c r="N159" s="82">
        <f t="shared" si="57"/>
        <v>0</v>
      </c>
      <c r="O159" s="173">
        <f t="shared" si="57"/>
        <v>20</v>
      </c>
      <c r="P159" s="82">
        <f t="shared" si="57"/>
        <v>0</v>
      </c>
      <c r="Q159" s="173">
        <f t="shared" si="57"/>
        <v>20</v>
      </c>
      <c r="R159" s="82">
        <f t="shared" si="57"/>
        <v>0</v>
      </c>
      <c r="S159" s="173">
        <f t="shared" si="57"/>
        <v>20</v>
      </c>
      <c r="T159" s="82">
        <f t="shared" si="57"/>
        <v>0</v>
      </c>
      <c r="U159" s="173">
        <f t="shared" si="57"/>
        <v>20</v>
      </c>
    </row>
    <row r="160" spans="1:21" s="6" customFormat="1" ht="26.25" customHeight="1">
      <c r="A160" s="33" t="s">
        <v>130</v>
      </c>
      <c r="B160" s="69" t="s">
        <v>78</v>
      </c>
      <c r="C160" s="34" t="s">
        <v>185</v>
      </c>
      <c r="D160" s="34" t="s">
        <v>183</v>
      </c>
      <c r="E160" s="42" t="s">
        <v>58</v>
      </c>
      <c r="F160" s="28" t="s">
        <v>96</v>
      </c>
      <c r="G160" s="82">
        <f t="shared" si="57"/>
        <v>20</v>
      </c>
      <c r="H160" s="82">
        <f t="shared" si="57"/>
        <v>0</v>
      </c>
      <c r="I160" s="173">
        <f t="shared" si="57"/>
        <v>20</v>
      </c>
      <c r="J160" s="82">
        <f t="shared" si="57"/>
        <v>0</v>
      </c>
      <c r="K160" s="173">
        <f t="shared" si="57"/>
        <v>20</v>
      </c>
      <c r="L160" s="82">
        <f t="shared" si="57"/>
        <v>0</v>
      </c>
      <c r="M160" s="173">
        <f t="shared" si="57"/>
        <v>20</v>
      </c>
      <c r="N160" s="82">
        <f t="shared" si="57"/>
        <v>0</v>
      </c>
      <c r="O160" s="173">
        <f t="shared" si="57"/>
        <v>20</v>
      </c>
      <c r="P160" s="82">
        <f t="shared" si="57"/>
        <v>0</v>
      </c>
      <c r="Q160" s="173">
        <f t="shared" si="57"/>
        <v>20</v>
      </c>
      <c r="R160" s="82">
        <f t="shared" si="57"/>
        <v>0</v>
      </c>
      <c r="S160" s="173">
        <f t="shared" si="57"/>
        <v>20</v>
      </c>
      <c r="T160" s="82">
        <f t="shared" si="57"/>
        <v>0</v>
      </c>
      <c r="U160" s="173">
        <f t="shared" si="57"/>
        <v>20</v>
      </c>
    </row>
    <row r="161" spans="1:21" ht="27" customHeight="1" hidden="1">
      <c r="A161" s="128" t="s">
        <v>4</v>
      </c>
      <c r="B161" s="69" t="s">
        <v>78</v>
      </c>
      <c r="C161" s="127" t="s">
        <v>185</v>
      </c>
      <c r="D161" s="127" t="s">
        <v>183</v>
      </c>
      <c r="E161" s="118" t="s">
        <v>58</v>
      </c>
      <c r="F161" s="136" t="s">
        <v>199</v>
      </c>
      <c r="G161" s="58">
        <v>20</v>
      </c>
      <c r="H161" s="58"/>
      <c r="I161" s="58">
        <f>G161+H161</f>
        <v>20</v>
      </c>
      <c r="J161" s="58"/>
      <c r="K161" s="58">
        <f>I161+J161</f>
        <v>20</v>
      </c>
      <c r="L161" s="58"/>
      <c r="M161" s="58">
        <f>K161+L161</f>
        <v>20</v>
      </c>
      <c r="N161" s="58"/>
      <c r="O161" s="58">
        <f>M161+N161</f>
        <v>20</v>
      </c>
      <c r="P161" s="58"/>
      <c r="Q161" s="58">
        <f>O161+P161</f>
        <v>20</v>
      </c>
      <c r="R161" s="58"/>
      <c r="S161" s="58">
        <f>Q161+R161</f>
        <v>20</v>
      </c>
      <c r="T161" s="58"/>
      <c r="U161" s="58">
        <f>S161+T161</f>
        <v>20</v>
      </c>
    </row>
    <row r="162" spans="1:21" s="6" customFormat="1" ht="15.75" customHeight="1">
      <c r="A162" s="24" t="s">
        <v>163</v>
      </c>
      <c r="B162" s="69" t="s">
        <v>78</v>
      </c>
      <c r="C162" s="78" t="s">
        <v>185</v>
      </c>
      <c r="D162" s="78" t="s">
        <v>183</v>
      </c>
      <c r="E162" s="81" t="s">
        <v>59</v>
      </c>
      <c r="F162" s="83"/>
      <c r="G162" s="82">
        <f aca="true" t="shared" si="58" ref="G162:U164">G163</f>
        <v>0</v>
      </c>
      <c r="H162" s="82">
        <f t="shared" si="58"/>
        <v>0</v>
      </c>
      <c r="I162" s="82">
        <f t="shared" si="58"/>
        <v>0</v>
      </c>
      <c r="J162" s="82">
        <f t="shared" si="58"/>
        <v>0</v>
      </c>
      <c r="K162" s="82">
        <f t="shared" si="58"/>
        <v>0</v>
      </c>
      <c r="L162" s="82">
        <f t="shared" si="58"/>
        <v>0</v>
      </c>
      <c r="M162" s="82">
        <f t="shared" si="58"/>
        <v>0</v>
      </c>
      <c r="N162" s="82">
        <f t="shared" si="58"/>
        <v>0</v>
      </c>
      <c r="O162" s="82">
        <f t="shared" si="58"/>
        <v>0</v>
      </c>
      <c r="P162" s="82">
        <f t="shared" si="58"/>
        <v>0</v>
      </c>
      <c r="Q162" s="82">
        <f t="shared" si="58"/>
        <v>0</v>
      </c>
      <c r="R162" s="82">
        <f t="shared" si="58"/>
        <v>0</v>
      </c>
      <c r="S162" s="82">
        <f t="shared" si="58"/>
        <v>0</v>
      </c>
      <c r="T162" s="82">
        <f t="shared" si="58"/>
        <v>0</v>
      </c>
      <c r="U162" s="82">
        <f t="shared" si="58"/>
        <v>0</v>
      </c>
    </row>
    <row r="163" spans="1:21" s="6" customFormat="1" ht="28.5" customHeight="1">
      <c r="A163" s="46" t="s">
        <v>128</v>
      </c>
      <c r="B163" s="69" t="s">
        <v>78</v>
      </c>
      <c r="C163" s="34" t="s">
        <v>185</v>
      </c>
      <c r="D163" s="34" t="s">
        <v>183</v>
      </c>
      <c r="E163" s="42" t="s">
        <v>59</v>
      </c>
      <c r="F163" s="28" t="s">
        <v>129</v>
      </c>
      <c r="G163" s="82">
        <f t="shared" si="58"/>
        <v>0</v>
      </c>
      <c r="H163" s="82">
        <f t="shared" si="58"/>
        <v>0</v>
      </c>
      <c r="I163" s="82">
        <f t="shared" si="58"/>
        <v>0</v>
      </c>
      <c r="J163" s="82">
        <f t="shared" si="58"/>
        <v>0</v>
      </c>
      <c r="K163" s="82">
        <f t="shared" si="58"/>
        <v>0</v>
      </c>
      <c r="L163" s="82">
        <f t="shared" si="58"/>
        <v>0</v>
      </c>
      <c r="M163" s="82">
        <f t="shared" si="58"/>
        <v>0</v>
      </c>
      <c r="N163" s="82">
        <f t="shared" si="58"/>
        <v>0</v>
      </c>
      <c r="O163" s="82">
        <f t="shared" si="58"/>
        <v>0</v>
      </c>
      <c r="P163" s="82">
        <f t="shared" si="58"/>
        <v>0</v>
      </c>
      <c r="Q163" s="82">
        <f t="shared" si="58"/>
        <v>0</v>
      </c>
      <c r="R163" s="82">
        <f t="shared" si="58"/>
        <v>0</v>
      </c>
      <c r="S163" s="82">
        <f t="shared" si="58"/>
        <v>0</v>
      </c>
      <c r="T163" s="82">
        <f t="shared" si="58"/>
        <v>0</v>
      </c>
      <c r="U163" s="82">
        <f t="shared" si="58"/>
        <v>0</v>
      </c>
    </row>
    <row r="164" spans="1:21" s="6" customFormat="1" ht="27" customHeight="1">
      <c r="A164" s="33" t="s">
        <v>130</v>
      </c>
      <c r="B164" s="69" t="s">
        <v>78</v>
      </c>
      <c r="C164" s="34" t="s">
        <v>185</v>
      </c>
      <c r="D164" s="34" t="s">
        <v>183</v>
      </c>
      <c r="E164" s="42" t="s">
        <v>59</v>
      </c>
      <c r="F164" s="28" t="s">
        <v>96</v>
      </c>
      <c r="G164" s="82">
        <f t="shared" si="58"/>
        <v>0</v>
      </c>
      <c r="H164" s="82">
        <f t="shared" si="58"/>
        <v>0</v>
      </c>
      <c r="I164" s="82">
        <f t="shared" si="58"/>
        <v>0</v>
      </c>
      <c r="J164" s="82">
        <f t="shared" si="58"/>
        <v>0</v>
      </c>
      <c r="K164" s="82">
        <f t="shared" si="58"/>
        <v>0</v>
      </c>
      <c r="L164" s="82">
        <f t="shared" si="58"/>
        <v>0</v>
      </c>
      <c r="M164" s="82">
        <f t="shared" si="58"/>
        <v>0</v>
      </c>
      <c r="N164" s="82">
        <f t="shared" si="58"/>
        <v>0</v>
      </c>
      <c r="O164" s="82">
        <f t="shared" si="58"/>
        <v>0</v>
      </c>
      <c r="P164" s="82">
        <f t="shared" si="58"/>
        <v>0</v>
      </c>
      <c r="Q164" s="82">
        <f t="shared" si="58"/>
        <v>0</v>
      </c>
      <c r="R164" s="82">
        <f t="shared" si="58"/>
        <v>0</v>
      </c>
      <c r="S164" s="82">
        <f t="shared" si="58"/>
        <v>0</v>
      </c>
      <c r="T164" s="82">
        <f t="shared" si="58"/>
        <v>0</v>
      </c>
      <c r="U164" s="82">
        <f t="shared" si="58"/>
        <v>0</v>
      </c>
    </row>
    <row r="165" spans="1:21" ht="26.25" customHeight="1" hidden="1">
      <c r="A165" s="128" t="s">
        <v>4</v>
      </c>
      <c r="B165" s="69" t="s">
        <v>78</v>
      </c>
      <c r="C165" s="127" t="s">
        <v>185</v>
      </c>
      <c r="D165" s="127" t="s">
        <v>183</v>
      </c>
      <c r="E165" s="118" t="s">
        <v>59</v>
      </c>
      <c r="F165" s="136" t="s">
        <v>199</v>
      </c>
      <c r="G165" s="60"/>
      <c r="H165" s="60"/>
      <c r="I165" s="60">
        <f>G165+H165</f>
        <v>0</v>
      </c>
      <c r="J165" s="60"/>
      <c r="K165" s="60">
        <f>I165+J165</f>
        <v>0</v>
      </c>
      <c r="L165" s="60"/>
      <c r="M165" s="60">
        <f>K165+L165</f>
        <v>0</v>
      </c>
      <c r="N165" s="60"/>
      <c r="O165" s="60">
        <f>M165+N165</f>
        <v>0</v>
      </c>
      <c r="P165" s="60"/>
      <c r="Q165" s="60">
        <f>O165+P165</f>
        <v>0</v>
      </c>
      <c r="R165" s="60"/>
      <c r="S165" s="60">
        <f>Q165+R165</f>
        <v>0</v>
      </c>
      <c r="T165" s="60"/>
      <c r="U165" s="60">
        <f>S165+T165</f>
        <v>0</v>
      </c>
    </row>
    <row r="166" spans="1:21" s="6" customFormat="1" ht="15" customHeight="1">
      <c r="A166" s="79" t="s">
        <v>211</v>
      </c>
      <c r="B166" s="77" t="s">
        <v>78</v>
      </c>
      <c r="C166" s="78" t="s">
        <v>185</v>
      </c>
      <c r="D166" s="78" t="s">
        <v>183</v>
      </c>
      <c r="E166" s="81" t="s">
        <v>60</v>
      </c>
      <c r="F166" s="83"/>
      <c r="G166" s="82">
        <f aca="true" t="shared" si="59" ref="G166:U168">G167</f>
        <v>137.9</v>
      </c>
      <c r="H166" s="82">
        <f t="shared" si="59"/>
        <v>0</v>
      </c>
      <c r="I166" s="82">
        <f t="shared" si="59"/>
        <v>137.9</v>
      </c>
      <c r="J166" s="82">
        <f t="shared" si="59"/>
        <v>0</v>
      </c>
      <c r="K166" s="82">
        <f t="shared" si="59"/>
        <v>137.9</v>
      </c>
      <c r="L166" s="82">
        <f t="shared" si="59"/>
        <v>0</v>
      </c>
      <c r="M166" s="82">
        <f t="shared" si="59"/>
        <v>137.9</v>
      </c>
      <c r="N166" s="82">
        <f t="shared" si="59"/>
        <v>0</v>
      </c>
      <c r="O166" s="82">
        <f t="shared" si="59"/>
        <v>137.9</v>
      </c>
      <c r="P166" s="82">
        <f t="shared" si="59"/>
        <v>0</v>
      </c>
      <c r="Q166" s="82">
        <f t="shared" si="59"/>
        <v>137.9</v>
      </c>
      <c r="R166" s="82">
        <f t="shared" si="59"/>
        <v>0</v>
      </c>
      <c r="S166" s="82">
        <f t="shared" si="59"/>
        <v>137.9</v>
      </c>
      <c r="T166" s="82">
        <f t="shared" si="59"/>
        <v>0</v>
      </c>
      <c r="U166" s="82">
        <f t="shared" si="59"/>
        <v>137.9</v>
      </c>
    </row>
    <row r="167" spans="1:21" s="6" customFormat="1" ht="28.5" customHeight="1">
      <c r="A167" s="46" t="s">
        <v>128</v>
      </c>
      <c r="B167" s="69" t="s">
        <v>78</v>
      </c>
      <c r="C167" s="47" t="s">
        <v>185</v>
      </c>
      <c r="D167" s="47" t="s">
        <v>183</v>
      </c>
      <c r="E167" s="135" t="s">
        <v>60</v>
      </c>
      <c r="F167" s="28" t="s">
        <v>129</v>
      </c>
      <c r="G167" s="82">
        <f t="shared" si="59"/>
        <v>137.9</v>
      </c>
      <c r="H167" s="82">
        <f t="shared" si="59"/>
        <v>0</v>
      </c>
      <c r="I167" s="82">
        <f t="shared" si="59"/>
        <v>137.9</v>
      </c>
      <c r="J167" s="82">
        <f t="shared" si="59"/>
        <v>0</v>
      </c>
      <c r="K167" s="82">
        <f t="shared" si="59"/>
        <v>137.9</v>
      </c>
      <c r="L167" s="82">
        <f t="shared" si="59"/>
        <v>0</v>
      </c>
      <c r="M167" s="82">
        <f t="shared" si="59"/>
        <v>137.9</v>
      </c>
      <c r="N167" s="82">
        <f t="shared" si="59"/>
        <v>0</v>
      </c>
      <c r="O167" s="82">
        <f t="shared" si="59"/>
        <v>137.9</v>
      </c>
      <c r="P167" s="82">
        <f t="shared" si="59"/>
        <v>0</v>
      </c>
      <c r="Q167" s="82">
        <f t="shared" si="59"/>
        <v>137.9</v>
      </c>
      <c r="R167" s="82">
        <f t="shared" si="59"/>
        <v>0</v>
      </c>
      <c r="S167" s="82">
        <f t="shared" si="59"/>
        <v>137.9</v>
      </c>
      <c r="T167" s="82">
        <f t="shared" si="59"/>
        <v>0</v>
      </c>
      <c r="U167" s="82">
        <f t="shared" si="59"/>
        <v>137.9</v>
      </c>
    </row>
    <row r="168" spans="1:21" s="6" customFormat="1" ht="30" customHeight="1">
      <c r="A168" s="33" t="s">
        <v>130</v>
      </c>
      <c r="B168" s="69" t="s">
        <v>78</v>
      </c>
      <c r="C168" s="47" t="s">
        <v>185</v>
      </c>
      <c r="D168" s="47" t="s">
        <v>183</v>
      </c>
      <c r="E168" s="135" t="s">
        <v>60</v>
      </c>
      <c r="F168" s="28" t="s">
        <v>96</v>
      </c>
      <c r="G168" s="82">
        <f t="shared" si="59"/>
        <v>137.9</v>
      </c>
      <c r="H168" s="82">
        <f t="shared" si="59"/>
        <v>0</v>
      </c>
      <c r="I168" s="82">
        <f t="shared" si="59"/>
        <v>137.9</v>
      </c>
      <c r="J168" s="82">
        <f t="shared" si="59"/>
        <v>0</v>
      </c>
      <c r="K168" s="82">
        <f t="shared" si="59"/>
        <v>137.9</v>
      </c>
      <c r="L168" s="82">
        <f t="shared" si="59"/>
        <v>0</v>
      </c>
      <c r="M168" s="82">
        <f t="shared" si="59"/>
        <v>137.9</v>
      </c>
      <c r="N168" s="82">
        <f t="shared" si="59"/>
        <v>0</v>
      </c>
      <c r="O168" s="82">
        <f t="shared" si="59"/>
        <v>137.9</v>
      </c>
      <c r="P168" s="82">
        <f t="shared" si="59"/>
        <v>0</v>
      </c>
      <c r="Q168" s="82">
        <f t="shared" si="59"/>
        <v>137.9</v>
      </c>
      <c r="R168" s="82">
        <f t="shared" si="59"/>
        <v>0</v>
      </c>
      <c r="S168" s="82">
        <f t="shared" si="59"/>
        <v>137.9</v>
      </c>
      <c r="T168" s="82">
        <f t="shared" si="59"/>
        <v>0</v>
      </c>
      <c r="U168" s="82">
        <f t="shared" si="59"/>
        <v>137.9</v>
      </c>
    </row>
    <row r="169" spans="1:21" ht="27" customHeight="1" hidden="1">
      <c r="A169" s="128" t="s">
        <v>4</v>
      </c>
      <c r="B169" s="69" t="s">
        <v>78</v>
      </c>
      <c r="C169" s="127" t="s">
        <v>185</v>
      </c>
      <c r="D169" s="127" t="s">
        <v>183</v>
      </c>
      <c r="E169" s="153" t="s">
        <v>60</v>
      </c>
      <c r="F169" s="136" t="s">
        <v>199</v>
      </c>
      <c r="G169" s="60">
        <v>137.9</v>
      </c>
      <c r="H169" s="60"/>
      <c r="I169" s="60">
        <f>G169+H169</f>
        <v>137.9</v>
      </c>
      <c r="J169" s="60"/>
      <c r="K169" s="60">
        <f>I169+J169</f>
        <v>137.9</v>
      </c>
      <c r="L169" s="60"/>
      <c r="M169" s="60">
        <f>K169+L169</f>
        <v>137.9</v>
      </c>
      <c r="N169" s="60"/>
      <c r="O169" s="60">
        <f>M169+N169</f>
        <v>137.9</v>
      </c>
      <c r="P169" s="60"/>
      <c r="Q169" s="60">
        <f>O169+P169</f>
        <v>137.9</v>
      </c>
      <c r="R169" s="60"/>
      <c r="S169" s="60">
        <f>Q169+R169</f>
        <v>137.9</v>
      </c>
      <c r="T169" s="60"/>
      <c r="U169" s="60">
        <f>S169+T169</f>
        <v>137.9</v>
      </c>
    </row>
    <row r="170" spans="1:21" s="6" customFormat="1" ht="27.75" customHeight="1">
      <c r="A170" s="79" t="s">
        <v>164</v>
      </c>
      <c r="B170" s="77" t="s">
        <v>78</v>
      </c>
      <c r="C170" s="78" t="s">
        <v>185</v>
      </c>
      <c r="D170" s="78" t="s">
        <v>183</v>
      </c>
      <c r="E170" s="81" t="s">
        <v>61</v>
      </c>
      <c r="F170" s="83"/>
      <c r="G170" s="82">
        <f aca="true" t="shared" si="60" ref="G170:U172">G171</f>
        <v>806.9</v>
      </c>
      <c r="H170" s="82">
        <f t="shared" si="60"/>
        <v>-36</v>
      </c>
      <c r="I170" s="82">
        <f t="shared" si="60"/>
        <v>770.9</v>
      </c>
      <c r="J170" s="82">
        <f t="shared" si="60"/>
        <v>0</v>
      </c>
      <c r="K170" s="82">
        <f t="shared" si="60"/>
        <v>770.9</v>
      </c>
      <c r="L170" s="82">
        <f t="shared" si="60"/>
        <v>0</v>
      </c>
      <c r="M170" s="82">
        <f t="shared" si="60"/>
        <v>770.9</v>
      </c>
      <c r="N170" s="213">
        <f t="shared" si="60"/>
        <v>72.445</v>
      </c>
      <c r="O170" s="213">
        <f t="shared" si="60"/>
        <v>843.345</v>
      </c>
      <c r="P170" s="213">
        <f t="shared" si="60"/>
        <v>0</v>
      </c>
      <c r="Q170" s="213">
        <f t="shared" si="60"/>
        <v>843.345</v>
      </c>
      <c r="R170" s="213">
        <f t="shared" si="60"/>
        <v>0</v>
      </c>
      <c r="S170" s="213">
        <f t="shared" si="60"/>
        <v>843.345</v>
      </c>
      <c r="T170" s="213">
        <f t="shared" si="60"/>
        <v>0</v>
      </c>
      <c r="U170" s="213">
        <f t="shared" si="60"/>
        <v>843.345</v>
      </c>
    </row>
    <row r="171" spans="1:21" ht="27.75" customHeight="1">
      <c r="A171" s="46" t="s">
        <v>128</v>
      </c>
      <c r="B171" s="69" t="s">
        <v>78</v>
      </c>
      <c r="C171" s="34" t="s">
        <v>185</v>
      </c>
      <c r="D171" s="34" t="s">
        <v>183</v>
      </c>
      <c r="E171" s="42" t="s">
        <v>61</v>
      </c>
      <c r="F171" s="28" t="s">
        <v>129</v>
      </c>
      <c r="G171" s="60">
        <f t="shared" si="60"/>
        <v>806.9</v>
      </c>
      <c r="H171" s="60">
        <f t="shared" si="60"/>
        <v>-36</v>
      </c>
      <c r="I171" s="60">
        <f t="shared" si="60"/>
        <v>770.9</v>
      </c>
      <c r="J171" s="60">
        <f t="shared" si="60"/>
        <v>0</v>
      </c>
      <c r="K171" s="60">
        <f t="shared" si="60"/>
        <v>770.9</v>
      </c>
      <c r="L171" s="60">
        <f t="shared" si="60"/>
        <v>0</v>
      </c>
      <c r="M171" s="60">
        <f t="shared" si="60"/>
        <v>770.9</v>
      </c>
      <c r="N171" s="88">
        <f t="shared" si="60"/>
        <v>72.445</v>
      </c>
      <c r="O171" s="88">
        <f t="shared" si="60"/>
        <v>843.345</v>
      </c>
      <c r="P171" s="88">
        <f t="shared" si="60"/>
        <v>0</v>
      </c>
      <c r="Q171" s="88">
        <f t="shared" si="60"/>
        <v>843.345</v>
      </c>
      <c r="R171" s="88">
        <f t="shared" si="60"/>
        <v>0</v>
      </c>
      <c r="S171" s="88">
        <f t="shared" si="60"/>
        <v>843.345</v>
      </c>
      <c r="T171" s="88">
        <f t="shared" si="60"/>
        <v>0</v>
      </c>
      <c r="U171" s="88">
        <f t="shared" si="60"/>
        <v>843.345</v>
      </c>
    </row>
    <row r="172" spans="1:21" ht="27.75" customHeight="1">
      <c r="A172" s="33" t="s">
        <v>130</v>
      </c>
      <c r="B172" s="69" t="s">
        <v>78</v>
      </c>
      <c r="C172" s="34" t="s">
        <v>185</v>
      </c>
      <c r="D172" s="34" t="s">
        <v>183</v>
      </c>
      <c r="E172" s="42" t="s">
        <v>61</v>
      </c>
      <c r="F172" s="28" t="s">
        <v>96</v>
      </c>
      <c r="G172" s="60">
        <f t="shared" si="60"/>
        <v>806.9</v>
      </c>
      <c r="H172" s="60">
        <f t="shared" si="60"/>
        <v>-36</v>
      </c>
      <c r="I172" s="60">
        <f t="shared" si="60"/>
        <v>770.9</v>
      </c>
      <c r="J172" s="60">
        <f t="shared" si="60"/>
        <v>0</v>
      </c>
      <c r="K172" s="60">
        <f t="shared" si="60"/>
        <v>770.9</v>
      </c>
      <c r="L172" s="60">
        <f t="shared" si="60"/>
        <v>0</v>
      </c>
      <c r="M172" s="60">
        <f t="shared" si="60"/>
        <v>770.9</v>
      </c>
      <c r="N172" s="88">
        <f t="shared" si="60"/>
        <v>72.445</v>
      </c>
      <c r="O172" s="88">
        <f t="shared" si="60"/>
        <v>843.345</v>
      </c>
      <c r="P172" s="88">
        <f t="shared" si="60"/>
        <v>0</v>
      </c>
      <c r="Q172" s="88">
        <f t="shared" si="60"/>
        <v>843.345</v>
      </c>
      <c r="R172" s="88">
        <f t="shared" si="60"/>
        <v>0</v>
      </c>
      <c r="S172" s="88">
        <f t="shared" si="60"/>
        <v>843.345</v>
      </c>
      <c r="T172" s="88">
        <f t="shared" si="60"/>
        <v>0</v>
      </c>
      <c r="U172" s="88">
        <f t="shared" si="60"/>
        <v>843.345</v>
      </c>
    </row>
    <row r="173" spans="1:21" ht="27" customHeight="1" hidden="1">
      <c r="A173" s="128" t="s">
        <v>4</v>
      </c>
      <c r="B173" s="69" t="s">
        <v>78</v>
      </c>
      <c r="C173" s="127" t="s">
        <v>185</v>
      </c>
      <c r="D173" s="127" t="s">
        <v>183</v>
      </c>
      <c r="E173" s="118" t="s">
        <v>61</v>
      </c>
      <c r="F173" s="136" t="s">
        <v>199</v>
      </c>
      <c r="G173" s="60">
        <v>806.9</v>
      </c>
      <c r="H173" s="60">
        <v>-36</v>
      </c>
      <c r="I173" s="211">
        <f>G173+H173</f>
        <v>770.9</v>
      </c>
      <c r="J173" s="211"/>
      <c r="K173" s="211">
        <f>I173+J173</f>
        <v>770.9</v>
      </c>
      <c r="L173" s="211"/>
      <c r="M173" s="211">
        <f>K173+L173</f>
        <v>770.9</v>
      </c>
      <c r="N173" s="212">
        <v>72.445</v>
      </c>
      <c r="O173" s="212">
        <f>M173+N173</f>
        <v>843.345</v>
      </c>
      <c r="P173" s="212"/>
      <c r="Q173" s="212">
        <f>O173+P173</f>
        <v>843.345</v>
      </c>
      <c r="R173" s="212"/>
      <c r="S173" s="212">
        <f>Q173+R173</f>
        <v>843.345</v>
      </c>
      <c r="T173" s="212"/>
      <c r="U173" s="212">
        <f>S173+T173</f>
        <v>843.345</v>
      </c>
    </row>
    <row r="174" spans="1:21" s="15" customFormat="1" ht="15" customHeight="1">
      <c r="A174" s="38" t="s">
        <v>212</v>
      </c>
      <c r="B174" s="68" t="s">
        <v>78</v>
      </c>
      <c r="C174" s="43" t="s">
        <v>186</v>
      </c>
      <c r="D174" s="43"/>
      <c r="E174" s="42"/>
      <c r="F174" s="41"/>
      <c r="G174" s="62">
        <f aca="true" t="shared" si="61" ref="G174:U175">G175</f>
        <v>7142.57</v>
      </c>
      <c r="H174" s="62">
        <f t="shared" si="61"/>
        <v>0</v>
      </c>
      <c r="I174" s="62">
        <f t="shared" si="61"/>
        <v>7142.57</v>
      </c>
      <c r="J174" s="62">
        <f t="shared" si="61"/>
        <v>0</v>
      </c>
      <c r="K174" s="87">
        <f t="shared" si="61"/>
        <v>7142.57</v>
      </c>
      <c r="L174" s="62">
        <f t="shared" si="61"/>
        <v>0</v>
      </c>
      <c r="M174" s="87">
        <f t="shared" si="61"/>
        <v>7142.57</v>
      </c>
      <c r="N174" s="87">
        <f t="shared" si="61"/>
        <v>0</v>
      </c>
      <c r="O174" s="87">
        <f t="shared" si="61"/>
        <v>7142.57</v>
      </c>
      <c r="P174" s="87">
        <f t="shared" si="61"/>
        <v>0</v>
      </c>
      <c r="Q174" s="87">
        <f t="shared" si="61"/>
        <v>7142.570000000001</v>
      </c>
      <c r="R174" s="87">
        <f t="shared" si="61"/>
        <v>0</v>
      </c>
      <c r="S174" s="87">
        <f t="shared" si="61"/>
        <v>7142.570000000001</v>
      </c>
      <c r="T174" s="87">
        <f t="shared" si="61"/>
        <v>0</v>
      </c>
      <c r="U174" s="87">
        <f t="shared" si="61"/>
        <v>7142.570000000001</v>
      </c>
    </row>
    <row r="175" spans="1:21" s="19" customFormat="1" ht="15" customHeight="1">
      <c r="A175" s="27" t="s">
        <v>213</v>
      </c>
      <c r="B175" s="68" t="s">
        <v>78</v>
      </c>
      <c r="C175" s="64" t="s">
        <v>186</v>
      </c>
      <c r="D175" s="64" t="s">
        <v>180</v>
      </c>
      <c r="E175" s="119"/>
      <c r="F175" s="133"/>
      <c r="G175" s="66">
        <f t="shared" si="61"/>
        <v>7142.57</v>
      </c>
      <c r="H175" s="66">
        <f t="shared" si="61"/>
        <v>0</v>
      </c>
      <c r="I175" s="66">
        <f t="shared" si="61"/>
        <v>7142.57</v>
      </c>
      <c r="J175" s="66">
        <f t="shared" si="61"/>
        <v>0</v>
      </c>
      <c r="K175" s="50">
        <f t="shared" si="61"/>
        <v>7142.57</v>
      </c>
      <c r="L175" s="66">
        <f t="shared" si="61"/>
        <v>0</v>
      </c>
      <c r="M175" s="50">
        <f t="shared" si="61"/>
        <v>7142.57</v>
      </c>
      <c r="N175" s="50">
        <f aca="true" t="shared" si="62" ref="N175:S175">N176+N212</f>
        <v>0</v>
      </c>
      <c r="O175" s="50">
        <f t="shared" si="62"/>
        <v>7142.57</v>
      </c>
      <c r="P175" s="50">
        <f t="shared" si="62"/>
        <v>0</v>
      </c>
      <c r="Q175" s="50">
        <f t="shared" si="62"/>
        <v>7142.570000000001</v>
      </c>
      <c r="R175" s="50">
        <f t="shared" si="62"/>
        <v>0</v>
      </c>
      <c r="S175" s="50">
        <f t="shared" si="62"/>
        <v>7142.570000000001</v>
      </c>
      <c r="T175" s="50">
        <f>T176+T212</f>
        <v>0</v>
      </c>
      <c r="U175" s="50">
        <f>U176+U212</f>
        <v>7142.570000000001</v>
      </c>
    </row>
    <row r="176" spans="1:21" s="95" customFormat="1" ht="30" customHeight="1">
      <c r="A176" s="125" t="s">
        <v>235</v>
      </c>
      <c r="B176" s="106" t="s">
        <v>78</v>
      </c>
      <c r="C176" s="92" t="s">
        <v>186</v>
      </c>
      <c r="D176" s="92" t="s">
        <v>180</v>
      </c>
      <c r="E176" s="108" t="s">
        <v>236</v>
      </c>
      <c r="F176" s="137"/>
      <c r="G176" s="140">
        <f aca="true" t="shared" si="63" ref="G176:M176">G177+G212</f>
        <v>7142.57</v>
      </c>
      <c r="H176" s="140">
        <f t="shared" si="63"/>
        <v>0</v>
      </c>
      <c r="I176" s="140">
        <f t="shared" si="63"/>
        <v>7142.57</v>
      </c>
      <c r="J176" s="140">
        <f t="shared" si="63"/>
        <v>0</v>
      </c>
      <c r="K176" s="51">
        <f t="shared" si="63"/>
        <v>7142.57</v>
      </c>
      <c r="L176" s="140">
        <f t="shared" si="63"/>
        <v>0</v>
      </c>
      <c r="M176" s="51">
        <f t="shared" si="63"/>
        <v>7142.57</v>
      </c>
      <c r="N176" s="51">
        <f aca="true" t="shared" si="64" ref="N176:S176">N177+N193+N205</f>
        <v>0</v>
      </c>
      <c r="O176" s="51">
        <f t="shared" si="64"/>
        <v>7102.57</v>
      </c>
      <c r="P176" s="51">
        <f t="shared" si="64"/>
        <v>0</v>
      </c>
      <c r="Q176" s="51">
        <f t="shared" si="64"/>
        <v>7102.570000000001</v>
      </c>
      <c r="R176" s="51">
        <f t="shared" si="64"/>
        <v>0</v>
      </c>
      <c r="S176" s="51">
        <f t="shared" si="64"/>
        <v>7102.570000000001</v>
      </c>
      <c r="T176" s="51">
        <f>T177+T193+T205</f>
        <v>0</v>
      </c>
      <c r="U176" s="51">
        <f>U177+U193+U205</f>
        <v>7102.570000000001</v>
      </c>
    </row>
    <row r="177" spans="1:21" s="6" customFormat="1" ht="15.75" customHeight="1">
      <c r="A177" s="79" t="s">
        <v>238</v>
      </c>
      <c r="B177" s="69" t="s">
        <v>78</v>
      </c>
      <c r="C177" s="78" t="s">
        <v>186</v>
      </c>
      <c r="D177" s="78" t="s">
        <v>180</v>
      </c>
      <c r="E177" s="81" t="s">
        <v>237</v>
      </c>
      <c r="F177" s="83"/>
      <c r="G177" s="82">
        <f aca="true" t="shared" si="65" ref="G177:M177">G178+G184+G194+G200+G206</f>
        <v>7102.57</v>
      </c>
      <c r="H177" s="82">
        <f t="shared" si="65"/>
        <v>0</v>
      </c>
      <c r="I177" s="82">
        <f t="shared" si="65"/>
        <v>7102.57</v>
      </c>
      <c r="J177" s="82">
        <f t="shared" si="65"/>
        <v>0</v>
      </c>
      <c r="K177" s="213">
        <f t="shared" si="65"/>
        <v>7102.57</v>
      </c>
      <c r="L177" s="82">
        <f t="shared" si="65"/>
        <v>0</v>
      </c>
      <c r="M177" s="213">
        <f t="shared" si="65"/>
        <v>7102.57</v>
      </c>
      <c r="N177" s="234">
        <f aca="true" t="shared" si="66" ref="N177:S177">N178+N184</f>
        <v>0</v>
      </c>
      <c r="O177" s="234">
        <f t="shared" si="66"/>
        <v>5660.605</v>
      </c>
      <c r="P177" s="234">
        <f t="shared" si="66"/>
        <v>-1.121</v>
      </c>
      <c r="Q177" s="234">
        <f t="shared" si="66"/>
        <v>5659.484</v>
      </c>
      <c r="R177" s="234">
        <f t="shared" si="66"/>
        <v>0</v>
      </c>
      <c r="S177" s="234">
        <f t="shared" si="66"/>
        <v>5659.484</v>
      </c>
      <c r="T177" s="234">
        <f>T178+T184</f>
        <v>0</v>
      </c>
      <c r="U177" s="234">
        <f>U178+U184</f>
        <v>5659.484</v>
      </c>
    </row>
    <row r="178" spans="1:21" s="6" customFormat="1" ht="15.75">
      <c r="A178" s="79" t="s">
        <v>249</v>
      </c>
      <c r="B178" s="69" t="s">
        <v>78</v>
      </c>
      <c r="C178" s="78" t="s">
        <v>186</v>
      </c>
      <c r="D178" s="78" t="s">
        <v>180</v>
      </c>
      <c r="E178" s="81" t="s">
        <v>239</v>
      </c>
      <c r="F178" s="83"/>
      <c r="G178" s="82">
        <f aca="true" t="shared" si="67" ref="G178:U179">G179</f>
        <v>4386.375</v>
      </c>
      <c r="H178" s="82">
        <f t="shared" si="67"/>
        <v>-10</v>
      </c>
      <c r="I178" s="82">
        <f t="shared" si="67"/>
        <v>4376.375</v>
      </c>
      <c r="J178" s="82">
        <f t="shared" si="67"/>
        <v>-11.7</v>
      </c>
      <c r="K178" s="213">
        <f t="shared" si="67"/>
        <v>4364.675</v>
      </c>
      <c r="L178" s="82">
        <f t="shared" si="67"/>
        <v>0</v>
      </c>
      <c r="M178" s="213">
        <f t="shared" si="67"/>
        <v>4364.675</v>
      </c>
      <c r="N178" s="82">
        <f t="shared" si="67"/>
        <v>-8.5</v>
      </c>
      <c r="O178" s="213">
        <f t="shared" si="67"/>
        <v>4356.175</v>
      </c>
      <c r="P178" s="82">
        <f t="shared" si="67"/>
        <v>0</v>
      </c>
      <c r="Q178" s="213">
        <f t="shared" si="67"/>
        <v>4356.175</v>
      </c>
      <c r="R178" s="82">
        <f t="shared" si="67"/>
        <v>-41</v>
      </c>
      <c r="S178" s="213">
        <f t="shared" si="67"/>
        <v>4315.175</v>
      </c>
      <c r="T178" s="82">
        <f t="shared" si="67"/>
        <v>0</v>
      </c>
      <c r="U178" s="213">
        <f t="shared" si="67"/>
        <v>4315.175</v>
      </c>
    </row>
    <row r="179" spans="1:21" ht="42" customHeight="1">
      <c r="A179" s="114" t="s">
        <v>124</v>
      </c>
      <c r="B179" s="69" t="s">
        <v>78</v>
      </c>
      <c r="C179" s="47" t="s">
        <v>186</v>
      </c>
      <c r="D179" s="47" t="s">
        <v>180</v>
      </c>
      <c r="E179" s="135" t="s">
        <v>239</v>
      </c>
      <c r="F179" s="37" t="s">
        <v>12</v>
      </c>
      <c r="G179" s="60">
        <f t="shared" si="67"/>
        <v>4386.375</v>
      </c>
      <c r="H179" s="60">
        <f t="shared" si="67"/>
        <v>-10</v>
      </c>
      <c r="I179" s="60">
        <f t="shared" si="67"/>
        <v>4376.375</v>
      </c>
      <c r="J179" s="60">
        <f t="shared" si="67"/>
        <v>-11.7</v>
      </c>
      <c r="K179" s="88">
        <f t="shared" si="67"/>
        <v>4364.675</v>
      </c>
      <c r="L179" s="60">
        <f t="shared" si="67"/>
        <v>0</v>
      </c>
      <c r="M179" s="88">
        <f t="shared" si="67"/>
        <v>4364.675</v>
      </c>
      <c r="N179" s="60">
        <f t="shared" si="67"/>
        <v>-8.5</v>
      </c>
      <c r="O179" s="88">
        <f t="shared" si="67"/>
        <v>4356.175</v>
      </c>
      <c r="P179" s="60">
        <f t="shared" si="67"/>
        <v>0</v>
      </c>
      <c r="Q179" s="88">
        <f t="shared" si="67"/>
        <v>4356.175</v>
      </c>
      <c r="R179" s="60">
        <f t="shared" si="67"/>
        <v>-41</v>
      </c>
      <c r="S179" s="88">
        <f t="shared" si="67"/>
        <v>4315.175</v>
      </c>
      <c r="T179" s="60">
        <f t="shared" si="67"/>
        <v>0</v>
      </c>
      <c r="U179" s="88">
        <f t="shared" si="67"/>
        <v>4315.175</v>
      </c>
    </row>
    <row r="180" spans="1:21" ht="16.5" customHeight="1">
      <c r="A180" s="36" t="s">
        <v>18</v>
      </c>
      <c r="B180" s="69" t="s">
        <v>78</v>
      </c>
      <c r="C180" s="34" t="s">
        <v>186</v>
      </c>
      <c r="D180" s="34" t="s">
        <v>180</v>
      </c>
      <c r="E180" s="135" t="s">
        <v>239</v>
      </c>
      <c r="F180" s="28" t="s">
        <v>230</v>
      </c>
      <c r="G180" s="60">
        <f aca="true" t="shared" si="68" ref="G180:S180">G181+G182+G183</f>
        <v>4386.375</v>
      </c>
      <c r="H180" s="60">
        <f t="shared" si="68"/>
        <v>-10</v>
      </c>
      <c r="I180" s="60">
        <f t="shared" si="68"/>
        <v>4376.375</v>
      </c>
      <c r="J180" s="60">
        <f t="shared" si="68"/>
        <v>-11.7</v>
      </c>
      <c r="K180" s="88">
        <f t="shared" si="68"/>
        <v>4364.675</v>
      </c>
      <c r="L180" s="60">
        <f t="shared" si="68"/>
        <v>0</v>
      </c>
      <c r="M180" s="88">
        <f t="shared" si="68"/>
        <v>4364.675</v>
      </c>
      <c r="N180" s="60">
        <f t="shared" si="68"/>
        <v>-8.5</v>
      </c>
      <c r="O180" s="88">
        <f t="shared" si="68"/>
        <v>4356.175</v>
      </c>
      <c r="P180" s="60">
        <f t="shared" si="68"/>
        <v>0</v>
      </c>
      <c r="Q180" s="88">
        <f t="shared" si="68"/>
        <v>4356.175</v>
      </c>
      <c r="R180" s="60">
        <f t="shared" si="68"/>
        <v>-41</v>
      </c>
      <c r="S180" s="88">
        <f t="shared" si="68"/>
        <v>4315.175</v>
      </c>
      <c r="T180" s="60">
        <f>T181+T182+T183</f>
        <v>0</v>
      </c>
      <c r="U180" s="88">
        <f>U181+U182+U183</f>
        <v>4315.175</v>
      </c>
    </row>
    <row r="181" spans="1:21" ht="15.75" hidden="1">
      <c r="A181" s="128" t="s">
        <v>145</v>
      </c>
      <c r="B181" s="69" t="s">
        <v>78</v>
      </c>
      <c r="C181" s="127" t="s">
        <v>186</v>
      </c>
      <c r="D181" s="127" t="s">
        <v>180</v>
      </c>
      <c r="E181" s="153" t="s">
        <v>239</v>
      </c>
      <c r="F181" s="127" t="s">
        <v>214</v>
      </c>
      <c r="G181" s="60">
        <v>3451.115</v>
      </c>
      <c r="H181" s="60"/>
      <c r="I181" s="211">
        <f>G181+H181</f>
        <v>3451.115</v>
      </c>
      <c r="J181" s="211">
        <v>-11.7</v>
      </c>
      <c r="K181" s="212">
        <f>I181+J181</f>
        <v>3439.415</v>
      </c>
      <c r="L181" s="211"/>
      <c r="M181" s="212">
        <f>K181+L181</f>
        <v>3439.415</v>
      </c>
      <c r="N181" s="211">
        <v>-8.5</v>
      </c>
      <c r="O181" s="212">
        <f>M181+N181</f>
        <v>3430.915</v>
      </c>
      <c r="P181" s="211"/>
      <c r="Q181" s="212">
        <f>O181+P181</f>
        <v>3430.915</v>
      </c>
      <c r="R181" s="211">
        <v>-41</v>
      </c>
      <c r="S181" s="212">
        <f>Q181+R181</f>
        <v>3389.915</v>
      </c>
      <c r="T181" s="211"/>
      <c r="U181" s="212">
        <f>S181+T181</f>
        <v>3389.915</v>
      </c>
    </row>
    <row r="182" spans="1:21" ht="28.5" customHeight="1" hidden="1">
      <c r="A182" s="128" t="s">
        <v>146</v>
      </c>
      <c r="B182" s="69" t="s">
        <v>78</v>
      </c>
      <c r="C182" s="127" t="s">
        <v>186</v>
      </c>
      <c r="D182" s="127" t="s">
        <v>180</v>
      </c>
      <c r="E182" s="153" t="s">
        <v>239</v>
      </c>
      <c r="F182" s="127" t="s">
        <v>215</v>
      </c>
      <c r="G182" s="60">
        <v>3</v>
      </c>
      <c r="H182" s="60"/>
      <c r="I182" s="211">
        <f>G182+H182</f>
        <v>3</v>
      </c>
      <c r="J182" s="211"/>
      <c r="K182" s="212">
        <f>I182+J182</f>
        <v>3</v>
      </c>
      <c r="L182" s="211"/>
      <c r="M182" s="212">
        <f>K182+L182</f>
        <v>3</v>
      </c>
      <c r="N182" s="211"/>
      <c r="O182" s="212">
        <f>M182+N182</f>
        <v>3</v>
      </c>
      <c r="P182" s="211"/>
      <c r="Q182" s="212">
        <f>O182+P182</f>
        <v>3</v>
      </c>
      <c r="R182" s="211"/>
      <c r="S182" s="212">
        <f>Q182+R182</f>
        <v>3</v>
      </c>
      <c r="T182" s="211"/>
      <c r="U182" s="212">
        <f>S182+T182</f>
        <v>3</v>
      </c>
    </row>
    <row r="183" spans="1:21" ht="28.5" customHeight="1" hidden="1">
      <c r="A183" s="128" t="s">
        <v>147</v>
      </c>
      <c r="B183" s="69" t="s">
        <v>78</v>
      </c>
      <c r="C183" s="127" t="s">
        <v>186</v>
      </c>
      <c r="D183" s="127" t="s">
        <v>180</v>
      </c>
      <c r="E183" s="153" t="s">
        <v>239</v>
      </c>
      <c r="F183" s="127" t="s">
        <v>88</v>
      </c>
      <c r="G183" s="60">
        <v>932.26</v>
      </c>
      <c r="H183" s="60">
        <v>-10</v>
      </c>
      <c r="I183" s="211">
        <f>G183+H183</f>
        <v>922.26</v>
      </c>
      <c r="J183" s="211"/>
      <c r="K183" s="212">
        <f>I183+J183</f>
        <v>922.26</v>
      </c>
      <c r="L183" s="211"/>
      <c r="M183" s="212">
        <f>K183+L183</f>
        <v>922.26</v>
      </c>
      <c r="N183" s="211"/>
      <c r="O183" s="212">
        <f>M183+N183</f>
        <v>922.26</v>
      </c>
      <c r="P183" s="211"/>
      <c r="Q183" s="212">
        <f>O183+P183</f>
        <v>922.26</v>
      </c>
      <c r="R183" s="211"/>
      <c r="S183" s="212">
        <f>Q183+R183</f>
        <v>922.26</v>
      </c>
      <c r="T183" s="211"/>
      <c r="U183" s="212">
        <f>S183+T183</f>
        <v>922.26</v>
      </c>
    </row>
    <row r="184" spans="1:21" ht="15.75">
      <c r="A184" s="36" t="s">
        <v>250</v>
      </c>
      <c r="B184" s="69" t="s">
        <v>78</v>
      </c>
      <c r="C184" s="34" t="s">
        <v>186</v>
      </c>
      <c r="D184" s="34" t="s">
        <v>180</v>
      </c>
      <c r="E184" s="42" t="s">
        <v>240</v>
      </c>
      <c r="F184" s="34"/>
      <c r="G184" s="60">
        <f aca="true" t="shared" si="69" ref="G184:S184">G185+G189</f>
        <v>1258.1299999999999</v>
      </c>
      <c r="H184" s="60">
        <f t="shared" si="69"/>
        <v>22.6</v>
      </c>
      <c r="I184" s="60">
        <f t="shared" si="69"/>
        <v>1280.7299999999998</v>
      </c>
      <c r="J184" s="60">
        <f t="shared" si="69"/>
        <v>11.7</v>
      </c>
      <c r="K184" s="88">
        <f t="shared" si="69"/>
        <v>1292.4299999999998</v>
      </c>
      <c r="L184" s="60">
        <f t="shared" si="69"/>
        <v>3.5</v>
      </c>
      <c r="M184" s="88">
        <f t="shared" si="69"/>
        <v>1295.9299999999998</v>
      </c>
      <c r="N184" s="60">
        <f t="shared" si="69"/>
        <v>8.5</v>
      </c>
      <c r="O184" s="88">
        <f t="shared" si="69"/>
        <v>1304.4299999999998</v>
      </c>
      <c r="P184" s="88">
        <f t="shared" si="69"/>
        <v>-1.121</v>
      </c>
      <c r="Q184" s="88">
        <f t="shared" si="69"/>
        <v>1303.3089999999997</v>
      </c>
      <c r="R184" s="88">
        <f t="shared" si="69"/>
        <v>41</v>
      </c>
      <c r="S184" s="88">
        <f t="shared" si="69"/>
        <v>1344.3089999999997</v>
      </c>
      <c r="T184" s="88">
        <f>T185+T189</f>
        <v>0</v>
      </c>
      <c r="U184" s="88">
        <f>U185+U189</f>
        <v>1344.3089999999997</v>
      </c>
    </row>
    <row r="185" spans="1:21" ht="29.25" customHeight="1">
      <c r="A185" s="46" t="s">
        <v>128</v>
      </c>
      <c r="B185" s="69" t="s">
        <v>78</v>
      </c>
      <c r="C185" s="34" t="s">
        <v>186</v>
      </c>
      <c r="D185" s="34" t="s">
        <v>180</v>
      </c>
      <c r="E185" s="42" t="s">
        <v>240</v>
      </c>
      <c r="F185" s="34" t="s">
        <v>129</v>
      </c>
      <c r="G185" s="60">
        <f aca="true" t="shared" si="70" ref="G185:U185">G186</f>
        <v>1248.1299999999999</v>
      </c>
      <c r="H185" s="60">
        <f t="shared" si="70"/>
        <v>-14.9</v>
      </c>
      <c r="I185" s="60">
        <f t="shared" si="70"/>
        <v>1233.2299999999998</v>
      </c>
      <c r="J185" s="60">
        <f t="shared" si="70"/>
        <v>11</v>
      </c>
      <c r="K185" s="88">
        <f t="shared" si="70"/>
        <v>1244.2299999999998</v>
      </c>
      <c r="L185" s="60">
        <f t="shared" si="70"/>
        <v>3.5</v>
      </c>
      <c r="M185" s="88">
        <f t="shared" si="70"/>
        <v>1247.7299999999998</v>
      </c>
      <c r="N185" s="60">
        <f t="shared" si="70"/>
        <v>2</v>
      </c>
      <c r="O185" s="88">
        <f t="shared" si="70"/>
        <v>1249.7299999999998</v>
      </c>
      <c r="P185" s="88">
        <f t="shared" si="70"/>
        <v>-1.121</v>
      </c>
      <c r="Q185" s="88">
        <f t="shared" si="70"/>
        <v>1248.6089999999997</v>
      </c>
      <c r="R185" s="88">
        <f t="shared" si="70"/>
        <v>0</v>
      </c>
      <c r="S185" s="88">
        <f t="shared" si="70"/>
        <v>1248.6089999999997</v>
      </c>
      <c r="T185" s="88">
        <f t="shared" si="70"/>
        <v>0</v>
      </c>
      <c r="U185" s="88">
        <f t="shared" si="70"/>
        <v>1248.6089999999997</v>
      </c>
    </row>
    <row r="186" spans="1:21" ht="29.25" customHeight="1">
      <c r="A186" s="33" t="s">
        <v>130</v>
      </c>
      <c r="B186" s="69" t="s">
        <v>78</v>
      </c>
      <c r="C186" s="34" t="s">
        <v>186</v>
      </c>
      <c r="D186" s="34" t="s">
        <v>180</v>
      </c>
      <c r="E186" s="42" t="s">
        <v>240</v>
      </c>
      <c r="F186" s="34" t="s">
        <v>96</v>
      </c>
      <c r="G186" s="60">
        <f aca="true" t="shared" si="71" ref="G186:S186">G187+G188</f>
        <v>1248.1299999999999</v>
      </c>
      <c r="H186" s="60">
        <f t="shared" si="71"/>
        <v>-14.9</v>
      </c>
      <c r="I186" s="60">
        <f t="shared" si="71"/>
        <v>1233.2299999999998</v>
      </c>
      <c r="J186" s="60">
        <f t="shared" si="71"/>
        <v>11</v>
      </c>
      <c r="K186" s="88">
        <f t="shared" si="71"/>
        <v>1244.2299999999998</v>
      </c>
      <c r="L186" s="60">
        <f t="shared" si="71"/>
        <v>3.5</v>
      </c>
      <c r="M186" s="88">
        <f t="shared" si="71"/>
        <v>1247.7299999999998</v>
      </c>
      <c r="N186" s="60">
        <f t="shared" si="71"/>
        <v>2</v>
      </c>
      <c r="O186" s="88">
        <f t="shared" si="71"/>
        <v>1249.7299999999998</v>
      </c>
      <c r="P186" s="88">
        <f t="shared" si="71"/>
        <v>-1.121</v>
      </c>
      <c r="Q186" s="88">
        <f t="shared" si="71"/>
        <v>1248.6089999999997</v>
      </c>
      <c r="R186" s="88">
        <f t="shared" si="71"/>
        <v>0</v>
      </c>
      <c r="S186" s="88">
        <f t="shared" si="71"/>
        <v>1248.6089999999997</v>
      </c>
      <c r="T186" s="88">
        <f>T187+T188</f>
        <v>0</v>
      </c>
      <c r="U186" s="88">
        <f>U187+U188</f>
        <v>1248.6089999999997</v>
      </c>
    </row>
    <row r="187" spans="1:21" ht="25.5" hidden="1">
      <c r="A187" s="128" t="s">
        <v>197</v>
      </c>
      <c r="B187" s="69" t="s">
        <v>78</v>
      </c>
      <c r="C187" s="127" t="s">
        <v>186</v>
      </c>
      <c r="D187" s="127" t="s">
        <v>180</v>
      </c>
      <c r="E187" s="118" t="s">
        <v>240</v>
      </c>
      <c r="F187" s="127" t="s">
        <v>198</v>
      </c>
      <c r="G187" s="88">
        <f>20.06+7.2</f>
        <v>27.259999999999998</v>
      </c>
      <c r="H187" s="88"/>
      <c r="I187" s="212">
        <f>G187+H187</f>
        <v>27.259999999999998</v>
      </c>
      <c r="J187" s="212"/>
      <c r="K187" s="212">
        <f>I187+J187</f>
        <v>27.259999999999998</v>
      </c>
      <c r="L187" s="212">
        <v>-0.17</v>
      </c>
      <c r="M187" s="212">
        <f>K187+L187</f>
        <v>27.089999999999996</v>
      </c>
      <c r="N187" s="212"/>
      <c r="O187" s="212">
        <f>M187+N187</f>
        <v>27.089999999999996</v>
      </c>
      <c r="P187" s="212">
        <v>-0.336</v>
      </c>
      <c r="Q187" s="212">
        <f>O187+P187</f>
        <v>26.753999999999998</v>
      </c>
      <c r="R187" s="212"/>
      <c r="S187" s="212">
        <f>Q187+R187</f>
        <v>26.753999999999998</v>
      </c>
      <c r="T187" s="212"/>
      <c r="U187" s="212">
        <f>S187+T187</f>
        <v>26.753999999999998</v>
      </c>
    </row>
    <row r="188" spans="1:21" ht="27" customHeight="1" hidden="1">
      <c r="A188" s="128" t="s">
        <v>4</v>
      </c>
      <c r="B188" s="69" t="s">
        <v>78</v>
      </c>
      <c r="C188" s="127" t="s">
        <v>186</v>
      </c>
      <c r="D188" s="127" t="s">
        <v>180</v>
      </c>
      <c r="E188" s="118" t="s">
        <v>240</v>
      </c>
      <c r="F188" s="127" t="s">
        <v>199</v>
      </c>
      <c r="G188" s="88">
        <f>6.75+2+1026.54+97.48+44+8+25+11.1</f>
        <v>1220.87</v>
      </c>
      <c r="H188" s="88">
        <v>-14.9</v>
      </c>
      <c r="I188" s="212">
        <f>G188+H188</f>
        <v>1205.9699999999998</v>
      </c>
      <c r="J188" s="212">
        <v>11</v>
      </c>
      <c r="K188" s="212">
        <f>I188+J188</f>
        <v>1216.9699999999998</v>
      </c>
      <c r="L188" s="212">
        <v>3.67</v>
      </c>
      <c r="M188" s="212">
        <f>K188+L188</f>
        <v>1220.6399999999999</v>
      </c>
      <c r="N188" s="212">
        <v>2</v>
      </c>
      <c r="O188" s="212">
        <f>M188+N188</f>
        <v>1222.6399999999999</v>
      </c>
      <c r="P188" s="212">
        <v>-0.785</v>
      </c>
      <c r="Q188" s="212">
        <f>O188+P188</f>
        <v>1221.8549999999998</v>
      </c>
      <c r="R188" s="212"/>
      <c r="S188" s="212">
        <f>Q188+R188</f>
        <v>1221.8549999999998</v>
      </c>
      <c r="T188" s="212"/>
      <c r="U188" s="212">
        <f>S188+T188</f>
        <v>1221.8549999999998</v>
      </c>
    </row>
    <row r="189" spans="1:21" ht="16.5" customHeight="1">
      <c r="A189" s="36" t="s">
        <v>14</v>
      </c>
      <c r="B189" s="69" t="s">
        <v>78</v>
      </c>
      <c r="C189" s="34" t="s">
        <v>186</v>
      </c>
      <c r="D189" s="34" t="s">
        <v>180</v>
      </c>
      <c r="E189" s="42" t="s">
        <v>240</v>
      </c>
      <c r="F189" s="34" t="s">
        <v>131</v>
      </c>
      <c r="G189" s="88">
        <f aca="true" t="shared" si="72" ref="G189:U189">G190</f>
        <v>10</v>
      </c>
      <c r="H189" s="88">
        <f t="shared" si="72"/>
        <v>37.5</v>
      </c>
      <c r="I189" s="88">
        <f t="shared" si="72"/>
        <v>47.5</v>
      </c>
      <c r="J189" s="88">
        <f t="shared" si="72"/>
        <v>0.7</v>
      </c>
      <c r="K189" s="88">
        <f t="shared" si="72"/>
        <v>48.2</v>
      </c>
      <c r="L189" s="88">
        <f t="shared" si="72"/>
        <v>0</v>
      </c>
      <c r="M189" s="88">
        <f t="shared" si="72"/>
        <v>48.2</v>
      </c>
      <c r="N189" s="88">
        <f t="shared" si="72"/>
        <v>6.5</v>
      </c>
      <c r="O189" s="88">
        <f t="shared" si="72"/>
        <v>54.7</v>
      </c>
      <c r="P189" s="88">
        <f t="shared" si="72"/>
        <v>0</v>
      </c>
      <c r="Q189" s="88">
        <f t="shared" si="72"/>
        <v>54.7</v>
      </c>
      <c r="R189" s="88">
        <f t="shared" si="72"/>
        <v>41</v>
      </c>
      <c r="S189" s="88">
        <f t="shared" si="72"/>
        <v>95.7</v>
      </c>
      <c r="T189" s="88">
        <f t="shared" si="72"/>
        <v>0</v>
      </c>
      <c r="U189" s="88">
        <f t="shared" si="72"/>
        <v>95.7</v>
      </c>
    </row>
    <row r="190" spans="1:21" ht="18" customHeight="1">
      <c r="A190" s="36" t="s">
        <v>100</v>
      </c>
      <c r="B190" s="69" t="s">
        <v>78</v>
      </c>
      <c r="C190" s="34" t="s">
        <v>186</v>
      </c>
      <c r="D190" s="34" t="s">
        <v>180</v>
      </c>
      <c r="E190" s="42" t="s">
        <v>240</v>
      </c>
      <c r="F190" s="34" t="s">
        <v>99</v>
      </c>
      <c r="G190" s="60">
        <f aca="true" t="shared" si="73" ref="G190:S190">G191+G192</f>
        <v>10</v>
      </c>
      <c r="H190" s="60">
        <f t="shared" si="73"/>
        <v>37.5</v>
      </c>
      <c r="I190" s="60">
        <f t="shared" si="73"/>
        <v>47.5</v>
      </c>
      <c r="J190" s="60">
        <f t="shared" si="73"/>
        <v>0.7</v>
      </c>
      <c r="K190" s="88">
        <f t="shared" si="73"/>
        <v>48.2</v>
      </c>
      <c r="L190" s="60">
        <f t="shared" si="73"/>
        <v>0</v>
      </c>
      <c r="M190" s="88">
        <f t="shared" si="73"/>
        <v>48.2</v>
      </c>
      <c r="N190" s="60">
        <f t="shared" si="73"/>
        <v>6.5</v>
      </c>
      <c r="O190" s="88">
        <f t="shared" si="73"/>
        <v>54.7</v>
      </c>
      <c r="P190" s="60">
        <f t="shared" si="73"/>
        <v>0</v>
      </c>
      <c r="Q190" s="88">
        <f t="shared" si="73"/>
        <v>54.7</v>
      </c>
      <c r="R190" s="60">
        <f t="shared" si="73"/>
        <v>41</v>
      </c>
      <c r="S190" s="88">
        <f t="shared" si="73"/>
        <v>95.7</v>
      </c>
      <c r="T190" s="60">
        <f>T191+T192</f>
        <v>0</v>
      </c>
      <c r="U190" s="88">
        <f>U191+U192</f>
        <v>95.7</v>
      </c>
    </row>
    <row r="191" spans="1:21" ht="18" customHeight="1" hidden="1">
      <c r="A191" s="128" t="s">
        <v>200</v>
      </c>
      <c r="B191" s="69" t="s">
        <v>78</v>
      </c>
      <c r="C191" s="127" t="s">
        <v>186</v>
      </c>
      <c r="D191" s="127" t="s">
        <v>180</v>
      </c>
      <c r="E191" s="118" t="s">
        <v>240</v>
      </c>
      <c r="F191" s="127" t="s">
        <v>201</v>
      </c>
      <c r="G191" s="60">
        <v>10</v>
      </c>
      <c r="H191" s="60">
        <v>-10</v>
      </c>
      <c r="I191" s="211">
        <f>G191+H191</f>
        <v>0</v>
      </c>
      <c r="J191" s="211"/>
      <c r="K191" s="212">
        <f>I191+J191</f>
        <v>0</v>
      </c>
      <c r="L191" s="211"/>
      <c r="M191" s="212">
        <f>K191+L191</f>
        <v>0</v>
      </c>
      <c r="N191" s="211"/>
      <c r="O191" s="212">
        <f>M191+N191</f>
        <v>0</v>
      </c>
      <c r="P191" s="211"/>
      <c r="Q191" s="212">
        <f>O191+P191</f>
        <v>0</v>
      </c>
      <c r="R191" s="211"/>
      <c r="S191" s="212">
        <f>Q191+R191</f>
        <v>0</v>
      </c>
      <c r="T191" s="211"/>
      <c r="U191" s="212">
        <f>S191+T191</f>
        <v>0</v>
      </c>
    </row>
    <row r="192" spans="1:21" ht="17.25" customHeight="1" hidden="1">
      <c r="A192" s="128" t="s">
        <v>102</v>
      </c>
      <c r="B192" s="69" t="s">
        <v>78</v>
      </c>
      <c r="C192" s="127" t="s">
        <v>186</v>
      </c>
      <c r="D192" s="127" t="s">
        <v>180</v>
      </c>
      <c r="E192" s="118" t="s">
        <v>240</v>
      </c>
      <c r="F192" s="127" t="s">
        <v>101</v>
      </c>
      <c r="G192" s="60"/>
      <c r="H192" s="60">
        <v>47.5</v>
      </c>
      <c r="I192" s="211">
        <f>G192+H192</f>
        <v>47.5</v>
      </c>
      <c r="J192" s="211">
        <v>0.7</v>
      </c>
      <c r="K192" s="212">
        <f>I192+J192</f>
        <v>48.2</v>
      </c>
      <c r="L192" s="211"/>
      <c r="M192" s="212">
        <f>K192+L192</f>
        <v>48.2</v>
      </c>
      <c r="N192" s="211">
        <v>6.5</v>
      </c>
      <c r="O192" s="212">
        <f>M192+N192</f>
        <v>54.7</v>
      </c>
      <c r="P192" s="211"/>
      <c r="Q192" s="212">
        <f>O192+P192</f>
        <v>54.7</v>
      </c>
      <c r="R192" s="211">
        <v>41</v>
      </c>
      <c r="S192" s="212">
        <f>Q192+R192</f>
        <v>95.7</v>
      </c>
      <c r="T192" s="211"/>
      <c r="U192" s="212">
        <f>S192+T192</f>
        <v>95.7</v>
      </c>
    </row>
    <row r="193" spans="1:21" s="5" customFormat="1" ht="25.5">
      <c r="A193" s="36" t="s">
        <v>241</v>
      </c>
      <c r="B193" s="69" t="s">
        <v>78</v>
      </c>
      <c r="C193" s="34" t="s">
        <v>186</v>
      </c>
      <c r="D193" s="34" t="s">
        <v>180</v>
      </c>
      <c r="E193" s="84" t="s">
        <v>242</v>
      </c>
      <c r="F193" s="34"/>
      <c r="G193" s="58"/>
      <c r="H193" s="58"/>
      <c r="I193" s="58"/>
      <c r="J193" s="58"/>
      <c r="K193" s="90"/>
      <c r="L193" s="58"/>
      <c r="M193" s="90"/>
      <c r="N193" s="90">
        <f aca="true" t="shared" si="74" ref="N193:S193">N194+N200</f>
        <v>0</v>
      </c>
      <c r="O193" s="90">
        <f t="shared" si="74"/>
        <v>1310.6649999999997</v>
      </c>
      <c r="P193" s="90">
        <f t="shared" si="74"/>
        <v>0</v>
      </c>
      <c r="Q193" s="90">
        <f t="shared" si="74"/>
        <v>1310.6649999999997</v>
      </c>
      <c r="R193" s="90">
        <f t="shared" si="74"/>
        <v>0</v>
      </c>
      <c r="S193" s="90">
        <f t="shared" si="74"/>
        <v>1310.6649999999997</v>
      </c>
      <c r="T193" s="90">
        <f>T194+T200</f>
        <v>0</v>
      </c>
      <c r="U193" s="90">
        <f>U194+U200</f>
        <v>1310.6649999999997</v>
      </c>
    </row>
    <row r="194" spans="1:21" s="6" customFormat="1" ht="15.75">
      <c r="A194" s="79" t="s">
        <v>251</v>
      </c>
      <c r="B194" s="69" t="s">
        <v>78</v>
      </c>
      <c r="C194" s="78" t="s">
        <v>186</v>
      </c>
      <c r="D194" s="78" t="s">
        <v>180</v>
      </c>
      <c r="E194" s="81" t="s">
        <v>243</v>
      </c>
      <c r="F194" s="83"/>
      <c r="G194" s="82">
        <f aca="true" t="shared" si="75" ref="G194:U195">G195</f>
        <v>1056.1</v>
      </c>
      <c r="H194" s="82">
        <f t="shared" si="75"/>
        <v>-10</v>
      </c>
      <c r="I194" s="82">
        <f t="shared" si="75"/>
        <v>1046.1</v>
      </c>
      <c r="J194" s="82">
        <f t="shared" si="75"/>
        <v>-40.7</v>
      </c>
      <c r="K194" s="213">
        <f t="shared" si="75"/>
        <v>1005.3999999999999</v>
      </c>
      <c r="L194" s="82">
        <f t="shared" si="75"/>
        <v>-7.5</v>
      </c>
      <c r="M194" s="213">
        <f t="shared" si="75"/>
        <v>997.8999999999999</v>
      </c>
      <c r="N194" s="82">
        <f>N195</f>
        <v>-13.7</v>
      </c>
      <c r="O194" s="213">
        <f t="shared" si="75"/>
        <v>984.1999999999998</v>
      </c>
      <c r="P194" s="82">
        <f>P195</f>
        <v>0</v>
      </c>
      <c r="Q194" s="213">
        <f t="shared" si="75"/>
        <v>984.1999999999998</v>
      </c>
      <c r="R194" s="82">
        <f>R195</f>
        <v>0</v>
      </c>
      <c r="S194" s="213">
        <f t="shared" si="75"/>
        <v>984.1999999999998</v>
      </c>
      <c r="T194" s="82">
        <f>T195</f>
        <v>0</v>
      </c>
      <c r="U194" s="213">
        <f t="shared" si="75"/>
        <v>984.1999999999998</v>
      </c>
    </row>
    <row r="195" spans="1:21" s="6" customFormat="1" ht="43.5" customHeight="1">
      <c r="A195" s="114" t="s">
        <v>124</v>
      </c>
      <c r="B195" s="69" t="s">
        <v>78</v>
      </c>
      <c r="C195" s="34" t="s">
        <v>186</v>
      </c>
      <c r="D195" s="34" t="s">
        <v>180</v>
      </c>
      <c r="E195" s="42" t="s">
        <v>243</v>
      </c>
      <c r="F195" s="28" t="s">
        <v>12</v>
      </c>
      <c r="G195" s="82">
        <f t="shared" si="75"/>
        <v>1056.1</v>
      </c>
      <c r="H195" s="82">
        <f t="shared" si="75"/>
        <v>-10</v>
      </c>
      <c r="I195" s="173">
        <f t="shared" si="75"/>
        <v>1046.1</v>
      </c>
      <c r="J195" s="82">
        <f t="shared" si="75"/>
        <v>-40.7</v>
      </c>
      <c r="K195" s="52">
        <f t="shared" si="75"/>
        <v>1005.3999999999999</v>
      </c>
      <c r="L195" s="82">
        <f t="shared" si="75"/>
        <v>-7.5</v>
      </c>
      <c r="M195" s="52">
        <f t="shared" si="75"/>
        <v>997.8999999999999</v>
      </c>
      <c r="N195" s="82">
        <f t="shared" si="75"/>
        <v>-13.7</v>
      </c>
      <c r="O195" s="52">
        <f t="shared" si="75"/>
        <v>984.1999999999998</v>
      </c>
      <c r="P195" s="82">
        <f t="shared" si="75"/>
        <v>0</v>
      </c>
      <c r="Q195" s="52">
        <f t="shared" si="75"/>
        <v>984.1999999999998</v>
      </c>
      <c r="R195" s="82">
        <f t="shared" si="75"/>
        <v>0</v>
      </c>
      <c r="S195" s="52">
        <f t="shared" si="75"/>
        <v>984.1999999999998</v>
      </c>
      <c r="T195" s="82">
        <f t="shared" si="75"/>
        <v>0</v>
      </c>
      <c r="U195" s="52">
        <f t="shared" si="75"/>
        <v>984.1999999999998</v>
      </c>
    </row>
    <row r="196" spans="1:21" ht="17.25" customHeight="1">
      <c r="A196" s="36" t="s">
        <v>166</v>
      </c>
      <c r="B196" s="69" t="s">
        <v>78</v>
      </c>
      <c r="C196" s="34" t="s">
        <v>186</v>
      </c>
      <c r="D196" s="34" t="s">
        <v>180</v>
      </c>
      <c r="E196" s="42" t="s">
        <v>243</v>
      </c>
      <c r="F196" s="28" t="s">
        <v>230</v>
      </c>
      <c r="G196" s="60">
        <f aca="true" t="shared" si="76" ref="G196:S196">G197+G198+G199</f>
        <v>1056.1</v>
      </c>
      <c r="H196" s="60">
        <f t="shared" si="76"/>
        <v>-10</v>
      </c>
      <c r="I196" s="60">
        <f t="shared" si="76"/>
        <v>1046.1</v>
      </c>
      <c r="J196" s="60">
        <f t="shared" si="76"/>
        <v>-40.7</v>
      </c>
      <c r="K196" s="88">
        <f t="shared" si="76"/>
        <v>1005.3999999999999</v>
      </c>
      <c r="L196" s="60">
        <f t="shared" si="76"/>
        <v>-7.5</v>
      </c>
      <c r="M196" s="88">
        <f t="shared" si="76"/>
        <v>997.8999999999999</v>
      </c>
      <c r="N196" s="60">
        <f t="shared" si="76"/>
        <v>-13.7</v>
      </c>
      <c r="O196" s="88">
        <f t="shared" si="76"/>
        <v>984.1999999999998</v>
      </c>
      <c r="P196" s="60">
        <f t="shared" si="76"/>
        <v>0</v>
      </c>
      <c r="Q196" s="88">
        <f t="shared" si="76"/>
        <v>984.1999999999998</v>
      </c>
      <c r="R196" s="60">
        <f t="shared" si="76"/>
        <v>0</v>
      </c>
      <c r="S196" s="88">
        <f t="shared" si="76"/>
        <v>984.1999999999998</v>
      </c>
      <c r="T196" s="60">
        <f>T197+T198+T199</f>
        <v>0</v>
      </c>
      <c r="U196" s="88">
        <f>U197+U198+U199</f>
        <v>984.1999999999998</v>
      </c>
    </row>
    <row r="197" spans="1:21" ht="15.75" hidden="1">
      <c r="A197" s="128" t="s">
        <v>145</v>
      </c>
      <c r="B197" s="69" t="s">
        <v>78</v>
      </c>
      <c r="C197" s="127" t="s">
        <v>186</v>
      </c>
      <c r="D197" s="127" t="s">
        <v>180</v>
      </c>
      <c r="E197" s="118" t="s">
        <v>243</v>
      </c>
      <c r="F197" s="127" t="s">
        <v>214</v>
      </c>
      <c r="G197" s="60">
        <v>810.3</v>
      </c>
      <c r="H197" s="60"/>
      <c r="I197" s="211">
        <f>G197+H197</f>
        <v>810.3</v>
      </c>
      <c r="J197" s="211">
        <v>-40.7</v>
      </c>
      <c r="K197" s="212">
        <f>I197+J197</f>
        <v>769.5999999999999</v>
      </c>
      <c r="L197" s="211">
        <v>-7.5</v>
      </c>
      <c r="M197" s="212">
        <f>K197+L197</f>
        <v>762.0999999999999</v>
      </c>
      <c r="N197" s="211">
        <v>-13.7</v>
      </c>
      <c r="O197" s="212">
        <f>M197+N197</f>
        <v>748.3999999999999</v>
      </c>
      <c r="P197" s="211"/>
      <c r="Q197" s="212">
        <f>O197+P197</f>
        <v>748.3999999999999</v>
      </c>
      <c r="R197" s="211"/>
      <c r="S197" s="212">
        <f>Q197+R197</f>
        <v>748.3999999999999</v>
      </c>
      <c r="T197" s="211"/>
      <c r="U197" s="212">
        <f>S197+T197</f>
        <v>748.3999999999999</v>
      </c>
    </row>
    <row r="198" spans="1:21" ht="27.75" customHeight="1" hidden="1">
      <c r="A198" s="128" t="s">
        <v>146</v>
      </c>
      <c r="B198" s="69" t="s">
        <v>11</v>
      </c>
      <c r="C198" s="127" t="s">
        <v>186</v>
      </c>
      <c r="D198" s="127" t="s">
        <v>180</v>
      </c>
      <c r="E198" s="118" t="s">
        <v>243</v>
      </c>
      <c r="F198" s="127" t="s">
        <v>215</v>
      </c>
      <c r="G198" s="60">
        <v>1</v>
      </c>
      <c r="H198" s="60"/>
      <c r="I198" s="211">
        <f>G198+H198</f>
        <v>1</v>
      </c>
      <c r="J198" s="211"/>
      <c r="K198" s="212">
        <f>I198+J198</f>
        <v>1</v>
      </c>
      <c r="L198" s="211"/>
      <c r="M198" s="212">
        <f>K198+L198</f>
        <v>1</v>
      </c>
      <c r="N198" s="211"/>
      <c r="O198" s="212">
        <f>M198+N198</f>
        <v>1</v>
      </c>
      <c r="P198" s="211"/>
      <c r="Q198" s="212">
        <f>O198+P198</f>
        <v>1</v>
      </c>
      <c r="R198" s="211"/>
      <c r="S198" s="212">
        <f>Q198+R198</f>
        <v>1</v>
      </c>
      <c r="T198" s="211"/>
      <c r="U198" s="212">
        <f>S198+T198</f>
        <v>1</v>
      </c>
    </row>
    <row r="199" spans="1:21" ht="27.75" customHeight="1" hidden="1">
      <c r="A199" s="128" t="s">
        <v>147</v>
      </c>
      <c r="B199" s="69" t="s">
        <v>78</v>
      </c>
      <c r="C199" s="127" t="s">
        <v>186</v>
      </c>
      <c r="D199" s="127" t="s">
        <v>180</v>
      </c>
      <c r="E199" s="118" t="s">
        <v>243</v>
      </c>
      <c r="F199" s="127" t="s">
        <v>88</v>
      </c>
      <c r="G199" s="60">
        <v>244.8</v>
      </c>
      <c r="H199" s="60">
        <v>-10</v>
      </c>
      <c r="I199" s="211">
        <f>G199+H199</f>
        <v>234.8</v>
      </c>
      <c r="J199" s="211"/>
      <c r="K199" s="212">
        <f>I199+J199</f>
        <v>234.8</v>
      </c>
      <c r="L199" s="211"/>
      <c r="M199" s="212">
        <f>K199+L199</f>
        <v>234.8</v>
      </c>
      <c r="N199" s="211"/>
      <c r="O199" s="212">
        <f>M199+N199</f>
        <v>234.8</v>
      </c>
      <c r="P199" s="211"/>
      <c r="Q199" s="212">
        <f>O199+P199</f>
        <v>234.8</v>
      </c>
      <c r="R199" s="211"/>
      <c r="S199" s="212">
        <f>Q199+R199</f>
        <v>234.8</v>
      </c>
      <c r="T199" s="211"/>
      <c r="U199" s="212">
        <f>S199+T199</f>
        <v>234.8</v>
      </c>
    </row>
    <row r="200" spans="1:21" ht="15.75">
      <c r="A200" s="36" t="s">
        <v>252</v>
      </c>
      <c r="B200" s="69" t="s">
        <v>78</v>
      </c>
      <c r="C200" s="34" t="s">
        <v>186</v>
      </c>
      <c r="D200" s="34" t="s">
        <v>180</v>
      </c>
      <c r="E200" s="42" t="s">
        <v>244</v>
      </c>
      <c r="F200" s="34"/>
      <c r="G200" s="60">
        <f aca="true" t="shared" si="77" ref="G200:U201">G201</f>
        <v>251.665</v>
      </c>
      <c r="H200" s="60">
        <f t="shared" si="77"/>
        <v>16.4</v>
      </c>
      <c r="I200" s="60">
        <f t="shared" si="77"/>
        <v>268.06499999999994</v>
      </c>
      <c r="J200" s="60">
        <f t="shared" si="77"/>
        <v>40.7</v>
      </c>
      <c r="K200" s="88">
        <f t="shared" si="77"/>
        <v>308.76499999999993</v>
      </c>
      <c r="L200" s="60">
        <f t="shared" si="77"/>
        <v>4</v>
      </c>
      <c r="M200" s="88">
        <f t="shared" si="77"/>
        <v>312.76499999999993</v>
      </c>
      <c r="N200" s="60">
        <f t="shared" si="77"/>
        <v>13.7</v>
      </c>
      <c r="O200" s="88">
        <f t="shared" si="77"/>
        <v>326.4649999999999</v>
      </c>
      <c r="P200" s="60">
        <f t="shared" si="77"/>
        <v>0</v>
      </c>
      <c r="Q200" s="88">
        <f t="shared" si="77"/>
        <v>326.4649999999999</v>
      </c>
      <c r="R200" s="60">
        <f t="shared" si="77"/>
        <v>0</v>
      </c>
      <c r="S200" s="88">
        <f t="shared" si="77"/>
        <v>326.4649999999999</v>
      </c>
      <c r="T200" s="60">
        <f t="shared" si="77"/>
        <v>0</v>
      </c>
      <c r="U200" s="88">
        <f t="shared" si="77"/>
        <v>326.4649999999999</v>
      </c>
    </row>
    <row r="201" spans="1:21" ht="27.75" customHeight="1">
      <c r="A201" s="46" t="s">
        <v>128</v>
      </c>
      <c r="B201" s="69" t="s">
        <v>78</v>
      </c>
      <c r="C201" s="34" t="s">
        <v>186</v>
      </c>
      <c r="D201" s="34" t="s">
        <v>180</v>
      </c>
      <c r="E201" s="42" t="s">
        <v>244</v>
      </c>
      <c r="F201" s="34" t="s">
        <v>129</v>
      </c>
      <c r="G201" s="60">
        <f t="shared" si="77"/>
        <v>251.665</v>
      </c>
      <c r="H201" s="60">
        <f t="shared" si="77"/>
        <v>16.4</v>
      </c>
      <c r="I201" s="60">
        <f t="shared" si="77"/>
        <v>268.06499999999994</v>
      </c>
      <c r="J201" s="60">
        <f t="shared" si="77"/>
        <v>40.7</v>
      </c>
      <c r="K201" s="88">
        <f t="shared" si="77"/>
        <v>308.76499999999993</v>
      </c>
      <c r="L201" s="60">
        <f t="shared" si="77"/>
        <v>4</v>
      </c>
      <c r="M201" s="88">
        <f t="shared" si="77"/>
        <v>312.76499999999993</v>
      </c>
      <c r="N201" s="60">
        <f t="shared" si="77"/>
        <v>13.7</v>
      </c>
      <c r="O201" s="88">
        <f t="shared" si="77"/>
        <v>326.4649999999999</v>
      </c>
      <c r="P201" s="60">
        <f t="shared" si="77"/>
        <v>0</v>
      </c>
      <c r="Q201" s="88">
        <f t="shared" si="77"/>
        <v>326.4649999999999</v>
      </c>
      <c r="R201" s="60">
        <f t="shared" si="77"/>
        <v>0</v>
      </c>
      <c r="S201" s="88">
        <f t="shared" si="77"/>
        <v>326.4649999999999</v>
      </c>
      <c r="T201" s="60">
        <f t="shared" si="77"/>
        <v>0</v>
      </c>
      <c r="U201" s="88">
        <f t="shared" si="77"/>
        <v>326.4649999999999</v>
      </c>
    </row>
    <row r="202" spans="1:21" ht="27.75" customHeight="1">
      <c r="A202" s="33" t="s">
        <v>130</v>
      </c>
      <c r="B202" s="69" t="s">
        <v>78</v>
      </c>
      <c r="C202" s="34" t="s">
        <v>186</v>
      </c>
      <c r="D202" s="34" t="s">
        <v>180</v>
      </c>
      <c r="E202" s="42" t="s">
        <v>244</v>
      </c>
      <c r="F202" s="34" t="s">
        <v>96</v>
      </c>
      <c r="G202" s="60">
        <f aca="true" t="shared" si="78" ref="G202:S202">G203+G204</f>
        <v>251.665</v>
      </c>
      <c r="H202" s="60">
        <f t="shared" si="78"/>
        <v>16.4</v>
      </c>
      <c r="I202" s="60">
        <f t="shared" si="78"/>
        <v>268.06499999999994</v>
      </c>
      <c r="J202" s="60">
        <f t="shared" si="78"/>
        <v>40.7</v>
      </c>
      <c r="K202" s="88">
        <f t="shared" si="78"/>
        <v>308.76499999999993</v>
      </c>
      <c r="L202" s="60">
        <f t="shared" si="78"/>
        <v>4</v>
      </c>
      <c r="M202" s="88">
        <f t="shared" si="78"/>
        <v>312.76499999999993</v>
      </c>
      <c r="N202" s="60">
        <f t="shared" si="78"/>
        <v>13.7</v>
      </c>
      <c r="O202" s="88">
        <f t="shared" si="78"/>
        <v>326.4649999999999</v>
      </c>
      <c r="P202" s="60">
        <f t="shared" si="78"/>
        <v>0</v>
      </c>
      <c r="Q202" s="88">
        <f t="shared" si="78"/>
        <v>326.4649999999999</v>
      </c>
      <c r="R202" s="60">
        <f t="shared" si="78"/>
        <v>0</v>
      </c>
      <c r="S202" s="88">
        <f t="shared" si="78"/>
        <v>326.4649999999999</v>
      </c>
      <c r="T202" s="60">
        <f>T203+T204</f>
        <v>0</v>
      </c>
      <c r="U202" s="88">
        <f>U203+U204</f>
        <v>326.4649999999999</v>
      </c>
    </row>
    <row r="203" spans="1:21" ht="25.5" hidden="1">
      <c r="A203" s="128" t="s">
        <v>197</v>
      </c>
      <c r="B203" s="116" t="s">
        <v>78</v>
      </c>
      <c r="C203" s="127" t="s">
        <v>186</v>
      </c>
      <c r="D203" s="127" t="s">
        <v>180</v>
      </c>
      <c r="E203" s="118" t="s">
        <v>244</v>
      </c>
      <c r="F203" s="127" t="s">
        <v>198</v>
      </c>
      <c r="G203" s="60">
        <f>9.93+2.1</f>
        <v>12.03</v>
      </c>
      <c r="H203" s="60"/>
      <c r="I203" s="211">
        <f>G203+H203</f>
        <v>12.03</v>
      </c>
      <c r="J203" s="211"/>
      <c r="K203" s="212">
        <f>I203+J203</f>
        <v>12.03</v>
      </c>
      <c r="L203" s="211"/>
      <c r="M203" s="212">
        <f>K203+L203</f>
        <v>12.03</v>
      </c>
      <c r="N203" s="211"/>
      <c r="O203" s="212">
        <f>M203+N203</f>
        <v>12.03</v>
      </c>
      <c r="P203" s="211"/>
      <c r="Q203" s="212">
        <f>O203+P203</f>
        <v>12.03</v>
      </c>
      <c r="R203" s="211"/>
      <c r="S203" s="212">
        <f>Q203+R203</f>
        <v>12.03</v>
      </c>
      <c r="T203" s="211"/>
      <c r="U203" s="212">
        <f>S203+T203</f>
        <v>12.03</v>
      </c>
    </row>
    <row r="204" spans="1:21" ht="26.25" customHeight="1" hidden="1">
      <c r="A204" s="128" t="s">
        <v>4</v>
      </c>
      <c r="B204" s="116" t="s">
        <v>78</v>
      </c>
      <c r="C204" s="127" t="s">
        <v>186</v>
      </c>
      <c r="D204" s="127" t="s">
        <v>180</v>
      </c>
      <c r="E204" s="118" t="s">
        <v>244</v>
      </c>
      <c r="F204" s="127" t="s">
        <v>199</v>
      </c>
      <c r="G204" s="60">
        <f>150.195+48.8+18.54+15+1+6.1</f>
        <v>239.635</v>
      </c>
      <c r="H204" s="60">
        <v>16.4</v>
      </c>
      <c r="I204" s="211">
        <f>G204+H204</f>
        <v>256.03499999999997</v>
      </c>
      <c r="J204" s="211">
        <v>40.7</v>
      </c>
      <c r="K204" s="212">
        <f>I204+J204</f>
        <v>296.73499999999996</v>
      </c>
      <c r="L204" s="211">
        <v>4</v>
      </c>
      <c r="M204" s="212">
        <f>K204+L204</f>
        <v>300.73499999999996</v>
      </c>
      <c r="N204" s="211">
        <v>13.7</v>
      </c>
      <c r="O204" s="212">
        <f>M204+N204</f>
        <v>314.43499999999995</v>
      </c>
      <c r="P204" s="211"/>
      <c r="Q204" s="212">
        <f>O204+P204</f>
        <v>314.43499999999995</v>
      </c>
      <c r="R204" s="211"/>
      <c r="S204" s="212">
        <f>Q204+R204</f>
        <v>314.43499999999995</v>
      </c>
      <c r="T204" s="211"/>
      <c r="U204" s="212">
        <f>S204+T204</f>
        <v>314.43499999999995</v>
      </c>
    </row>
    <row r="205" spans="1:21" s="20" customFormat="1" ht="26.25" customHeight="1">
      <c r="A205" s="79" t="s">
        <v>245</v>
      </c>
      <c r="B205" s="77" t="s">
        <v>246</v>
      </c>
      <c r="C205" s="78" t="s">
        <v>186</v>
      </c>
      <c r="D205" s="78" t="s">
        <v>180</v>
      </c>
      <c r="E205" s="97" t="s">
        <v>247</v>
      </c>
      <c r="F205" s="78"/>
      <c r="G205" s="240"/>
      <c r="H205" s="240"/>
      <c r="I205" s="240"/>
      <c r="J205" s="240"/>
      <c r="K205" s="241"/>
      <c r="L205" s="240"/>
      <c r="M205" s="241"/>
      <c r="N205" s="240">
        <f aca="true" t="shared" si="79" ref="N205:U207">N206</f>
        <v>0</v>
      </c>
      <c r="O205" s="241">
        <f t="shared" si="79"/>
        <v>131.3</v>
      </c>
      <c r="P205" s="241">
        <f t="shared" si="79"/>
        <v>1.121</v>
      </c>
      <c r="Q205" s="241">
        <f t="shared" si="79"/>
        <v>132.421</v>
      </c>
      <c r="R205" s="241">
        <f t="shared" si="79"/>
        <v>0</v>
      </c>
      <c r="S205" s="241">
        <f t="shared" si="79"/>
        <v>132.421</v>
      </c>
      <c r="T205" s="241">
        <f t="shared" si="79"/>
        <v>0</v>
      </c>
      <c r="U205" s="241">
        <f t="shared" si="79"/>
        <v>132.421</v>
      </c>
    </row>
    <row r="206" spans="1:21" ht="25.5">
      <c r="A206" s="36" t="s">
        <v>253</v>
      </c>
      <c r="B206" s="69" t="s">
        <v>78</v>
      </c>
      <c r="C206" s="34" t="s">
        <v>186</v>
      </c>
      <c r="D206" s="34" t="s">
        <v>180</v>
      </c>
      <c r="E206" s="42" t="s">
        <v>248</v>
      </c>
      <c r="F206" s="34"/>
      <c r="G206" s="60">
        <f aca="true" t="shared" si="80" ref="G206:M207">G207</f>
        <v>150.3</v>
      </c>
      <c r="H206" s="60">
        <f t="shared" si="80"/>
        <v>-19</v>
      </c>
      <c r="I206" s="60">
        <f t="shared" si="80"/>
        <v>131.3</v>
      </c>
      <c r="J206" s="60">
        <f t="shared" si="80"/>
        <v>0</v>
      </c>
      <c r="K206" s="88">
        <f t="shared" si="80"/>
        <v>131.3</v>
      </c>
      <c r="L206" s="60">
        <f t="shared" si="80"/>
        <v>0</v>
      </c>
      <c r="M206" s="88">
        <f t="shared" si="80"/>
        <v>131.3</v>
      </c>
      <c r="N206" s="60">
        <f t="shared" si="79"/>
        <v>0</v>
      </c>
      <c r="O206" s="88">
        <f t="shared" si="79"/>
        <v>131.3</v>
      </c>
      <c r="P206" s="88">
        <f t="shared" si="79"/>
        <v>1.121</v>
      </c>
      <c r="Q206" s="88">
        <f t="shared" si="79"/>
        <v>132.421</v>
      </c>
      <c r="R206" s="88">
        <f t="shared" si="79"/>
        <v>0</v>
      </c>
      <c r="S206" s="88">
        <f t="shared" si="79"/>
        <v>132.421</v>
      </c>
      <c r="T206" s="88">
        <f t="shared" si="79"/>
        <v>0</v>
      </c>
      <c r="U206" s="88">
        <f t="shared" si="79"/>
        <v>132.421</v>
      </c>
    </row>
    <row r="207" spans="1:21" ht="42" customHeight="1">
      <c r="A207" s="114" t="s">
        <v>124</v>
      </c>
      <c r="B207" s="69" t="s">
        <v>78</v>
      </c>
      <c r="C207" s="34" t="s">
        <v>186</v>
      </c>
      <c r="D207" s="34" t="s">
        <v>180</v>
      </c>
      <c r="E207" s="42" t="s">
        <v>248</v>
      </c>
      <c r="F207" s="34" t="s">
        <v>12</v>
      </c>
      <c r="G207" s="60">
        <f t="shared" si="80"/>
        <v>150.3</v>
      </c>
      <c r="H207" s="60">
        <f t="shared" si="80"/>
        <v>-19</v>
      </c>
      <c r="I207" s="60">
        <f t="shared" si="80"/>
        <v>131.3</v>
      </c>
      <c r="J207" s="60">
        <f t="shared" si="80"/>
        <v>0</v>
      </c>
      <c r="K207" s="88">
        <f t="shared" si="80"/>
        <v>131.3</v>
      </c>
      <c r="L207" s="60">
        <f t="shared" si="80"/>
        <v>0</v>
      </c>
      <c r="M207" s="88">
        <f t="shared" si="80"/>
        <v>131.3</v>
      </c>
      <c r="N207" s="60">
        <f t="shared" si="79"/>
        <v>0</v>
      </c>
      <c r="O207" s="88">
        <f t="shared" si="79"/>
        <v>131.3</v>
      </c>
      <c r="P207" s="88">
        <f t="shared" si="79"/>
        <v>1.121</v>
      </c>
      <c r="Q207" s="88">
        <f t="shared" si="79"/>
        <v>132.421</v>
      </c>
      <c r="R207" s="88">
        <f t="shared" si="79"/>
        <v>0</v>
      </c>
      <c r="S207" s="88">
        <f t="shared" si="79"/>
        <v>132.421</v>
      </c>
      <c r="T207" s="88">
        <f t="shared" si="79"/>
        <v>0</v>
      </c>
      <c r="U207" s="88">
        <f t="shared" si="79"/>
        <v>132.421</v>
      </c>
    </row>
    <row r="208" spans="1:21" ht="18" customHeight="1">
      <c r="A208" s="36" t="s">
        <v>166</v>
      </c>
      <c r="B208" s="69" t="s">
        <v>78</v>
      </c>
      <c r="C208" s="34" t="s">
        <v>186</v>
      </c>
      <c r="D208" s="34" t="s">
        <v>180</v>
      </c>
      <c r="E208" s="42" t="s">
        <v>248</v>
      </c>
      <c r="F208" s="28" t="s">
        <v>230</v>
      </c>
      <c r="G208" s="60">
        <f aca="true" t="shared" si="81" ref="G208:M208">G209+G211</f>
        <v>150.3</v>
      </c>
      <c r="H208" s="60">
        <f t="shared" si="81"/>
        <v>-19</v>
      </c>
      <c r="I208" s="60">
        <f t="shared" si="81"/>
        <v>131.3</v>
      </c>
      <c r="J208" s="60">
        <f t="shared" si="81"/>
        <v>0</v>
      </c>
      <c r="K208" s="88">
        <f t="shared" si="81"/>
        <v>131.3</v>
      </c>
      <c r="L208" s="60">
        <f t="shared" si="81"/>
        <v>0</v>
      </c>
      <c r="M208" s="88">
        <f t="shared" si="81"/>
        <v>131.3</v>
      </c>
      <c r="N208" s="60">
        <f aca="true" t="shared" si="82" ref="N208:S208">N209+N211+N210</f>
        <v>0</v>
      </c>
      <c r="O208" s="88">
        <f t="shared" si="82"/>
        <v>131.3</v>
      </c>
      <c r="P208" s="88">
        <f t="shared" si="82"/>
        <v>1.121</v>
      </c>
      <c r="Q208" s="88">
        <f t="shared" si="82"/>
        <v>132.421</v>
      </c>
      <c r="R208" s="88">
        <f t="shared" si="82"/>
        <v>0</v>
      </c>
      <c r="S208" s="88">
        <f t="shared" si="82"/>
        <v>132.421</v>
      </c>
      <c r="T208" s="88">
        <f>T209+T211+T210</f>
        <v>0</v>
      </c>
      <c r="U208" s="88">
        <f>U209+U211+U210</f>
        <v>132.421</v>
      </c>
    </row>
    <row r="209" spans="1:21" ht="15.75" hidden="1">
      <c r="A209" s="128" t="s">
        <v>145</v>
      </c>
      <c r="B209" s="116" t="s">
        <v>78</v>
      </c>
      <c r="C209" s="127" t="s">
        <v>186</v>
      </c>
      <c r="D209" s="127" t="s">
        <v>180</v>
      </c>
      <c r="E209" s="118" t="s">
        <v>248</v>
      </c>
      <c r="F209" s="127" t="s">
        <v>214</v>
      </c>
      <c r="G209" s="60">
        <v>115.3</v>
      </c>
      <c r="H209" s="60">
        <v>-14</v>
      </c>
      <c r="I209" s="211">
        <f>G209+H209</f>
        <v>101.3</v>
      </c>
      <c r="J209" s="211"/>
      <c r="K209" s="212">
        <f>I209+J209</f>
        <v>101.3</v>
      </c>
      <c r="L209" s="211"/>
      <c r="M209" s="212">
        <f>K209+L209</f>
        <v>101.3</v>
      </c>
      <c r="N209" s="211"/>
      <c r="O209" s="212">
        <f>M209+N209</f>
        <v>101.3</v>
      </c>
      <c r="P209" s="212">
        <v>1.121</v>
      </c>
      <c r="Q209" s="212">
        <f>O209+P209</f>
        <v>102.42099999999999</v>
      </c>
      <c r="R209" s="212"/>
      <c r="S209" s="212">
        <f>Q209+R209</f>
        <v>102.42099999999999</v>
      </c>
      <c r="T209" s="212"/>
      <c r="U209" s="212">
        <f>S209+T209</f>
        <v>102.42099999999999</v>
      </c>
    </row>
    <row r="210" spans="1:21" ht="29.25" customHeight="1" hidden="1">
      <c r="A210" s="128" t="s">
        <v>5</v>
      </c>
      <c r="B210" s="116" t="s">
        <v>11</v>
      </c>
      <c r="C210" s="127" t="s">
        <v>186</v>
      </c>
      <c r="D210" s="127" t="s">
        <v>180</v>
      </c>
      <c r="E210" s="118" t="s">
        <v>248</v>
      </c>
      <c r="F210" s="127" t="s">
        <v>215</v>
      </c>
      <c r="G210" s="60"/>
      <c r="H210" s="60"/>
      <c r="I210" s="211">
        <f>G210+H210</f>
        <v>0</v>
      </c>
      <c r="J210" s="211"/>
      <c r="K210" s="212">
        <f>I210+J210</f>
        <v>0</v>
      </c>
      <c r="L210" s="211"/>
      <c r="M210" s="212">
        <f>K210+L210</f>
        <v>0</v>
      </c>
      <c r="N210" s="211"/>
      <c r="O210" s="212">
        <f>M210+N210</f>
        <v>0</v>
      </c>
      <c r="P210" s="211"/>
      <c r="Q210" s="212">
        <f>O210+P210</f>
        <v>0</v>
      </c>
      <c r="R210" s="211"/>
      <c r="S210" s="212">
        <f>Q210+R210</f>
        <v>0</v>
      </c>
      <c r="T210" s="211"/>
      <c r="U210" s="212">
        <f>S210+T210</f>
        <v>0</v>
      </c>
    </row>
    <row r="211" spans="1:21" ht="29.25" customHeight="1" hidden="1">
      <c r="A211" s="128" t="s">
        <v>147</v>
      </c>
      <c r="B211" s="116" t="s">
        <v>78</v>
      </c>
      <c r="C211" s="127" t="s">
        <v>186</v>
      </c>
      <c r="D211" s="127" t="s">
        <v>180</v>
      </c>
      <c r="E211" s="118" t="s">
        <v>248</v>
      </c>
      <c r="F211" s="127" t="s">
        <v>88</v>
      </c>
      <c r="G211" s="60">
        <v>35</v>
      </c>
      <c r="H211" s="60">
        <v>-5</v>
      </c>
      <c r="I211" s="211">
        <f>G211+H211</f>
        <v>30</v>
      </c>
      <c r="J211" s="211"/>
      <c r="K211" s="212">
        <f>I211+J211</f>
        <v>30</v>
      </c>
      <c r="L211" s="211"/>
      <c r="M211" s="212">
        <f>K211+L211</f>
        <v>30</v>
      </c>
      <c r="N211" s="211"/>
      <c r="O211" s="212">
        <f>M211+N211</f>
        <v>30</v>
      </c>
      <c r="P211" s="211"/>
      <c r="Q211" s="212">
        <f>O211+P211</f>
        <v>30</v>
      </c>
      <c r="R211" s="211"/>
      <c r="S211" s="212">
        <f>Q211+R211</f>
        <v>30</v>
      </c>
      <c r="T211" s="211"/>
      <c r="U211" s="212">
        <f>S211+T211</f>
        <v>30</v>
      </c>
    </row>
    <row r="212" spans="1:21" s="95" customFormat="1" ht="27" customHeight="1">
      <c r="A212" s="154" t="s">
        <v>108</v>
      </c>
      <c r="B212" s="106" t="s">
        <v>78</v>
      </c>
      <c r="C212" s="92" t="s">
        <v>186</v>
      </c>
      <c r="D212" s="92" t="s">
        <v>180</v>
      </c>
      <c r="E212" s="155" t="s">
        <v>51</v>
      </c>
      <c r="F212" s="137"/>
      <c r="G212" s="140">
        <f aca="true" t="shared" si="83" ref="G212:U215">G213</f>
        <v>40</v>
      </c>
      <c r="H212" s="140">
        <f t="shared" si="83"/>
        <v>0</v>
      </c>
      <c r="I212" s="140">
        <f t="shared" si="83"/>
        <v>40</v>
      </c>
      <c r="J212" s="140">
        <f t="shared" si="83"/>
        <v>0</v>
      </c>
      <c r="K212" s="51">
        <f t="shared" si="83"/>
        <v>40</v>
      </c>
      <c r="L212" s="140">
        <f t="shared" si="83"/>
        <v>0</v>
      </c>
      <c r="M212" s="51">
        <f t="shared" si="83"/>
        <v>40</v>
      </c>
      <c r="N212" s="140">
        <f t="shared" si="83"/>
        <v>0</v>
      </c>
      <c r="O212" s="51">
        <f t="shared" si="83"/>
        <v>40</v>
      </c>
      <c r="P212" s="140">
        <f t="shared" si="83"/>
        <v>0</v>
      </c>
      <c r="Q212" s="51">
        <f t="shared" si="83"/>
        <v>40</v>
      </c>
      <c r="R212" s="140">
        <f t="shared" si="83"/>
        <v>0</v>
      </c>
      <c r="S212" s="51">
        <f t="shared" si="83"/>
        <v>40</v>
      </c>
      <c r="T212" s="140">
        <f t="shared" si="83"/>
        <v>0</v>
      </c>
      <c r="U212" s="51">
        <f t="shared" si="83"/>
        <v>40</v>
      </c>
    </row>
    <row r="213" spans="1:21" s="6" customFormat="1" ht="15" customHeight="1">
      <c r="A213" s="156" t="s">
        <v>165</v>
      </c>
      <c r="B213" s="69" t="s">
        <v>78</v>
      </c>
      <c r="C213" s="78" t="s">
        <v>216</v>
      </c>
      <c r="D213" s="78" t="s">
        <v>180</v>
      </c>
      <c r="E213" s="81" t="s">
        <v>62</v>
      </c>
      <c r="F213" s="83"/>
      <c r="G213" s="82">
        <f t="shared" si="83"/>
        <v>40</v>
      </c>
      <c r="H213" s="82">
        <f t="shared" si="83"/>
        <v>0</v>
      </c>
      <c r="I213" s="82">
        <f t="shared" si="83"/>
        <v>40</v>
      </c>
      <c r="J213" s="82">
        <f t="shared" si="83"/>
        <v>0</v>
      </c>
      <c r="K213" s="213">
        <f t="shared" si="83"/>
        <v>40</v>
      </c>
      <c r="L213" s="82">
        <f t="shared" si="83"/>
        <v>0</v>
      </c>
      <c r="M213" s="213">
        <f t="shared" si="83"/>
        <v>40</v>
      </c>
      <c r="N213" s="82">
        <f t="shared" si="83"/>
        <v>0</v>
      </c>
      <c r="O213" s="213">
        <f t="shared" si="83"/>
        <v>40</v>
      </c>
      <c r="P213" s="82">
        <f t="shared" si="83"/>
        <v>0</v>
      </c>
      <c r="Q213" s="213">
        <f t="shared" si="83"/>
        <v>40</v>
      </c>
      <c r="R213" s="82">
        <f t="shared" si="83"/>
        <v>0</v>
      </c>
      <c r="S213" s="213">
        <f t="shared" si="83"/>
        <v>40</v>
      </c>
      <c r="T213" s="82">
        <f t="shared" si="83"/>
        <v>0</v>
      </c>
      <c r="U213" s="213">
        <f t="shared" si="83"/>
        <v>40</v>
      </c>
    </row>
    <row r="214" spans="1:21" s="6" customFormat="1" ht="28.5" customHeight="1">
      <c r="A214" s="46" t="s">
        <v>128</v>
      </c>
      <c r="B214" s="69" t="s">
        <v>78</v>
      </c>
      <c r="C214" s="34" t="s">
        <v>186</v>
      </c>
      <c r="D214" s="34" t="s">
        <v>180</v>
      </c>
      <c r="E214" s="42" t="s">
        <v>62</v>
      </c>
      <c r="F214" s="28" t="s">
        <v>129</v>
      </c>
      <c r="G214" s="82">
        <f t="shared" si="83"/>
        <v>40</v>
      </c>
      <c r="H214" s="82">
        <f t="shared" si="83"/>
        <v>0</v>
      </c>
      <c r="I214" s="173">
        <f t="shared" si="83"/>
        <v>40</v>
      </c>
      <c r="J214" s="82">
        <f t="shared" si="83"/>
        <v>0</v>
      </c>
      <c r="K214" s="52">
        <f t="shared" si="83"/>
        <v>40</v>
      </c>
      <c r="L214" s="82">
        <f t="shared" si="83"/>
        <v>0</v>
      </c>
      <c r="M214" s="52">
        <f t="shared" si="83"/>
        <v>40</v>
      </c>
      <c r="N214" s="82">
        <f t="shared" si="83"/>
        <v>0</v>
      </c>
      <c r="O214" s="52">
        <f t="shared" si="83"/>
        <v>40</v>
      </c>
      <c r="P214" s="82">
        <f t="shared" si="83"/>
        <v>0</v>
      </c>
      <c r="Q214" s="52">
        <f t="shared" si="83"/>
        <v>40</v>
      </c>
      <c r="R214" s="82">
        <f t="shared" si="83"/>
        <v>0</v>
      </c>
      <c r="S214" s="52">
        <f t="shared" si="83"/>
        <v>40</v>
      </c>
      <c r="T214" s="82">
        <f t="shared" si="83"/>
        <v>0</v>
      </c>
      <c r="U214" s="52">
        <f t="shared" si="83"/>
        <v>40</v>
      </c>
    </row>
    <row r="215" spans="1:21" s="6" customFormat="1" ht="27.75" customHeight="1">
      <c r="A215" s="33" t="s">
        <v>130</v>
      </c>
      <c r="B215" s="69" t="s">
        <v>78</v>
      </c>
      <c r="C215" s="34" t="s">
        <v>186</v>
      </c>
      <c r="D215" s="34" t="s">
        <v>180</v>
      </c>
      <c r="E215" s="42" t="s">
        <v>62</v>
      </c>
      <c r="F215" s="28" t="s">
        <v>96</v>
      </c>
      <c r="G215" s="82">
        <f t="shared" si="83"/>
        <v>40</v>
      </c>
      <c r="H215" s="82">
        <f t="shared" si="83"/>
        <v>0</v>
      </c>
      <c r="I215" s="173">
        <f t="shared" si="83"/>
        <v>40</v>
      </c>
      <c r="J215" s="82">
        <f t="shared" si="83"/>
        <v>0</v>
      </c>
      <c r="K215" s="52">
        <f t="shared" si="83"/>
        <v>40</v>
      </c>
      <c r="L215" s="82">
        <f t="shared" si="83"/>
        <v>0</v>
      </c>
      <c r="M215" s="52">
        <f t="shared" si="83"/>
        <v>40</v>
      </c>
      <c r="N215" s="82">
        <f t="shared" si="83"/>
        <v>0</v>
      </c>
      <c r="O215" s="52">
        <f t="shared" si="83"/>
        <v>40</v>
      </c>
      <c r="P215" s="82">
        <f t="shared" si="83"/>
        <v>0</v>
      </c>
      <c r="Q215" s="52">
        <f t="shared" si="83"/>
        <v>40</v>
      </c>
      <c r="R215" s="82">
        <f t="shared" si="83"/>
        <v>0</v>
      </c>
      <c r="S215" s="52">
        <f t="shared" si="83"/>
        <v>40</v>
      </c>
      <c r="T215" s="82">
        <f t="shared" si="83"/>
        <v>0</v>
      </c>
      <c r="U215" s="52">
        <f t="shared" si="83"/>
        <v>40</v>
      </c>
    </row>
    <row r="216" spans="1:21" ht="26.25" customHeight="1" hidden="1">
      <c r="A216" s="128" t="s">
        <v>4</v>
      </c>
      <c r="B216" s="69" t="s">
        <v>78</v>
      </c>
      <c r="C216" s="127" t="s">
        <v>186</v>
      </c>
      <c r="D216" s="127" t="s">
        <v>180</v>
      </c>
      <c r="E216" s="118" t="s">
        <v>62</v>
      </c>
      <c r="F216" s="127" t="s">
        <v>199</v>
      </c>
      <c r="G216" s="60">
        <v>40</v>
      </c>
      <c r="H216" s="60"/>
      <c r="I216" s="60">
        <f>G216+H216</f>
        <v>40</v>
      </c>
      <c r="J216" s="60"/>
      <c r="K216" s="88">
        <f>I216+J216</f>
        <v>40</v>
      </c>
      <c r="L216" s="60"/>
      <c r="M216" s="88">
        <f>K216+L216</f>
        <v>40</v>
      </c>
      <c r="N216" s="60"/>
      <c r="O216" s="88">
        <f>M216+N216</f>
        <v>40</v>
      </c>
      <c r="P216" s="60"/>
      <c r="Q216" s="88">
        <f>O216+P216</f>
        <v>40</v>
      </c>
      <c r="R216" s="60"/>
      <c r="S216" s="88">
        <f>Q216+R216</f>
        <v>40</v>
      </c>
      <c r="T216" s="60"/>
      <c r="U216" s="88">
        <f>S216+T216</f>
        <v>40</v>
      </c>
    </row>
    <row r="217" spans="1:21" ht="14.25" customHeight="1">
      <c r="A217" s="40" t="s">
        <v>220</v>
      </c>
      <c r="B217" s="68" t="s">
        <v>78</v>
      </c>
      <c r="C217" s="43" t="s">
        <v>221</v>
      </c>
      <c r="D217" s="43"/>
      <c r="E217" s="42"/>
      <c r="F217" s="43"/>
      <c r="G217" s="66">
        <f aca="true" t="shared" si="84" ref="G217:U220">G218</f>
        <v>43.2</v>
      </c>
      <c r="H217" s="66">
        <f t="shared" si="84"/>
        <v>0</v>
      </c>
      <c r="I217" s="66">
        <f t="shared" si="84"/>
        <v>43.2</v>
      </c>
      <c r="J217" s="66">
        <f t="shared" si="84"/>
        <v>0</v>
      </c>
      <c r="K217" s="50">
        <f t="shared" si="84"/>
        <v>43.2</v>
      </c>
      <c r="L217" s="66">
        <f t="shared" si="84"/>
        <v>0</v>
      </c>
      <c r="M217" s="50">
        <f t="shared" si="84"/>
        <v>43.2</v>
      </c>
      <c r="N217" s="66">
        <f t="shared" si="84"/>
        <v>0</v>
      </c>
      <c r="O217" s="50">
        <f t="shared" si="84"/>
        <v>43.2</v>
      </c>
      <c r="P217" s="66">
        <f t="shared" si="84"/>
        <v>0</v>
      </c>
      <c r="Q217" s="50">
        <f t="shared" si="84"/>
        <v>43.2</v>
      </c>
      <c r="R217" s="66">
        <f t="shared" si="84"/>
        <v>29.28</v>
      </c>
      <c r="S217" s="50">
        <f t="shared" si="84"/>
        <v>72.48</v>
      </c>
      <c r="T217" s="66">
        <f t="shared" si="84"/>
        <v>0</v>
      </c>
      <c r="U217" s="50">
        <f t="shared" si="84"/>
        <v>72.48</v>
      </c>
    </row>
    <row r="218" spans="1:21" s="19" customFormat="1" ht="12.75" customHeight="1">
      <c r="A218" s="157" t="s">
        <v>222</v>
      </c>
      <c r="B218" s="68" t="s">
        <v>78</v>
      </c>
      <c r="C218" s="64" t="s">
        <v>221</v>
      </c>
      <c r="D218" s="64" t="s">
        <v>180</v>
      </c>
      <c r="E218" s="119"/>
      <c r="F218" s="64"/>
      <c r="G218" s="66">
        <f t="shared" si="84"/>
        <v>43.2</v>
      </c>
      <c r="H218" s="66">
        <f t="shared" si="84"/>
        <v>0</v>
      </c>
      <c r="I218" s="66">
        <f t="shared" si="84"/>
        <v>43.2</v>
      </c>
      <c r="J218" s="66">
        <f t="shared" si="84"/>
        <v>0</v>
      </c>
      <c r="K218" s="50">
        <f t="shared" si="84"/>
        <v>43.2</v>
      </c>
      <c r="L218" s="66">
        <f t="shared" si="84"/>
        <v>0</v>
      </c>
      <c r="M218" s="50">
        <f t="shared" si="84"/>
        <v>43.2</v>
      </c>
      <c r="N218" s="66">
        <f t="shared" si="84"/>
        <v>0</v>
      </c>
      <c r="O218" s="50">
        <f t="shared" si="84"/>
        <v>43.2</v>
      </c>
      <c r="P218" s="66">
        <f t="shared" si="84"/>
        <v>0</v>
      </c>
      <c r="Q218" s="50">
        <f t="shared" si="84"/>
        <v>43.2</v>
      </c>
      <c r="R218" s="66">
        <f t="shared" si="84"/>
        <v>29.28</v>
      </c>
      <c r="S218" s="50">
        <f t="shared" si="84"/>
        <v>72.48</v>
      </c>
      <c r="T218" s="66">
        <f t="shared" si="84"/>
        <v>0</v>
      </c>
      <c r="U218" s="50">
        <f t="shared" si="84"/>
        <v>72.48</v>
      </c>
    </row>
    <row r="219" spans="1:21" s="95" customFormat="1" ht="29.25" customHeight="1">
      <c r="A219" s="158" t="s">
        <v>108</v>
      </c>
      <c r="B219" s="106" t="s">
        <v>78</v>
      </c>
      <c r="C219" s="92" t="s">
        <v>221</v>
      </c>
      <c r="D219" s="92" t="s">
        <v>180</v>
      </c>
      <c r="E219" s="108" t="s">
        <v>51</v>
      </c>
      <c r="F219" s="92"/>
      <c r="G219" s="140">
        <f t="shared" si="84"/>
        <v>43.2</v>
      </c>
      <c r="H219" s="140">
        <f t="shared" si="84"/>
        <v>0</v>
      </c>
      <c r="I219" s="140">
        <f t="shared" si="84"/>
        <v>43.2</v>
      </c>
      <c r="J219" s="140">
        <f t="shared" si="84"/>
        <v>0</v>
      </c>
      <c r="K219" s="51">
        <f t="shared" si="84"/>
        <v>43.2</v>
      </c>
      <c r="L219" s="140">
        <f t="shared" si="84"/>
        <v>0</v>
      </c>
      <c r="M219" s="51">
        <f t="shared" si="84"/>
        <v>43.2</v>
      </c>
      <c r="N219" s="140">
        <f t="shared" si="84"/>
        <v>0</v>
      </c>
      <c r="O219" s="51">
        <f t="shared" si="84"/>
        <v>43.2</v>
      </c>
      <c r="P219" s="140">
        <f t="shared" si="84"/>
        <v>0</v>
      </c>
      <c r="Q219" s="51">
        <f t="shared" si="84"/>
        <v>43.2</v>
      </c>
      <c r="R219" s="140">
        <f t="shared" si="84"/>
        <v>29.28</v>
      </c>
      <c r="S219" s="51">
        <f t="shared" si="84"/>
        <v>72.48</v>
      </c>
      <c r="T219" s="140">
        <f t="shared" si="84"/>
        <v>0</v>
      </c>
      <c r="U219" s="51">
        <f t="shared" si="84"/>
        <v>72.48</v>
      </c>
    </row>
    <row r="220" spans="1:21" s="6" customFormat="1" ht="15.75" customHeight="1">
      <c r="A220" s="132" t="s">
        <v>223</v>
      </c>
      <c r="B220" s="69" t="s">
        <v>78</v>
      </c>
      <c r="C220" s="78" t="s">
        <v>221</v>
      </c>
      <c r="D220" s="78" t="s">
        <v>180</v>
      </c>
      <c r="E220" s="81" t="s">
        <v>69</v>
      </c>
      <c r="F220" s="78"/>
      <c r="G220" s="82">
        <f t="shared" si="84"/>
        <v>43.2</v>
      </c>
      <c r="H220" s="82">
        <f t="shared" si="84"/>
        <v>0</v>
      </c>
      <c r="I220" s="82">
        <f t="shared" si="84"/>
        <v>43.2</v>
      </c>
      <c r="J220" s="82">
        <f t="shared" si="84"/>
        <v>0</v>
      </c>
      <c r="K220" s="213">
        <f t="shared" si="84"/>
        <v>43.2</v>
      </c>
      <c r="L220" s="82">
        <f t="shared" si="84"/>
        <v>0</v>
      </c>
      <c r="M220" s="213">
        <f t="shared" si="84"/>
        <v>43.2</v>
      </c>
      <c r="N220" s="82">
        <f t="shared" si="84"/>
        <v>0</v>
      </c>
      <c r="O220" s="213">
        <f t="shared" si="84"/>
        <v>43.2</v>
      </c>
      <c r="P220" s="82">
        <f t="shared" si="84"/>
        <v>0</v>
      </c>
      <c r="Q220" s="213">
        <f t="shared" si="84"/>
        <v>43.2</v>
      </c>
      <c r="R220" s="82">
        <f t="shared" si="84"/>
        <v>29.28</v>
      </c>
      <c r="S220" s="213">
        <f t="shared" si="84"/>
        <v>72.48</v>
      </c>
      <c r="T220" s="82">
        <f t="shared" si="84"/>
        <v>0</v>
      </c>
      <c r="U220" s="213">
        <f t="shared" si="84"/>
        <v>72.48</v>
      </c>
    </row>
    <row r="221" spans="1:21" ht="15.75" customHeight="1">
      <c r="A221" s="159" t="s">
        <v>152</v>
      </c>
      <c r="B221" s="69" t="s">
        <v>78</v>
      </c>
      <c r="C221" s="34" t="s">
        <v>221</v>
      </c>
      <c r="D221" s="34" t="s">
        <v>180</v>
      </c>
      <c r="E221" s="42" t="s">
        <v>69</v>
      </c>
      <c r="F221" s="34" t="s">
        <v>153</v>
      </c>
      <c r="G221" s="60">
        <f aca="true" t="shared" si="85" ref="G221:S221">G223</f>
        <v>43.2</v>
      </c>
      <c r="H221" s="60">
        <f t="shared" si="85"/>
        <v>0</v>
      </c>
      <c r="I221" s="60">
        <f t="shared" si="85"/>
        <v>43.2</v>
      </c>
      <c r="J221" s="60">
        <f t="shared" si="85"/>
        <v>0</v>
      </c>
      <c r="K221" s="88">
        <f t="shared" si="85"/>
        <v>43.2</v>
      </c>
      <c r="L221" s="60">
        <f t="shared" si="85"/>
        <v>0</v>
      </c>
      <c r="M221" s="88">
        <f t="shared" si="85"/>
        <v>43.2</v>
      </c>
      <c r="N221" s="60">
        <f t="shared" si="85"/>
        <v>0</v>
      </c>
      <c r="O221" s="88">
        <f t="shared" si="85"/>
        <v>43.2</v>
      </c>
      <c r="P221" s="60">
        <f t="shared" si="85"/>
        <v>0</v>
      </c>
      <c r="Q221" s="88">
        <f t="shared" si="85"/>
        <v>43.2</v>
      </c>
      <c r="R221" s="60">
        <f t="shared" si="85"/>
        <v>29.28</v>
      </c>
      <c r="S221" s="88">
        <f t="shared" si="85"/>
        <v>72.48</v>
      </c>
      <c r="T221" s="60">
        <f>T223</f>
        <v>0</v>
      </c>
      <c r="U221" s="88">
        <f>U223</f>
        <v>72.48</v>
      </c>
    </row>
    <row r="222" spans="1:21" ht="15.75" customHeight="1">
      <c r="A222" s="159" t="s">
        <v>171</v>
      </c>
      <c r="B222" s="69" t="s">
        <v>78</v>
      </c>
      <c r="C222" s="34" t="s">
        <v>221</v>
      </c>
      <c r="D222" s="34" t="s">
        <v>180</v>
      </c>
      <c r="E222" s="42" t="s">
        <v>69</v>
      </c>
      <c r="F222" s="34" t="s">
        <v>11</v>
      </c>
      <c r="G222" s="60">
        <f aca="true" t="shared" si="86" ref="G222:U222">G223</f>
        <v>43.2</v>
      </c>
      <c r="H222" s="60">
        <f t="shared" si="86"/>
        <v>0</v>
      </c>
      <c r="I222" s="60">
        <f t="shared" si="86"/>
        <v>43.2</v>
      </c>
      <c r="J222" s="60">
        <f t="shared" si="86"/>
        <v>0</v>
      </c>
      <c r="K222" s="88">
        <f t="shared" si="86"/>
        <v>43.2</v>
      </c>
      <c r="L222" s="60">
        <f t="shared" si="86"/>
        <v>0</v>
      </c>
      <c r="M222" s="88">
        <f t="shared" si="86"/>
        <v>43.2</v>
      </c>
      <c r="N222" s="60">
        <f t="shared" si="86"/>
        <v>0</v>
      </c>
      <c r="O222" s="88">
        <f t="shared" si="86"/>
        <v>43.2</v>
      </c>
      <c r="P222" s="60">
        <f t="shared" si="86"/>
        <v>0</v>
      </c>
      <c r="Q222" s="88">
        <f t="shared" si="86"/>
        <v>43.2</v>
      </c>
      <c r="R222" s="60">
        <f t="shared" si="86"/>
        <v>29.28</v>
      </c>
      <c r="S222" s="88">
        <f t="shared" si="86"/>
        <v>72.48</v>
      </c>
      <c r="T222" s="60">
        <f t="shared" si="86"/>
        <v>0</v>
      </c>
      <c r="U222" s="88">
        <f t="shared" si="86"/>
        <v>72.48</v>
      </c>
    </row>
    <row r="223" spans="1:21" ht="13.5" customHeight="1" hidden="1">
      <c r="A223" s="160" t="s">
        <v>6</v>
      </c>
      <c r="B223" s="69" t="s">
        <v>78</v>
      </c>
      <c r="C223" s="127" t="s">
        <v>221</v>
      </c>
      <c r="D223" s="127" t="s">
        <v>180</v>
      </c>
      <c r="E223" s="118" t="s">
        <v>69</v>
      </c>
      <c r="F223" s="127" t="s">
        <v>224</v>
      </c>
      <c r="G223" s="76">
        <v>43.2</v>
      </c>
      <c r="H223" s="76"/>
      <c r="I223" s="76">
        <f>G223+H223</f>
        <v>43.2</v>
      </c>
      <c r="J223" s="76"/>
      <c r="K223" s="214">
        <f>I223+J223</f>
        <v>43.2</v>
      </c>
      <c r="L223" s="76"/>
      <c r="M223" s="214">
        <f>K223+L223</f>
        <v>43.2</v>
      </c>
      <c r="N223" s="76"/>
      <c r="O223" s="214">
        <f>M223+N223</f>
        <v>43.2</v>
      </c>
      <c r="P223" s="76"/>
      <c r="Q223" s="214">
        <f>O223+P223</f>
        <v>43.2</v>
      </c>
      <c r="R223" s="76">
        <v>29.28</v>
      </c>
      <c r="S223" s="214">
        <f>Q223+R223</f>
        <v>72.48</v>
      </c>
      <c r="T223" s="76"/>
      <c r="U223" s="214">
        <f>S223+T223</f>
        <v>72.48</v>
      </c>
    </row>
    <row r="224" spans="1:21" s="19" customFormat="1" ht="14.25" customHeight="1">
      <c r="A224" s="38" t="s">
        <v>217</v>
      </c>
      <c r="B224" s="68" t="s">
        <v>78</v>
      </c>
      <c r="C224" s="43" t="s">
        <v>219</v>
      </c>
      <c r="D224" s="34"/>
      <c r="E224" s="42"/>
      <c r="F224" s="34"/>
      <c r="G224" s="62">
        <f aca="true" t="shared" si="87" ref="G224:U225">G225</f>
        <v>318.75</v>
      </c>
      <c r="H224" s="62">
        <f t="shared" si="87"/>
        <v>0</v>
      </c>
      <c r="I224" s="62">
        <f t="shared" si="87"/>
        <v>318.75</v>
      </c>
      <c r="J224" s="62">
        <f t="shared" si="87"/>
        <v>0</v>
      </c>
      <c r="K224" s="87">
        <f t="shared" si="87"/>
        <v>318.75</v>
      </c>
      <c r="L224" s="62">
        <f t="shared" si="87"/>
        <v>40</v>
      </c>
      <c r="M224" s="87">
        <f t="shared" si="87"/>
        <v>358.75</v>
      </c>
      <c r="N224" s="62">
        <f t="shared" si="87"/>
        <v>20</v>
      </c>
      <c r="O224" s="87">
        <f t="shared" si="87"/>
        <v>378.75</v>
      </c>
      <c r="P224" s="62">
        <f t="shared" si="87"/>
        <v>0</v>
      </c>
      <c r="Q224" s="87">
        <f t="shared" si="87"/>
        <v>378.75</v>
      </c>
      <c r="R224" s="62">
        <f t="shared" si="87"/>
        <v>0</v>
      </c>
      <c r="S224" s="87">
        <f t="shared" si="87"/>
        <v>378.75</v>
      </c>
      <c r="T224" s="62">
        <f t="shared" si="87"/>
        <v>0</v>
      </c>
      <c r="U224" s="87">
        <f t="shared" si="87"/>
        <v>378.75</v>
      </c>
    </row>
    <row r="225" spans="1:21" s="19" customFormat="1" ht="14.25" customHeight="1">
      <c r="A225" s="27" t="s">
        <v>218</v>
      </c>
      <c r="B225" s="68" t="s">
        <v>78</v>
      </c>
      <c r="C225" s="64" t="s">
        <v>219</v>
      </c>
      <c r="D225" s="64" t="s">
        <v>181</v>
      </c>
      <c r="E225" s="119"/>
      <c r="F225" s="64"/>
      <c r="G225" s="66">
        <f t="shared" si="87"/>
        <v>318.75</v>
      </c>
      <c r="H225" s="66">
        <f t="shared" si="87"/>
        <v>0</v>
      </c>
      <c r="I225" s="66">
        <f t="shared" si="87"/>
        <v>318.75</v>
      </c>
      <c r="J225" s="66">
        <f t="shared" si="87"/>
        <v>0</v>
      </c>
      <c r="K225" s="50">
        <f t="shared" si="87"/>
        <v>318.75</v>
      </c>
      <c r="L225" s="66">
        <f t="shared" si="87"/>
        <v>40</v>
      </c>
      <c r="M225" s="50">
        <f t="shared" si="87"/>
        <v>358.75</v>
      </c>
      <c r="N225" s="66">
        <f t="shared" si="87"/>
        <v>20</v>
      </c>
      <c r="O225" s="50">
        <f t="shared" si="87"/>
        <v>378.75</v>
      </c>
      <c r="P225" s="66">
        <f t="shared" si="87"/>
        <v>0</v>
      </c>
      <c r="Q225" s="50">
        <f t="shared" si="87"/>
        <v>378.75</v>
      </c>
      <c r="R225" s="66">
        <f t="shared" si="87"/>
        <v>0</v>
      </c>
      <c r="S225" s="50">
        <f t="shared" si="87"/>
        <v>378.75</v>
      </c>
      <c r="T225" s="66">
        <f t="shared" si="87"/>
        <v>0</v>
      </c>
      <c r="U225" s="50">
        <f t="shared" si="87"/>
        <v>378.75</v>
      </c>
    </row>
    <row r="226" spans="1:21" s="95" customFormat="1" ht="29.25" customHeight="1">
      <c r="A226" s="161" t="s">
        <v>108</v>
      </c>
      <c r="B226" s="106" t="s">
        <v>78</v>
      </c>
      <c r="C226" s="92" t="s">
        <v>219</v>
      </c>
      <c r="D226" s="92" t="s">
        <v>181</v>
      </c>
      <c r="E226" s="108" t="s">
        <v>51</v>
      </c>
      <c r="F226" s="92"/>
      <c r="G226" s="140">
        <f aca="true" t="shared" si="88" ref="G226:S226">G227+G231</f>
        <v>318.75</v>
      </c>
      <c r="H226" s="140">
        <f t="shared" si="88"/>
        <v>0</v>
      </c>
      <c r="I226" s="140">
        <f t="shared" si="88"/>
        <v>318.75</v>
      </c>
      <c r="J226" s="140">
        <f t="shared" si="88"/>
        <v>0</v>
      </c>
      <c r="K226" s="51">
        <f t="shared" si="88"/>
        <v>318.75</v>
      </c>
      <c r="L226" s="140">
        <f t="shared" si="88"/>
        <v>40</v>
      </c>
      <c r="M226" s="51">
        <f t="shared" si="88"/>
        <v>358.75</v>
      </c>
      <c r="N226" s="140">
        <f t="shared" si="88"/>
        <v>20</v>
      </c>
      <c r="O226" s="51">
        <f t="shared" si="88"/>
        <v>378.75</v>
      </c>
      <c r="P226" s="140">
        <f t="shared" si="88"/>
        <v>0</v>
      </c>
      <c r="Q226" s="51">
        <f t="shared" si="88"/>
        <v>378.75</v>
      </c>
      <c r="R226" s="140">
        <f t="shared" si="88"/>
        <v>0</v>
      </c>
      <c r="S226" s="51">
        <f t="shared" si="88"/>
        <v>378.75</v>
      </c>
      <c r="T226" s="140">
        <f>T227+T231</f>
        <v>0</v>
      </c>
      <c r="U226" s="51">
        <f>U227+U231</f>
        <v>378.75</v>
      </c>
    </row>
    <row r="227" spans="1:21" s="6" customFormat="1" ht="29.25" customHeight="1">
      <c r="A227" s="162" t="s">
        <v>154</v>
      </c>
      <c r="B227" s="77" t="s">
        <v>78</v>
      </c>
      <c r="C227" s="78" t="s">
        <v>219</v>
      </c>
      <c r="D227" s="78" t="s">
        <v>181</v>
      </c>
      <c r="E227" s="81" t="s">
        <v>155</v>
      </c>
      <c r="F227" s="78"/>
      <c r="G227" s="82">
        <f aca="true" t="shared" si="89" ref="G227:U229">G228</f>
        <v>318.75</v>
      </c>
      <c r="H227" s="82">
        <f t="shared" si="89"/>
        <v>0</v>
      </c>
      <c r="I227" s="82">
        <f t="shared" si="89"/>
        <v>318.75</v>
      </c>
      <c r="J227" s="82">
        <f t="shared" si="89"/>
        <v>0</v>
      </c>
      <c r="K227" s="213">
        <f t="shared" si="89"/>
        <v>318.75</v>
      </c>
      <c r="L227" s="82">
        <f t="shared" si="89"/>
        <v>20</v>
      </c>
      <c r="M227" s="213">
        <f t="shared" si="89"/>
        <v>338.75</v>
      </c>
      <c r="N227" s="82">
        <f t="shared" si="89"/>
        <v>0</v>
      </c>
      <c r="O227" s="213">
        <f t="shared" si="89"/>
        <v>338.75</v>
      </c>
      <c r="P227" s="82">
        <f t="shared" si="89"/>
        <v>0</v>
      </c>
      <c r="Q227" s="213">
        <f t="shared" si="89"/>
        <v>338.75</v>
      </c>
      <c r="R227" s="82">
        <f t="shared" si="89"/>
        <v>0</v>
      </c>
      <c r="S227" s="213">
        <f t="shared" si="89"/>
        <v>338.75</v>
      </c>
      <c r="T227" s="82">
        <f t="shared" si="89"/>
        <v>0</v>
      </c>
      <c r="U227" s="213">
        <f t="shared" si="89"/>
        <v>338.75</v>
      </c>
    </row>
    <row r="228" spans="1:21" s="6" customFormat="1" ht="29.25" customHeight="1">
      <c r="A228" s="46" t="s">
        <v>128</v>
      </c>
      <c r="B228" s="69" t="s">
        <v>78</v>
      </c>
      <c r="C228" s="47" t="s">
        <v>219</v>
      </c>
      <c r="D228" s="47" t="s">
        <v>181</v>
      </c>
      <c r="E228" s="42" t="s">
        <v>155</v>
      </c>
      <c r="F228" s="47" t="s">
        <v>129</v>
      </c>
      <c r="G228" s="173">
        <f t="shared" si="89"/>
        <v>318.75</v>
      </c>
      <c r="H228" s="173">
        <f t="shared" si="89"/>
        <v>0</v>
      </c>
      <c r="I228" s="173">
        <f t="shared" si="89"/>
        <v>318.75</v>
      </c>
      <c r="J228" s="173">
        <f t="shared" si="89"/>
        <v>0</v>
      </c>
      <c r="K228" s="52">
        <f t="shared" si="89"/>
        <v>318.75</v>
      </c>
      <c r="L228" s="173">
        <f t="shared" si="89"/>
        <v>20</v>
      </c>
      <c r="M228" s="52">
        <f t="shared" si="89"/>
        <v>338.75</v>
      </c>
      <c r="N228" s="173">
        <f t="shared" si="89"/>
        <v>0</v>
      </c>
      <c r="O228" s="52">
        <f t="shared" si="89"/>
        <v>338.75</v>
      </c>
      <c r="P228" s="173">
        <f t="shared" si="89"/>
        <v>0</v>
      </c>
      <c r="Q228" s="52">
        <f t="shared" si="89"/>
        <v>338.75</v>
      </c>
      <c r="R228" s="173">
        <f t="shared" si="89"/>
        <v>0</v>
      </c>
      <c r="S228" s="52">
        <f t="shared" si="89"/>
        <v>338.75</v>
      </c>
      <c r="T228" s="173">
        <f t="shared" si="89"/>
        <v>0</v>
      </c>
      <c r="U228" s="52">
        <f t="shared" si="89"/>
        <v>338.75</v>
      </c>
    </row>
    <row r="229" spans="1:21" s="6" customFormat="1" ht="29.25" customHeight="1">
      <c r="A229" s="33" t="s">
        <v>130</v>
      </c>
      <c r="B229" s="69" t="s">
        <v>78</v>
      </c>
      <c r="C229" s="47" t="s">
        <v>219</v>
      </c>
      <c r="D229" s="47" t="s">
        <v>181</v>
      </c>
      <c r="E229" s="42" t="s">
        <v>155</v>
      </c>
      <c r="F229" s="47" t="s">
        <v>96</v>
      </c>
      <c r="G229" s="173">
        <f t="shared" si="89"/>
        <v>318.75</v>
      </c>
      <c r="H229" s="173">
        <f t="shared" si="89"/>
        <v>0</v>
      </c>
      <c r="I229" s="173">
        <f t="shared" si="89"/>
        <v>318.75</v>
      </c>
      <c r="J229" s="173">
        <f t="shared" si="89"/>
        <v>0</v>
      </c>
      <c r="K229" s="52">
        <f t="shared" si="89"/>
        <v>318.75</v>
      </c>
      <c r="L229" s="173">
        <f t="shared" si="89"/>
        <v>20</v>
      </c>
      <c r="M229" s="52">
        <f t="shared" si="89"/>
        <v>338.75</v>
      </c>
      <c r="N229" s="173">
        <f t="shared" si="89"/>
        <v>0</v>
      </c>
      <c r="O229" s="52">
        <f t="shared" si="89"/>
        <v>338.75</v>
      </c>
      <c r="P229" s="173">
        <f t="shared" si="89"/>
        <v>0</v>
      </c>
      <c r="Q229" s="52">
        <f t="shared" si="89"/>
        <v>338.75</v>
      </c>
      <c r="R229" s="173">
        <f t="shared" si="89"/>
        <v>0</v>
      </c>
      <c r="S229" s="52">
        <f t="shared" si="89"/>
        <v>338.75</v>
      </c>
      <c r="T229" s="173">
        <f t="shared" si="89"/>
        <v>0</v>
      </c>
      <c r="U229" s="52">
        <f t="shared" si="89"/>
        <v>338.75</v>
      </c>
    </row>
    <row r="230" spans="1:21" s="6" customFormat="1" ht="29.25" customHeight="1" hidden="1">
      <c r="A230" s="128" t="s">
        <v>4</v>
      </c>
      <c r="B230" s="69" t="s">
        <v>78</v>
      </c>
      <c r="C230" s="150" t="s">
        <v>219</v>
      </c>
      <c r="D230" s="150" t="s">
        <v>181</v>
      </c>
      <c r="E230" s="118" t="s">
        <v>155</v>
      </c>
      <c r="F230" s="150" t="s">
        <v>199</v>
      </c>
      <c r="G230" s="173">
        <v>318.75</v>
      </c>
      <c r="H230" s="173"/>
      <c r="I230" s="173">
        <f>G230+H230</f>
        <v>318.75</v>
      </c>
      <c r="J230" s="173"/>
      <c r="K230" s="52">
        <f>I230+J230</f>
        <v>318.75</v>
      </c>
      <c r="L230" s="173">
        <v>20</v>
      </c>
      <c r="M230" s="52">
        <f>K230+L230</f>
        <v>338.75</v>
      </c>
      <c r="N230" s="173"/>
      <c r="O230" s="52">
        <f>M230+N230</f>
        <v>338.75</v>
      </c>
      <c r="P230" s="173"/>
      <c r="Q230" s="52">
        <f>O230+P230</f>
        <v>338.75</v>
      </c>
      <c r="R230" s="173"/>
      <c r="S230" s="52">
        <f>Q230+R230</f>
        <v>338.75</v>
      </c>
      <c r="T230" s="173"/>
      <c r="U230" s="52">
        <f>S230+T230</f>
        <v>338.75</v>
      </c>
    </row>
    <row r="231" spans="1:21" s="6" customFormat="1" ht="57" customHeight="1">
      <c r="A231" s="96" t="s">
        <v>231</v>
      </c>
      <c r="B231" s="69" t="s">
        <v>11</v>
      </c>
      <c r="C231" s="78" t="s">
        <v>219</v>
      </c>
      <c r="D231" s="78" t="s">
        <v>181</v>
      </c>
      <c r="E231" s="81" t="s">
        <v>157</v>
      </c>
      <c r="F231" s="81"/>
      <c r="G231" s="82">
        <f aca="true" t="shared" si="90" ref="G231:U233">G232</f>
        <v>0</v>
      </c>
      <c r="H231" s="82">
        <f t="shared" si="90"/>
        <v>0</v>
      </c>
      <c r="I231" s="82">
        <f t="shared" si="90"/>
        <v>0</v>
      </c>
      <c r="J231" s="82">
        <f t="shared" si="90"/>
        <v>0</v>
      </c>
      <c r="K231" s="213">
        <f t="shared" si="90"/>
        <v>0</v>
      </c>
      <c r="L231" s="82">
        <f t="shared" si="90"/>
        <v>20</v>
      </c>
      <c r="M231" s="213">
        <f t="shared" si="90"/>
        <v>20</v>
      </c>
      <c r="N231" s="82">
        <f t="shared" si="90"/>
        <v>20</v>
      </c>
      <c r="O231" s="213">
        <f t="shared" si="90"/>
        <v>40</v>
      </c>
      <c r="P231" s="82">
        <f t="shared" si="90"/>
        <v>0</v>
      </c>
      <c r="Q231" s="213">
        <f t="shared" si="90"/>
        <v>40</v>
      </c>
      <c r="R231" s="82">
        <f t="shared" si="90"/>
        <v>0</v>
      </c>
      <c r="S231" s="213">
        <f t="shared" si="90"/>
        <v>40</v>
      </c>
      <c r="T231" s="82">
        <f t="shared" si="90"/>
        <v>0</v>
      </c>
      <c r="U231" s="213">
        <f t="shared" si="90"/>
        <v>40</v>
      </c>
    </row>
    <row r="232" spans="1:21" s="6" customFormat="1" ht="29.25" customHeight="1">
      <c r="A232" s="46" t="s">
        <v>128</v>
      </c>
      <c r="B232" s="69" t="s">
        <v>11</v>
      </c>
      <c r="C232" s="47" t="s">
        <v>219</v>
      </c>
      <c r="D232" s="47" t="s">
        <v>181</v>
      </c>
      <c r="E232" s="135" t="s">
        <v>157</v>
      </c>
      <c r="F232" s="47" t="s">
        <v>129</v>
      </c>
      <c r="G232" s="59">
        <f t="shared" si="90"/>
        <v>0</v>
      </c>
      <c r="H232" s="59">
        <f t="shared" si="90"/>
        <v>0</v>
      </c>
      <c r="I232" s="59">
        <f t="shared" si="90"/>
        <v>0</v>
      </c>
      <c r="J232" s="173">
        <f t="shared" si="90"/>
        <v>0</v>
      </c>
      <c r="K232" s="52">
        <f t="shared" si="90"/>
        <v>0</v>
      </c>
      <c r="L232" s="173">
        <f t="shared" si="90"/>
        <v>20</v>
      </c>
      <c r="M232" s="52">
        <f t="shared" si="90"/>
        <v>20</v>
      </c>
      <c r="N232" s="173">
        <f t="shared" si="90"/>
        <v>20</v>
      </c>
      <c r="O232" s="52">
        <f t="shared" si="90"/>
        <v>40</v>
      </c>
      <c r="P232" s="173">
        <f t="shared" si="90"/>
        <v>0</v>
      </c>
      <c r="Q232" s="52">
        <f t="shared" si="90"/>
        <v>40</v>
      </c>
      <c r="R232" s="173">
        <f t="shared" si="90"/>
        <v>0</v>
      </c>
      <c r="S232" s="52">
        <f t="shared" si="90"/>
        <v>40</v>
      </c>
      <c r="T232" s="173">
        <f t="shared" si="90"/>
        <v>0</v>
      </c>
      <c r="U232" s="52">
        <f t="shared" si="90"/>
        <v>40</v>
      </c>
    </row>
    <row r="233" spans="1:21" s="6" customFormat="1" ht="29.25" customHeight="1">
      <c r="A233" s="33" t="s">
        <v>130</v>
      </c>
      <c r="B233" s="69" t="s">
        <v>11</v>
      </c>
      <c r="C233" s="47" t="s">
        <v>219</v>
      </c>
      <c r="D233" s="47" t="s">
        <v>181</v>
      </c>
      <c r="E233" s="135" t="s">
        <v>157</v>
      </c>
      <c r="F233" s="47" t="s">
        <v>96</v>
      </c>
      <c r="G233" s="59">
        <f t="shared" si="90"/>
        <v>0</v>
      </c>
      <c r="H233" s="59">
        <f t="shared" si="90"/>
        <v>0</v>
      </c>
      <c r="I233" s="59">
        <f t="shared" si="90"/>
        <v>0</v>
      </c>
      <c r="J233" s="173">
        <f t="shared" si="90"/>
        <v>0</v>
      </c>
      <c r="K233" s="52">
        <f t="shared" si="90"/>
        <v>0</v>
      </c>
      <c r="L233" s="173">
        <f t="shared" si="90"/>
        <v>20</v>
      </c>
      <c r="M233" s="52">
        <f t="shared" si="90"/>
        <v>20</v>
      </c>
      <c r="N233" s="173">
        <f t="shared" si="90"/>
        <v>20</v>
      </c>
      <c r="O233" s="52">
        <f t="shared" si="90"/>
        <v>40</v>
      </c>
      <c r="P233" s="173">
        <f t="shared" si="90"/>
        <v>0</v>
      </c>
      <c r="Q233" s="52">
        <f t="shared" si="90"/>
        <v>40</v>
      </c>
      <c r="R233" s="173">
        <f t="shared" si="90"/>
        <v>0</v>
      </c>
      <c r="S233" s="52">
        <f t="shared" si="90"/>
        <v>40</v>
      </c>
      <c r="T233" s="173">
        <f t="shared" si="90"/>
        <v>0</v>
      </c>
      <c r="U233" s="52">
        <f t="shared" si="90"/>
        <v>40</v>
      </c>
    </row>
    <row r="234" spans="1:21" s="6" customFormat="1" ht="29.25" customHeight="1" hidden="1">
      <c r="A234" s="128" t="s">
        <v>4</v>
      </c>
      <c r="B234" s="69" t="s">
        <v>11</v>
      </c>
      <c r="C234" s="150" t="s">
        <v>219</v>
      </c>
      <c r="D234" s="150" t="s">
        <v>181</v>
      </c>
      <c r="E234" s="153" t="s">
        <v>157</v>
      </c>
      <c r="F234" s="150" t="s">
        <v>199</v>
      </c>
      <c r="G234" s="59"/>
      <c r="H234" s="59"/>
      <c r="I234" s="59">
        <f>G234+H234</f>
        <v>0</v>
      </c>
      <c r="J234" s="173"/>
      <c r="K234" s="52">
        <f>I234+J234</f>
        <v>0</v>
      </c>
      <c r="L234" s="173">
        <v>20</v>
      </c>
      <c r="M234" s="52">
        <f>K234+L234</f>
        <v>20</v>
      </c>
      <c r="N234" s="173">
        <v>20</v>
      </c>
      <c r="O234" s="250">
        <f>M234+N234</f>
        <v>40</v>
      </c>
      <c r="P234" s="251"/>
      <c r="Q234" s="250">
        <f>O234+P234</f>
        <v>40</v>
      </c>
      <c r="R234" s="251"/>
      <c r="S234" s="250">
        <f>Q234+R234</f>
        <v>40</v>
      </c>
      <c r="T234" s="251"/>
      <c r="U234" s="250">
        <f>S234+T234</f>
        <v>40</v>
      </c>
    </row>
    <row r="235" spans="1:21" s="19" customFormat="1" ht="39" customHeight="1">
      <c r="A235" s="44" t="s">
        <v>225</v>
      </c>
      <c r="B235" s="68" t="s">
        <v>78</v>
      </c>
      <c r="C235" s="43" t="s">
        <v>228</v>
      </c>
      <c r="D235" s="43"/>
      <c r="E235" s="42"/>
      <c r="F235" s="43"/>
      <c r="G235" s="63">
        <f aca="true" t="shared" si="91" ref="G235:U235">G236</f>
        <v>409.1</v>
      </c>
      <c r="H235" s="63">
        <f t="shared" si="91"/>
        <v>0</v>
      </c>
      <c r="I235" s="63">
        <f t="shared" si="91"/>
        <v>409.1</v>
      </c>
      <c r="J235" s="63">
        <f t="shared" si="91"/>
        <v>0</v>
      </c>
      <c r="K235" s="86">
        <f t="shared" si="91"/>
        <v>409.1</v>
      </c>
      <c r="L235" s="63">
        <f t="shared" si="91"/>
        <v>0</v>
      </c>
      <c r="M235" s="86">
        <f t="shared" si="91"/>
        <v>409.1</v>
      </c>
      <c r="N235" s="63">
        <f t="shared" si="91"/>
        <v>90</v>
      </c>
      <c r="O235" s="86">
        <f t="shared" si="91"/>
        <v>499.09999999999997</v>
      </c>
      <c r="P235" s="63">
        <f t="shared" si="91"/>
        <v>0</v>
      </c>
      <c r="Q235" s="86">
        <f t="shared" si="91"/>
        <v>499.09999999999997</v>
      </c>
      <c r="R235" s="63">
        <f t="shared" si="91"/>
        <v>0</v>
      </c>
      <c r="S235" s="86">
        <f t="shared" si="91"/>
        <v>499.09999999999997</v>
      </c>
      <c r="T235" s="63">
        <f t="shared" si="91"/>
        <v>0</v>
      </c>
      <c r="U235" s="86">
        <f t="shared" si="91"/>
        <v>499.09999999999997</v>
      </c>
    </row>
    <row r="236" spans="1:21" s="19" customFormat="1" ht="15.75" customHeight="1">
      <c r="A236" s="100" t="s">
        <v>226</v>
      </c>
      <c r="B236" s="68" t="s">
        <v>78</v>
      </c>
      <c r="C236" s="64" t="s">
        <v>228</v>
      </c>
      <c r="D236" s="64" t="s">
        <v>183</v>
      </c>
      <c r="E236" s="119"/>
      <c r="F236" s="64"/>
      <c r="G236" s="66">
        <f aca="true" t="shared" si="92" ref="G236:S236">G238+G241+G244</f>
        <v>409.1</v>
      </c>
      <c r="H236" s="66">
        <f t="shared" si="92"/>
        <v>0</v>
      </c>
      <c r="I236" s="66">
        <f t="shared" si="92"/>
        <v>409.1</v>
      </c>
      <c r="J236" s="66">
        <f t="shared" si="92"/>
        <v>0</v>
      </c>
      <c r="K236" s="50">
        <f t="shared" si="92"/>
        <v>409.1</v>
      </c>
      <c r="L236" s="66">
        <f t="shared" si="92"/>
        <v>0</v>
      </c>
      <c r="M236" s="50">
        <f t="shared" si="92"/>
        <v>409.1</v>
      </c>
      <c r="N236" s="66">
        <f t="shared" si="92"/>
        <v>90</v>
      </c>
      <c r="O236" s="50">
        <f t="shared" si="92"/>
        <v>499.09999999999997</v>
      </c>
      <c r="P236" s="66">
        <f t="shared" si="92"/>
        <v>0</v>
      </c>
      <c r="Q236" s="50">
        <f t="shared" si="92"/>
        <v>499.09999999999997</v>
      </c>
      <c r="R236" s="66">
        <f t="shared" si="92"/>
        <v>0</v>
      </c>
      <c r="S236" s="50">
        <f t="shared" si="92"/>
        <v>499.09999999999997</v>
      </c>
      <c r="T236" s="66">
        <f>T238+T241+T244</f>
        <v>0</v>
      </c>
      <c r="U236" s="50">
        <f>U238+U241+U244</f>
        <v>499.09999999999997</v>
      </c>
    </row>
    <row r="237" spans="1:21" ht="27.75" customHeight="1">
      <c r="A237" s="161" t="s">
        <v>108</v>
      </c>
      <c r="B237" s="106" t="s">
        <v>78</v>
      </c>
      <c r="C237" s="92" t="s">
        <v>228</v>
      </c>
      <c r="D237" s="92" t="s">
        <v>183</v>
      </c>
      <c r="E237" s="108" t="s">
        <v>51</v>
      </c>
      <c r="F237" s="34"/>
      <c r="G237" s="60">
        <f aca="true" t="shared" si="93" ref="G237:S237">G238+G241+G244</f>
        <v>409.1</v>
      </c>
      <c r="H237" s="60">
        <f t="shared" si="93"/>
        <v>0</v>
      </c>
      <c r="I237" s="60">
        <f t="shared" si="93"/>
        <v>409.1</v>
      </c>
      <c r="J237" s="60">
        <f t="shared" si="93"/>
        <v>0</v>
      </c>
      <c r="K237" s="51">
        <f t="shared" si="93"/>
        <v>409.1</v>
      </c>
      <c r="L237" s="140">
        <f t="shared" si="93"/>
        <v>0</v>
      </c>
      <c r="M237" s="51">
        <f t="shared" si="93"/>
        <v>409.1</v>
      </c>
      <c r="N237" s="140">
        <f t="shared" si="93"/>
        <v>90</v>
      </c>
      <c r="O237" s="51">
        <f t="shared" si="93"/>
        <v>499.09999999999997</v>
      </c>
      <c r="P237" s="140">
        <f t="shared" si="93"/>
        <v>0</v>
      </c>
      <c r="Q237" s="51">
        <f t="shared" si="93"/>
        <v>499.09999999999997</v>
      </c>
      <c r="R237" s="140">
        <f t="shared" si="93"/>
        <v>0</v>
      </c>
      <c r="S237" s="51">
        <f t="shared" si="93"/>
        <v>499.09999999999997</v>
      </c>
      <c r="T237" s="140">
        <f>T238+T241+T244</f>
        <v>0</v>
      </c>
      <c r="U237" s="51">
        <f>U238+U241+U244</f>
        <v>499.09999999999997</v>
      </c>
    </row>
    <row r="238" spans="1:21" s="6" customFormat="1" ht="40.5" customHeight="1">
      <c r="A238" s="79" t="s">
        <v>73</v>
      </c>
      <c r="B238" s="77" t="s">
        <v>78</v>
      </c>
      <c r="C238" s="78" t="s">
        <v>228</v>
      </c>
      <c r="D238" s="78" t="s">
        <v>183</v>
      </c>
      <c r="E238" s="81" t="s">
        <v>70</v>
      </c>
      <c r="F238" s="78"/>
      <c r="G238" s="82">
        <f aca="true" t="shared" si="94" ref="G238:S238">G240</f>
        <v>188.4</v>
      </c>
      <c r="H238" s="82">
        <f t="shared" si="94"/>
        <v>0</v>
      </c>
      <c r="I238" s="82">
        <f t="shared" si="94"/>
        <v>188.4</v>
      </c>
      <c r="J238" s="82">
        <f t="shared" si="94"/>
        <v>0</v>
      </c>
      <c r="K238" s="213">
        <f t="shared" si="94"/>
        <v>188.4</v>
      </c>
      <c r="L238" s="82">
        <f t="shared" si="94"/>
        <v>0</v>
      </c>
      <c r="M238" s="213">
        <f t="shared" si="94"/>
        <v>188.4</v>
      </c>
      <c r="N238" s="82">
        <f t="shared" si="94"/>
        <v>90</v>
      </c>
      <c r="O238" s="213">
        <f t="shared" si="94"/>
        <v>278.4</v>
      </c>
      <c r="P238" s="82">
        <f t="shared" si="94"/>
        <v>0</v>
      </c>
      <c r="Q238" s="213">
        <f t="shared" si="94"/>
        <v>278.4</v>
      </c>
      <c r="R238" s="82">
        <f t="shared" si="94"/>
        <v>0</v>
      </c>
      <c r="S238" s="213">
        <f t="shared" si="94"/>
        <v>278.4</v>
      </c>
      <c r="T238" s="82">
        <f>T240</f>
        <v>0</v>
      </c>
      <c r="U238" s="213">
        <f>U240</f>
        <v>278.4</v>
      </c>
    </row>
    <row r="239" spans="1:21" ht="15" customHeight="1">
      <c r="A239" s="46" t="s">
        <v>172</v>
      </c>
      <c r="B239" s="69" t="s">
        <v>78</v>
      </c>
      <c r="C239" s="34" t="s">
        <v>228</v>
      </c>
      <c r="D239" s="34" t="s">
        <v>183</v>
      </c>
      <c r="E239" s="42" t="s">
        <v>70</v>
      </c>
      <c r="F239" s="47" t="s">
        <v>173</v>
      </c>
      <c r="G239" s="173">
        <f aca="true" t="shared" si="95" ref="G239:U239">G240</f>
        <v>188.4</v>
      </c>
      <c r="H239" s="173">
        <f t="shared" si="95"/>
        <v>0</v>
      </c>
      <c r="I239" s="173">
        <f t="shared" si="95"/>
        <v>188.4</v>
      </c>
      <c r="J239" s="173">
        <f t="shared" si="95"/>
        <v>0</v>
      </c>
      <c r="K239" s="52">
        <f t="shared" si="95"/>
        <v>188.4</v>
      </c>
      <c r="L239" s="173">
        <f t="shared" si="95"/>
        <v>0</v>
      </c>
      <c r="M239" s="52">
        <f t="shared" si="95"/>
        <v>188.4</v>
      </c>
      <c r="N239" s="173">
        <f t="shared" si="95"/>
        <v>90</v>
      </c>
      <c r="O239" s="52">
        <f t="shared" si="95"/>
        <v>278.4</v>
      </c>
      <c r="P239" s="173">
        <f t="shared" si="95"/>
        <v>0</v>
      </c>
      <c r="Q239" s="52">
        <f t="shared" si="95"/>
        <v>278.4</v>
      </c>
      <c r="R239" s="173">
        <f t="shared" si="95"/>
        <v>0</v>
      </c>
      <c r="S239" s="52">
        <f t="shared" si="95"/>
        <v>278.4</v>
      </c>
      <c r="T239" s="173">
        <f t="shared" si="95"/>
        <v>0</v>
      </c>
      <c r="U239" s="52">
        <f t="shared" si="95"/>
        <v>278.4</v>
      </c>
    </row>
    <row r="240" spans="1:21" ht="16.5" customHeight="1">
      <c r="A240" s="36" t="s">
        <v>10</v>
      </c>
      <c r="B240" s="69" t="s">
        <v>78</v>
      </c>
      <c r="C240" s="34" t="s">
        <v>228</v>
      </c>
      <c r="D240" s="34" t="s">
        <v>183</v>
      </c>
      <c r="E240" s="42" t="s">
        <v>70</v>
      </c>
      <c r="F240" s="34" t="s">
        <v>193</v>
      </c>
      <c r="G240" s="60">
        <v>188.4</v>
      </c>
      <c r="H240" s="60"/>
      <c r="I240" s="60">
        <f>G240+H240</f>
        <v>188.4</v>
      </c>
      <c r="J240" s="60"/>
      <c r="K240" s="88">
        <f>I240+J240</f>
        <v>188.4</v>
      </c>
      <c r="L240" s="60"/>
      <c r="M240" s="88">
        <f>K240+L240</f>
        <v>188.4</v>
      </c>
      <c r="N240" s="60">
        <v>90</v>
      </c>
      <c r="O240" s="88">
        <f>M240+N240</f>
        <v>278.4</v>
      </c>
      <c r="P240" s="60"/>
      <c r="Q240" s="88">
        <f>O240+P240</f>
        <v>278.4</v>
      </c>
      <c r="R240" s="60"/>
      <c r="S240" s="88">
        <f>Q240+R240</f>
        <v>278.4</v>
      </c>
      <c r="T240" s="60"/>
      <c r="U240" s="88">
        <f>S240+T240</f>
        <v>278.4</v>
      </c>
    </row>
    <row r="241" spans="1:21" s="6" customFormat="1" ht="30.75" customHeight="1">
      <c r="A241" s="79" t="s">
        <v>13</v>
      </c>
      <c r="B241" s="77" t="s">
        <v>78</v>
      </c>
      <c r="C241" s="78" t="s">
        <v>228</v>
      </c>
      <c r="D241" s="78" t="s">
        <v>183</v>
      </c>
      <c r="E241" s="81" t="s">
        <v>71</v>
      </c>
      <c r="F241" s="78"/>
      <c r="G241" s="82">
        <f aca="true" t="shared" si="96" ref="G241:S241">G243</f>
        <v>183.4</v>
      </c>
      <c r="H241" s="82">
        <f t="shared" si="96"/>
        <v>0</v>
      </c>
      <c r="I241" s="82">
        <f t="shared" si="96"/>
        <v>183.4</v>
      </c>
      <c r="J241" s="82">
        <f t="shared" si="96"/>
        <v>0</v>
      </c>
      <c r="K241" s="213">
        <f t="shared" si="96"/>
        <v>183.4</v>
      </c>
      <c r="L241" s="82">
        <f t="shared" si="96"/>
        <v>0</v>
      </c>
      <c r="M241" s="213">
        <f t="shared" si="96"/>
        <v>183.4</v>
      </c>
      <c r="N241" s="82">
        <f t="shared" si="96"/>
        <v>0</v>
      </c>
      <c r="O241" s="213">
        <f t="shared" si="96"/>
        <v>183.4</v>
      </c>
      <c r="P241" s="82">
        <f t="shared" si="96"/>
        <v>0</v>
      </c>
      <c r="Q241" s="213">
        <f t="shared" si="96"/>
        <v>183.4</v>
      </c>
      <c r="R241" s="82">
        <f t="shared" si="96"/>
        <v>0</v>
      </c>
      <c r="S241" s="213">
        <f t="shared" si="96"/>
        <v>183.4</v>
      </c>
      <c r="T241" s="82">
        <f>T243</f>
        <v>0</v>
      </c>
      <c r="U241" s="213">
        <f>U243</f>
        <v>183.4</v>
      </c>
    </row>
    <row r="242" spans="1:21" s="6" customFormat="1" ht="15.75" customHeight="1">
      <c r="A242" s="46" t="s">
        <v>172</v>
      </c>
      <c r="B242" s="69" t="s">
        <v>78</v>
      </c>
      <c r="C242" s="34" t="s">
        <v>228</v>
      </c>
      <c r="D242" s="34" t="s">
        <v>183</v>
      </c>
      <c r="E242" s="42" t="s">
        <v>71</v>
      </c>
      <c r="F242" s="47" t="s">
        <v>173</v>
      </c>
      <c r="G242" s="82">
        <f aca="true" t="shared" si="97" ref="G242:U242">G243</f>
        <v>183.4</v>
      </c>
      <c r="H242" s="82">
        <f t="shared" si="97"/>
        <v>0</v>
      </c>
      <c r="I242" s="82">
        <f t="shared" si="97"/>
        <v>183.4</v>
      </c>
      <c r="J242" s="82">
        <f t="shared" si="97"/>
        <v>0</v>
      </c>
      <c r="K242" s="213">
        <f t="shared" si="97"/>
        <v>183.4</v>
      </c>
      <c r="L242" s="82">
        <f t="shared" si="97"/>
        <v>0</v>
      </c>
      <c r="M242" s="213">
        <f t="shared" si="97"/>
        <v>183.4</v>
      </c>
      <c r="N242" s="82">
        <f t="shared" si="97"/>
        <v>0</v>
      </c>
      <c r="O242" s="213">
        <f t="shared" si="97"/>
        <v>183.4</v>
      </c>
      <c r="P242" s="82">
        <f t="shared" si="97"/>
        <v>0</v>
      </c>
      <c r="Q242" s="213">
        <f t="shared" si="97"/>
        <v>183.4</v>
      </c>
      <c r="R242" s="82">
        <f t="shared" si="97"/>
        <v>0</v>
      </c>
      <c r="S242" s="213">
        <f t="shared" si="97"/>
        <v>183.4</v>
      </c>
      <c r="T242" s="82">
        <f t="shared" si="97"/>
        <v>0</v>
      </c>
      <c r="U242" s="213">
        <f t="shared" si="97"/>
        <v>183.4</v>
      </c>
    </row>
    <row r="243" spans="1:21" ht="17.25" customHeight="1">
      <c r="A243" s="36" t="s">
        <v>10</v>
      </c>
      <c r="B243" s="69" t="s">
        <v>78</v>
      </c>
      <c r="C243" s="34" t="s">
        <v>228</v>
      </c>
      <c r="D243" s="34" t="s">
        <v>183</v>
      </c>
      <c r="E243" s="42" t="s">
        <v>71</v>
      </c>
      <c r="F243" s="34" t="s">
        <v>193</v>
      </c>
      <c r="G243" s="60">
        <v>183.4</v>
      </c>
      <c r="H243" s="60"/>
      <c r="I243" s="60">
        <f>G243+H243</f>
        <v>183.4</v>
      </c>
      <c r="J243" s="60"/>
      <c r="K243" s="88">
        <f>I243+J243</f>
        <v>183.4</v>
      </c>
      <c r="L243" s="60"/>
      <c r="M243" s="88">
        <f>K243+L243</f>
        <v>183.4</v>
      </c>
      <c r="N243" s="60"/>
      <c r="O243" s="88">
        <f>M243+N243</f>
        <v>183.4</v>
      </c>
      <c r="P243" s="60"/>
      <c r="Q243" s="88">
        <f>O243+P243</f>
        <v>183.4</v>
      </c>
      <c r="R243" s="60"/>
      <c r="S243" s="88">
        <f>Q243+R243</f>
        <v>183.4</v>
      </c>
      <c r="T243" s="60"/>
      <c r="U243" s="88">
        <f>S243+T243</f>
        <v>183.4</v>
      </c>
    </row>
    <row r="244" spans="1:21" s="6" customFormat="1" ht="28.5" customHeight="1">
      <c r="A244" s="79" t="s">
        <v>74</v>
      </c>
      <c r="B244" s="77" t="s">
        <v>78</v>
      </c>
      <c r="C244" s="78" t="s">
        <v>228</v>
      </c>
      <c r="D244" s="78" t="s">
        <v>183</v>
      </c>
      <c r="E244" s="81" t="s">
        <v>72</v>
      </c>
      <c r="F244" s="78"/>
      <c r="G244" s="82">
        <f aca="true" t="shared" si="98" ref="G244:S244">G246</f>
        <v>37.3</v>
      </c>
      <c r="H244" s="82">
        <f t="shared" si="98"/>
        <v>0</v>
      </c>
      <c r="I244" s="82">
        <f t="shared" si="98"/>
        <v>37.3</v>
      </c>
      <c r="J244" s="82">
        <f t="shared" si="98"/>
        <v>0</v>
      </c>
      <c r="K244" s="213">
        <f t="shared" si="98"/>
        <v>37.3</v>
      </c>
      <c r="L244" s="82">
        <f t="shared" si="98"/>
        <v>0</v>
      </c>
      <c r="M244" s="213">
        <f t="shared" si="98"/>
        <v>37.3</v>
      </c>
      <c r="N244" s="82">
        <f t="shared" si="98"/>
        <v>0</v>
      </c>
      <c r="O244" s="213">
        <f t="shared" si="98"/>
        <v>37.3</v>
      </c>
      <c r="P244" s="82">
        <f t="shared" si="98"/>
        <v>0</v>
      </c>
      <c r="Q244" s="213">
        <f t="shared" si="98"/>
        <v>37.3</v>
      </c>
      <c r="R244" s="82">
        <f t="shared" si="98"/>
        <v>0</v>
      </c>
      <c r="S244" s="213">
        <f t="shared" si="98"/>
        <v>37.3</v>
      </c>
      <c r="T244" s="82">
        <f>T246</f>
        <v>0</v>
      </c>
      <c r="U244" s="213">
        <f>U246</f>
        <v>37.3</v>
      </c>
    </row>
    <row r="245" spans="1:21" s="6" customFormat="1" ht="15" customHeight="1">
      <c r="A245" s="46" t="s">
        <v>172</v>
      </c>
      <c r="B245" s="69" t="s">
        <v>78</v>
      </c>
      <c r="C245" s="34" t="s">
        <v>228</v>
      </c>
      <c r="D245" s="34" t="s">
        <v>183</v>
      </c>
      <c r="E245" s="42" t="s">
        <v>72</v>
      </c>
      <c r="F245" s="47" t="s">
        <v>173</v>
      </c>
      <c r="G245" s="82">
        <f aca="true" t="shared" si="99" ref="G245:U245">G246</f>
        <v>37.3</v>
      </c>
      <c r="H245" s="82">
        <f t="shared" si="99"/>
        <v>0</v>
      </c>
      <c r="I245" s="82">
        <f t="shared" si="99"/>
        <v>37.3</v>
      </c>
      <c r="J245" s="82">
        <f t="shared" si="99"/>
        <v>0</v>
      </c>
      <c r="K245" s="213">
        <f t="shared" si="99"/>
        <v>37.3</v>
      </c>
      <c r="L245" s="82">
        <f t="shared" si="99"/>
        <v>0</v>
      </c>
      <c r="M245" s="213">
        <f t="shared" si="99"/>
        <v>37.3</v>
      </c>
      <c r="N245" s="82">
        <f t="shared" si="99"/>
        <v>0</v>
      </c>
      <c r="O245" s="213">
        <f t="shared" si="99"/>
        <v>37.3</v>
      </c>
      <c r="P245" s="82">
        <f t="shared" si="99"/>
        <v>0</v>
      </c>
      <c r="Q245" s="213">
        <f t="shared" si="99"/>
        <v>37.3</v>
      </c>
      <c r="R245" s="82">
        <f t="shared" si="99"/>
        <v>0</v>
      </c>
      <c r="S245" s="213">
        <f t="shared" si="99"/>
        <v>37.3</v>
      </c>
      <c r="T245" s="82">
        <f t="shared" si="99"/>
        <v>0</v>
      </c>
      <c r="U245" s="213">
        <f t="shared" si="99"/>
        <v>37.3</v>
      </c>
    </row>
    <row r="246" spans="1:21" ht="17.25" customHeight="1">
      <c r="A246" s="36" t="s">
        <v>10</v>
      </c>
      <c r="B246" s="69" t="s">
        <v>78</v>
      </c>
      <c r="C246" s="34" t="s">
        <v>228</v>
      </c>
      <c r="D246" s="34" t="s">
        <v>183</v>
      </c>
      <c r="E246" s="42" t="s">
        <v>72</v>
      </c>
      <c r="F246" s="34" t="s">
        <v>193</v>
      </c>
      <c r="G246" s="60">
        <v>37.3</v>
      </c>
      <c r="H246" s="60"/>
      <c r="I246" s="60">
        <f>G246+H246</f>
        <v>37.3</v>
      </c>
      <c r="J246" s="60"/>
      <c r="K246" s="88">
        <f>I246+J246</f>
        <v>37.3</v>
      </c>
      <c r="L246" s="60"/>
      <c r="M246" s="88">
        <f>K246+L246</f>
        <v>37.3</v>
      </c>
      <c r="N246" s="60"/>
      <c r="O246" s="88">
        <f>M246+N246</f>
        <v>37.3</v>
      </c>
      <c r="P246" s="60"/>
      <c r="Q246" s="88">
        <f>O246+P246</f>
        <v>37.3</v>
      </c>
      <c r="R246" s="60"/>
      <c r="S246" s="88">
        <f>Q246+R246</f>
        <v>37.3</v>
      </c>
      <c r="T246" s="60"/>
      <c r="U246" s="88">
        <f>S246+T246</f>
        <v>37.3</v>
      </c>
    </row>
    <row r="247" spans="1:21" s="19" customFormat="1" ht="15" customHeight="1">
      <c r="A247" s="40" t="s">
        <v>227</v>
      </c>
      <c r="B247" s="69"/>
      <c r="C247" s="43"/>
      <c r="D247" s="43"/>
      <c r="E247" s="42"/>
      <c r="F247" s="43"/>
      <c r="G247" s="87">
        <f aca="true" t="shared" si="100" ref="G247:S247">G9+G75+G88+G95+G135+G174+G217+G224+G235</f>
        <v>23049.000000000004</v>
      </c>
      <c r="H247" s="87">
        <f t="shared" si="100"/>
        <v>3178.2</v>
      </c>
      <c r="I247" s="87">
        <f t="shared" si="100"/>
        <v>26227.2</v>
      </c>
      <c r="J247" s="87">
        <f t="shared" si="100"/>
        <v>0</v>
      </c>
      <c r="K247" s="87">
        <f t="shared" si="100"/>
        <v>26227.2</v>
      </c>
      <c r="L247" s="87">
        <f t="shared" si="100"/>
        <v>20</v>
      </c>
      <c r="M247" s="87">
        <f t="shared" si="100"/>
        <v>26247.2</v>
      </c>
      <c r="N247" s="243">
        <f t="shared" si="100"/>
        <v>946.10058</v>
      </c>
      <c r="O247" s="242">
        <f t="shared" si="100"/>
        <v>27193.30058</v>
      </c>
      <c r="P247" s="243">
        <f t="shared" si="100"/>
        <v>1065</v>
      </c>
      <c r="Q247" s="242">
        <f t="shared" si="100"/>
        <v>28258.30058</v>
      </c>
      <c r="R247" s="243">
        <f t="shared" si="100"/>
        <v>0</v>
      </c>
      <c r="S247" s="242">
        <f t="shared" si="100"/>
        <v>28258.30058</v>
      </c>
      <c r="T247" s="243">
        <f>T9+T75+T88+T95+T135+T174+T217+T224+T235</f>
        <v>0</v>
      </c>
      <c r="U247" s="242">
        <f>U9+U75+U88+U95+U135+U174+U217+U224+U235</f>
        <v>28258.30058</v>
      </c>
    </row>
    <row r="249" spans="7:21" ht="15.75"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</row>
    <row r="250" spans="7:21" ht="15.75">
      <c r="G250" s="71"/>
      <c r="H250" s="71"/>
      <c r="I250" s="71">
        <f>I247-G247</f>
        <v>3178.199999999997</v>
      </c>
      <c r="J250" s="71"/>
      <c r="K250" s="71">
        <f>K247-I247</f>
        <v>0</v>
      </c>
      <c r="L250" s="71"/>
      <c r="M250" s="71">
        <f>M247-K247</f>
        <v>20</v>
      </c>
      <c r="N250" s="71"/>
      <c r="O250" s="239">
        <f>O247-M247</f>
        <v>946.1005799999984</v>
      </c>
      <c r="P250" s="71"/>
      <c r="Q250" s="239">
        <f>Q247-O247</f>
        <v>1065</v>
      </c>
      <c r="R250" s="71"/>
      <c r="S250" s="239">
        <f>S247-Q247</f>
        <v>0</v>
      </c>
      <c r="T250" s="71"/>
      <c r="U250" s="239">
        <f>U247-S247</f>
        <v>0</v>
      </c>
    </row>
    <row r="251" spans="7:21" ht="15.75"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</row>
    <row r="253" spans="7:21" ht="15.75"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</row>
    <row r="255" spans="17:19" ht="15.75">
      <c r="Q255" s="18">
        <f>Q247-Q233-Q107-Q100-Q77-Q53-Q49</f>
        <v>24575.200579999997</v>
      </c>
      <c r="S255" s="18">
        <f>S247-S233-S107-S100-S77-S53-S49</f>
        <v>24575.200579999997</v>
      </c>
    </row>
    <row r="256" spans="2:21" s="6" customFormat="1" ht="15.75">
      <c r="B256" s="23"/>
      <c r="C256" s="8"/>
      <c r="D256" s="8"/>
      <c r="F256" s="8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</row>
    <row r="264" spans="2:21" s="6" customFormat="1" ht="15.75">
      <c r="B264" s="23"/>
      <c r="C264" s="8"/>
      <c r="D264" s="8"/>
      <c r="F264" s="8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</row>
    <row r="276" spans="2:21" s="6" customFormat="1" ht="15.75">
      <c r="B276" s="23"/>
      <c r="C276" s="8"/>
      <c r="D276" s="8"/>
      <c r="F276" s="8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</row>
    <row r="303" spans="2:21" s="6" customFormat="1" ht="15.75">
      <c r="B303" s="23"/>
      <c r="C303" s="8"/>
      <c r="D303" s="8"/>
      <c r="F303" s="8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</row>
    <row r="312" spans="2:21" s="6" customFormat="1" ht="15.75">
      <c r="B312" s="23"/>
      <c r="C312" s="8"/>
      <c r="D312" s="8"/>
      <c r="F312" s="8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</row>
    <row r="323" spans="2:5" ht="15.75">
      <c r="B323" s="70"/>
      <c r="C323" s="9"/>
      <c r="D323" s="9"/>
      <c r="E323" s="2"/>
    </row>
    <row r="324" spans="2:5" ht="15.75">
      <c r="B324" s="70"/>
      <c r="C324" s="9"/>
      <c r="D324" s="9"/>
      <c r="E324" s="2"/>
    </row>
    <row r="325" spans="2:5" ht="15.75">
      <c r="B325" s="70"/>
      <c r="C325" s="9"/>
      <c r="D325" s="9"/>
      <c r="E325" s="2"/>
    </row>
    <row r="326" spans="2:5" ht="15.75">
      <c r="B326" s="70"/>
      <c r="C326" s="9"/>
      <c r="D326" s="9"/>
      <c r="E326" s="2"/>
    </row>
    <row r="327" spans="2:5" ht="15.75">
      <c r="B327" s="70"/>
      <c r="C327" s="9"/>
      <c r="D327" s="9"/>
      <c r="E327" s="2"/>
    </row>
  </sheetData>
  <mergeCells count="3">
    <mergeCell ref="C1:G1"/>
    <mergeCell ref="C3:G3"/>
    <mergeCell ref="A5:U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7"/>
  <sheetViews>
    <sheetView workbookViewId="0" topLeftCell="A41">
      <selection activeCell="L210" sqref="L210"/>
    </sheetView>
  </sheetViews>
  <sheetFormatPr defaultColWidth="9.00390625" defaultRowHeight="12.75"/>
  <cols>
    <col min="1" max="1" width="63.125" style="1" customWidth="1"/>
    <col min="2" max="2" width="5.00390625" style="167" hidden="1" customWidth="1"/>
    <col min="3" max="3" width="4.00390625" style="168" hidden="1" customWidth="1"/>
    <col min="4" max="4" width="4.25390625" style="168" hidden="1" customWidth="1"/>
    <col min="5" max="5" width="15.125" style="1" customWidth="1"/>
    <col min="6" max="6" width="5.875" style="7" customWidth="1"/>
    <col min="7" max="7" width="12.25390625" style="18" customWidth="1"/>
    <col min="8" max="8" width="9.625" style="1" bestFit="1" customWidth="1"/>
    <col min="9" max="16384" width="9.125" style="1" customWidth="1"/>
  </cols>
  <sheetData>
    <row r="1" spans="1:7" s="5" customFormat="1" ht="15.75">
      <c r="A1" s="10"/>
      <c r="B1" s="165"/>
      <c r="C1" s="256" t="s">
        <v>9</v>
      </c>
      <c r="D1" s="256"/>
      <c r="E1" s="256"/>
      <c r="F1" s="256"/>
      <c r="G1" s="256"/>
    </row>
    <row r="2" spans="1:7" s="5" customFormat="1" ht="15.75">
      <c r="A2" s="10"/>
      <c r="B2" s="165"/>
      <c r="C2" s="257" t="s">
        <v>188</v>
      </c>
      <c r="D2" s="257"/>
      <c r="E2" s="257"/>
      <c r="F2" s="257"/>
      <c r="G2" s="257"/>
    </row>
    <row r="3" spans="1:7" s="5" customFormat="1" ht="15.75">
      <c r="A3" s="10"/>
      <c r="B3" s="165"/>
      <c r="C3" s="257" t="s">
        <v>256</v>
      </c>
      <c r="D3" s="257"/>
      <c r="E3" s="257"/>
      <c r="F3" s="257"/>
      <c r="G3" s="257"/>
    </row>
    <row r="4" spans="1:7" s="5" customFormat="1" ht="15.75">
      <c r="A4" s="10"/>
      <c r="B4" s="165"/>
      <c r="C4" s="166"/>
      <c r="D4" s="166"/>
      <c r="E4" s="11"/>
      <c r="F4" s="98"/>
      <c r="G4" s="16"/>
    </row>
    <row r="5" spans="1:7" s="5" customFormat="1" ht="68.25" customHeight="1">
      <c r="A5" s="258" t="s">
        <v>161</v>
      </c>
      <c r="B5" s="258"/>
      <c r="C5" s="258"/>
      <c r="D5" s="258"/>
      <c r="E5" s="258"/>
      <c r="F5" s="258"/>
      <c r="G5" s="258"/>
    </row>
    <row r="6" ht="12" customHeight="1"/>
    <row r="7" spans="1:7" s="4" customFormat="1" ht="33" customHeight="1">
      <c r="A7" s="53" t="s">
        <v>189</v>
      </c>
      <c r="B7" s="169"/>
      <c r="C7" s="169" t="s">
        <v>118</v>
      </c>
      <c r="D7" s="169" t="s">
        <v>119</v>
      </c>
      <c r="E7" s="53" t="s">
        <v>15</v>
      </c>
      <c r="F7" s="53" t="s">
        <v>121</v>
      </c>
      <c r="G7" s="99" t="s">
        <v>122</v>
      </c>
    </row>
    <row r="8" spans="1:7" ht="12" customHeight="1">
      <c r="A8" s="22">
        <v>1</v>
      </c>
      <c r="B8" s="170">
        <v>2</v>
      </c>
      <c r="C8" s="170">
        <v>3</v>
      </c>
      <c r="D8" s="170">
        <v>4</v>
      </c>
      <c r="E8" s="22">
        <v>2</v>
      </c>
      <c r="F8" s="22">
        <v>3</v>
      </c>
      <c r="G8" s="74">
        <v>4</v>
      </c>
    </row>
    <row r="9" spans="1:7" s="95" customFormat="1" ht="57" customHeight="1">
      <c r="A9" s="79" t="s">
        <v>79</v>
      </c>
      <c r="B9" s="253" t="s">
        <v>16</v>
      </c>
      <c r="C9" s="254" t="s">
        <v>182</v>
      </c>
      <c r="D9" s="254" t="s">
        <v>184</v>
      </c>
      <c r="E9" s="80" t="s">
        <v>112</v>
      </c>
      <c r="F9" s="80"/>
      <c r="G9" s="235">
        <f>G10</f>
        <v>2414.17605</v>
      </c>
    </row>
    <row r="10" spans="1:7" s="6" customFormat="1" ht="42" customHeight="1">
      <c r="A10" s="202" t="s">
        <v>80</v>
      </c>
      <c r="B10" s="192" t="s">
        <v>16</v>
      </c>
      <c r="C10" s="193" t="s">
        <v>182</v>
      </c>
      <c r="D10" s="193" t="s">
        <v>184</v>
      </c>
      <c r="E10" s="190" t="s">
        <v>113</v>
      </c>
      <c r="F10" s="80"/>
      <c r="G10" s="235">
        <f>G11+G14+G17</f>
        <v>2414.17605</v>
      </c>
    </row>
    <row r="11" spans="1:7" ht="30" customHeight="1">
      <c r="A11" s="36" t="s">
        <v>81</v>
      </c>
      <c r="B11" s="69" t="s">
        <v>78</v>
      </c>
      <c r="C11" s="45" t="s">
        <v>182</v>
      </c>
      <c r="D11" s="45" t="s">
        <v>184</v>
      </c>
      <c r="E11" s="45" t="s">
        <v>82</v>
      </c>
      <c r="F11" s="146"/>
      <c r="G11" s="52">
        <f>G12</f>
        <v>700</v>
      </c>
    </row>
    <row r="12" spans="1:7" ht="30" customHeight="1">
      <c r="A12" s="46" t="s">
        <v>128</v>
      </c>
      <c r="B12" s="69" t="s">
        <v>78</v>
      </c>
      <c r="C12" s="45" t="s">
        <v>182</v>
      </c>
      <c r="D12" s="45" t="s">
        <v>184</v>
      </c>
      <c r="E12" s="45" t="s">
        <v>82</v>
      </c>
      <c r="F12" s="146" t="s">
        <v>129</v>
      </c>
      <c r="G12" s="52">
        <f>G13</f>
        <v>700</v>
      </c>
    </row>
    <row r="13" spans="1:7" ht="30" customHeight="1">
      <c r="A13" s="33" t="s">
        <v>130</v>
      </c>
      <c r="B13" s="69" t="s">
        <v>78</v>
      </c>
      <c r="C13" s="45" t="s">
        <v>182</v>
      </c>
      <c r="D13" s="45" t="s">
        <v>184</v>
      </c>
      <c r="E13" s="45" t="s">
        <v>82</v>
      </c>
      <c r="F13" s="146" t="s">
        <v>96</v>
      </c>
      <c r="G13" s="52">
        <f>'расх 17 г'!Q118</f>
        <v>700</v>
      </c>
    </row>
    <row r="14" spans="1:7" s="6" customFormat="1" ht="27" customHeight="1">
      <c r="A14" s="79" t="s">
        <v>115</v>
      </c>
      <c r="B14" s="77" t="s">
        <v>78</v>
      </c>
      <c r="C14" s="80" t="s">
        <v>182</v>
      </c>
      <c r="D14" s="80" t="s">
        <v>184</v>
      </c>
      <c r="E14" s="80" t="s">
        <v>114</v>
      </c>
      <c r="F14" s="80"/>
      <c r="G14" s="213">
        <f>G15</f>
        <v>1623</v>
      </c>
    </row>
    <row r="15" spans="1:7" ht="27" customHeight="1">
      <c r="A15" s="46" t="s">
        <v>128</v>
      </c>
      <c r="B15" s="69" t="s">
        <v>78</v>
      </c>
      <c r="C15" s="45" t="s">
        <v>182</v>
      </c>
      <c r="D15" s="45" t="s">
        <v>184</v>
      </c>
      <c r="E15" s="45" t="s">
        <v>114</v>
      </c>
      <c r="F15" s="45" t="s">
        <v>129</v>
      </c>
      <c r="G15" s="52">
        <f>G16</f>
        <v>1623</v>
      </c>
    </row>
    <row r="16" spans="1:7" ht="27" customHeight="1">
      <c r="A16" s="33" t="s">
        <v>130</v>
      </c>
      <c r="B16" s="69" t="s">
        <v>78</v>
      </c>
      <c r="C16" s="45" t="s">
        <v>182</v>
      </c>
      <c r="D16" s="45" t="s">
        <v>184</v>
      </c>
      <c r="E16" s="45" t="s">
        <v>114</v>
      </c>
      <c r="F16" s="45" t="s">
        <v>96</v>
      </c>
      <c r="G16" s="52">
        <f>'расх 17 г'!Q122</f>
        <v>1623</v>
      </c>
    </row>
    <row r="17" spans="1:7" s="6" customFormat="1" ht="27" customHeight="1">
      <c r="A17" s="79" t="s">
        <v>159</v>
      </c>
      <c r="B17" s="77" t="s">
        <v>78</v>
      </c>
      <c r="C17" s="80" t="s">
        <v>182</v>
      </c>
      <c r="D17" s="80" t="s">
        <v>184</v>
      </c>
      <c r="E17" s="190" t="s">
        <v>229</v>
      </c>
      <c r="F17" s="80"/>
      <c r="G17" s="235">
        <f>G18</f>
        <v>91.17605</v>
      </c>
    </row>
    <row r="18" spans="1:7" ht="27" customHeight="1">
      <c r="A18" s="46" t="s">
        <v>128</v>
      </c>
      <c r="B18" s="69" t="s">
        <v>78</v>
      </c>
      <c r="C18" s="146" t="s">
        <v>182</v>
      </c>
      <c r="D18" s="146" t="s">
        <v>184</v>
      </c>
      <c r="E18" s="200" t="s">
        <v>229</v>
      </c>
      <c r="F18" s="45" t="s">
        <v>129</v>
      </c>
      <c r="G18" s="246">
        <f>G19</f>
        <v>91.17605</v>
      </c>
    </row>
    <row r="19" spans="1:7" ht="27" customHeight="1">
      <c r="A19" s="33" t="s">
        <v>130</v>
      </c>
      <c r="B19" s="69" t="s">
        <v>78</v>
      </c>
      <c r="C19" s="146" t="s">
        <v>182</v>
      </c>
      <c r="D19" s="146" t="s">
        <v>184</v>
      </c>
      <c r="E19" s="200" t="s">
        <v>229</v>
      </c>
      <c r="F19" s="45" t="s">
        <v>96</v>
      </c>
      <c r="G19" s="246">
        <f>'расх 17 г'!Q126</f>
        <v>91.17605</v>
      </c>
    </row>
    <row r="20" spans="1:7" ht="27" customHeight="1" hidden="1">
      <c r="A20" s="130" t="s">
        <v>4</v>
      </c>
      <c r="B20" s="171" t="s">
        <v>16</v>
      </c>
      <c r="C20" s="172" t="s">
        <v>182</v>
      </c>
      <c r="D20" s="172" t="s">
        <v>184</v>
      </c>
      <c r="E20" s="174" t="s">
        <v>114</v>
      </c>
      <c r="F20" s="174" t="s">
        <v>199</v>
      </c>
      <c r="G20" s="52"/>
    </row>
    <row r="21" spans="1:7" s="95" customFormat="1" ht="47.25" customHeight="1">
      <c r="A21" s="244" t="s">
        <v>83</v>
      </c>
      <c r="B21" s="106" t="s">
        <v>78</v>
      </c>
      <c r="C21" s="92" t="s">
        <v>182</v>
      </c>
      <c r="D21" s="92" t="s">
        <v>176</v>
      </c>
      <c r="E21" s="80" t="s">
        <v>116</v>
      </c>
      <c r="F21" s="121"/>
      <c r="G21" s="194">
        <f>G22</f>
        <v>4</v>
      </c>
    </row>
    <row r="22" spans="1:7" s="6" customFormat="1" ht="28.5" customHeight="1">
      <c r="A22" s="79" t="s">
        <v>140</v>
      </c>
      <c r="B22" s="77" t="s">
        <v>78</v>
      </c>
      <c r="C22" s="78" t="s">
        <v>182</v>
      </c>
      <c r="D22" s="78" t="s">
        <v>176</v>
      </c>
      <c r="E22" s="190" t="s">
        <v>117</v>
      </c>
      <c r="F22" s="121"/>
      <c r="G22" s="194">
        <f>G23</f>
        <v>4</v>
      </c>
    </row>
    <row r="23" spans="1:7" ht="17.25" customHeight="1">
      <c r="A23" s="21" t="s">
        <v>158</v>
      </c>
      <c r="B23" s="69" t="s">
        <v>78</v>
      </c>
      <c r="C23" s="47" t="s">
        <v>182</v>
      </c>
      <c r="D23" s="47" t="s">
        <v>176</v>
      </c>
      <c r="E23" s="146" t="s">
        <v>84</v>
      </c>
      <c r="F23" s="73"/>
      <c r="G23" s="151">
        <f>G24</f>
        <v>4</v>
      </c>
    </row>
    <row r="24" spans="1:7" ht="29.25" customHeight="1">
      <c r="A24" s="46" t="s">
        <v>128</v>
      </c>
      <c r="B24" s="69" t="s">
        <v>78</v>
      </c>
      <c r="C24" s="47" t="s">
        <v>182</v>
      </c>
      <c r="D24" s="47" t="s">
        <v>176</v>
      </c>
      <c r="E24" s="146" t="s">
        <v>84</v>
      </c>
      <c r="F24" s="47" t="s">
        <v>129</v>
      </c>
      <c r="G24" s="151">
        <f>G25</f>
        <v>4</v>
      </c>
    </row>
    <row r="25" spans="1:7" ht="30" customHeight="1">
      <c r="A25" s="26" t="s">
        <v>130</v>
      </c>
      <c r="B25" s="69" t="s">
        <v>78</v>
      </c>
      <c r="C25" s="47" t="s">
        <v>182</v>
      </c>
      <c r="D25" s="47" t="s">
        <v>176</v>
      </c>
      <c r="E25" s="146" t="s">
        <v>84</v>
      </c>
      <c r="F25" s="47" t="s">
        <v>96</v>
      </c>
      <c r="G25" s="151">
        <f>'расх 17 г'!G134</f>
        <v>4</v>
      </c>
    </row>
    <row r="26" spans="1:7" s="6" customFormat="1" ht="28.5" customHeight="1">
      <c r="A26" s="206" t="s">
        <v>31</v>
      </c>
      <c r="B26" s="77"/>
      <c r="C26" s="78"/>
      <c r="D26" s="78"/>
      <c r="E26" s="190" t="s">
        <v>30</v>
      </c>
      <c r="F26" s="78"/>
      <c r="G26" s="194">
        <f>G27</f>
        <v>2894.2</v>
      </c>
    </row>
    <row r="27" spans="1:7" s="6" customFormat="1" ht="39.75" customHeight="1">
      <c r="A27" s="206" t="s">
        <v>33</v>
      </c>
      <c r="B27" s="77"/>
      <c r="C27" s="121"/>
      <c r="D27" s="121"/>
      <c r="E27" s="190" t="s">
        <v>32</v>
      </c>
      <c r="F27" s="78"/>
      <c r="G27" s="213">
        <f>G28+G32</f>
        <v>2894.2</v>
      </c>
    </row>
    <row r="28" spans="1:7" ht="15" customHeight="1">
      <c r="A28" s="205" t="s">
        <v>35</v>
      </c>
      <c r="B28" s="69"/>
      <c r="C28" s="47"/>
      <c r="D28" s="47"/>
      <c r="E28" s="148" t="s">
        <v>34</v>
      </c>
      <c r="F28" s="34"/>
      <c r="G28" s="85">
        <f>G29</f>
        <v>2879.7</v>
      </c>
    </row>
    <row r="29" spans="1:7" ht="27" customHeight="1">
      <c r="A29" s="46" t="s">
        <v>128</v>
      </c>
      <c r="B29" s="69"/>
      <c r="C29" s="47"/>
      <c r="D29" s="47"/>
      <c r="E29" s="148" t="s">
        <v>34</v>
      </c>
      <c r="F29" s="34" t="s">
        <v>129</v>
      </c>
      <c r="G29" s="85">
        <f>G30</f>
        <v>2879.7</v>
      </c>
    </row>
    <row r="30" spans="1:7" ht="27.75" customHeight="1">
      <c r="A30" s="33" t="s">
        <v>130</v>
      </c>
      <c r="B30" s="69"/>
      <c r="C30" s="47"/>
      <c r="D30" s="47"/>
      <c r="E30" s="148" t="s">
        <v>34</v>
      </c>
      <c r="F30" s="34" t="s">
        <v>96</v>
      </c>
      <c r="G30" s="85">
        <f>'расх 17 г'!O107</f>
        <v>2879.7</v>
      </c>
    </row>
    <row r="31" spans="1:7" ht="66.75" customHeight="1" hidden="1">
      <c r="A31" s="207"/>
      <c r="B31" s="69"/>
      <c r="C31" s="47"/>
      <c r="D31" s="47"/>
      <c r="E31" s="117"/>
      <c r="F31" s="127"/>
      <c r="G31" s="85">
        <f>G32</f>
        <v>14.5</v>
      </c>
    </row>
    <row r="32" spans="1:7" ht="29.25" customHeight="1">
      <c r="A32" s="207" t="s">
        <v>37</v>
      </c>
      <c r="B32" s="69"/>
      <c r="C32" s="47"/>
      <c r="D32" s="47"/>
      <c r="E32" s="148" t="s">
        <v>36</v>
      </c>
      <c r="F32" s="34"/>
      <c r="G32" s="85">
        <f>G33</f>
        <v>14.5</v>
      </c>
    </row>
    <row r="33" spans="1:7" ht="30" customHeight="1">
      <c r="A33" s="46" t="s">
        <v>128</v>
      </c>
      <c r="B33" s="69"/>
      <c r="C33" s="73"/>
      <c r="D33" s="73"/>
      <c r="E33" s="148" t="s">
        <v>36</v>
      </c>
      <c r="F33" s="34" t="s">
        <v>129</v>
      </c>
      <c r="G33" s="52">
        <f>G34</f>
        <v>14.5</v>
      </c>
    </row>
    <row r="34" spans="1:7" ht="30" customHeight="1">
      <c r="A34" s="33" t="s">
        <v>130</v>
      </c>
      <c r="B34" s="69"/>
      <c r="C34" s="73"/>
      <c r="D34" s="73"/>
      <c r="E34" s="148" t="s">
        <v>36</v>
      </c>
      <c r="F34" s="34" t="s">
        <v>96</v>
      </c>
      <c r="G34" s="52">
        <f>'расх 17 г'!O111</f>
        <v>14.5</v>
      </c>
    </row>
    <row r="35" spans="1:7" ht="30" customHeight="1">
      <c r="A35" s="79" t="s">
        <v>235</v>
      </c>
      <c r="B35" s="69"/>
      <c r="C35" s="73"/>
      <c r="D35" s="73"/>
      <c r="E35" s="80" t="s">
        <v>236</v>
      </c>
      <c r="F35" s="137"/>
      <c r="G35" s="213">
        <f>G36+G45+G52</f>
        <v>7102.570000000001</v>
      </c>
    </row>
    <row r="36" spans="1:7" ht="15.75">
      <c r="A36" s="79" t="s">
        <v>238</v>
      </c>
      <c r="B36" s="69"/>
      <c r="C36" s="73"/>
      <c r="D36" s="73"/>
      <c r="E36" s="80" t="s">
        <v>237</v>
      </c>
      <c r="F36" s="83"/>
      <c r="G36" s="52">
        <f>G37+G40</f>
        <v>5659.484</v>
      </c>
    </row>
    <row r="37" spans="1:7" ht="15.75">
      <c r="A37" s="79" t="s">
        <v>249</v>
      </c>
      <c r="B37" s="69"/>
      <c r="C37" s="73"/>
      <c r="D37" s="73"/>
      <c r="E37" s="80" t="s">
        <v>239</v>
      </c>
      <c r="F37" s="83"/>
      <c r="G37" s="52">
        <f>G38</f>
        <v>4315.175</v>
      </c>
    </row>
    <row r="38" spans="1:7" ht="44.25" customHeight="1">
      <c r="A38" s="114" t="s">
        <v>124</v>
      </c>
      <c r="B38" s="69"/>
      <c r="C38" s="73"/>
      <c r="D38" s="73"/>
      <c r="E38" s="146" t="s">
        <v>239</v>
      </c>
      <c r="F38" s="37" t="s">
        <v>12</v>
      </c>
      <c r="G38" s="52">
        <f>G39</f>
        <v>4315.175</v>
      </c>
    </row>
    <row r="39" spans="1:7" ht="15.75">
      <c r="A39" s="36" t="s">
        <v>166</v>
      </c>
      <c r="B39" s="69"/>
      <c r="C39" s="73"/>
      <c r="D39" s="73"/>
      <c r="E39" s="146" t="s">
        <v>239</v>
      </c>
      <c r="F39" s="28" t="s">
        <v>230</v>
      </c>
      <c r="G39" s="52">
        <f>'расх 17 г'!S180</f>
        <v>4315.175</v>
      </c>
    </row>
    <row r="40" spans="1:7" ht="15.75">
      <c r="A40" s="36" t="s">
        <v>250</v>
      </c>
      <c r="B40" s="69"/>
      <c r="C40" s="73"/>
      <c r="D40" s="73"/>
      <c r="E40" s="45" t="s">
        <v>240</v>
      </c>
      <c r="F40" s="34"/>
      <c r="G40" s="52">
        <f>G41+G43</f>
        <v>1344.3089999999997</v>
      </c>
    </row>
    <row r="41" spans="1:7" ht="30" customHeight="1">
      <c r="A41" s="46" t="s">
        <v>128</v>
      </c>
      <c r="B41" s="69"/>
      <c r="C41" s="73"/>
      <c r="D41" s="73"/>
      <c r="E41" s="45" t="s">
        <v>240</v>
      </c>
      <c r="F41" s="34" t="s">
        <v>129</v>
      </c>
      <c r="G41" s="52">
        <f>G42</f>
        <v>1248.6089999999997</v>
      </c>
    </row>
    <row r="42" spans="1:7" ht="30" customHeight="1">
      <c r="A42" s="33" t="s">
        <v>130</v>
      </c>
      <c r="B42" s="69"/>
      <c r="C42" s="73"/>
      <c r="D42" s="73"/>
      <c r="E42" s="45" t="s">
        <v>240</v>
      </c>
      <c r="F42" s="34" t="s">
        <v>96</v>
      </c>
      <c r="G42" s="52">
        <f>'расх 17 г'!Q186</f>
        <v>1248.6089999999997</v>
      </c>
    </row>
    <row r="43" spans="1:7" ht="15.75">
      <c r="A43" s="36" t="s">
        <v>14</v>
      </c>
      <c r="B43" s="69"/>
      <c r="C43" s="73"/>
      <c r="D43" s="73"/>
      <c r="E43" s="45" t="s">
        <v>240</v>
      </c>
      <c r="F43" s="34" t="s">
        <v>131</v>
      </c>
      <c r="G43" s="52">
        <f>G44</f>
        <v>95.7</v>
      </c>
    </row>
    <row r="44" spans="1:7" ht="15.75">
      <c r="A44" s="36" t="s">
        <v>100</v>
      </c>
      <c r="B44" s="69"/>
      <c r="C44" s="73"/>
      <c r="D44" s="73"/>
      <c r="E44" s="45" t="s">
        <v>240</v>
      </c>
      <c r="F44" s="34" t="s">
        <v>99</v>
      </c>
      <c r="G44" s="52">
        <f>'расх 17 г'!S190</f>
        <v>95.7</v>
      </c>
    </row>
    <row r="45" spans="1:7" ht="30" customHeight="1">
      <c r="A45" s="36" t="s">
        <v>241</v>
      </c>
      <c r="B45" s="69"/>
      <c r="C45" s="73"/>
      <c r="D45" s="73"/>
      <c r="E45" s="148" t="s">
        <v>242</v>
      </c>
      <c r="F45" s="34"/>
      <c r="G45" s="52">
        <f>G46+G49</f>
        <v>1310.6649999999997</v>
      </c>
    </row>
    <row r="46" spans="1:7" ht="15.75">
      <c r="A46" s="79" t="s">
        <v>251</v>
      </c>
      <c r="B46" s="69"/>
      <c r="C46" s="73"/>
      <c r="D46" s="73"/>
      <c r="E46" s="80" t="s">
        <v>243</v>
      </c>
      <c r="F46" s="83"/>
      <c r="G46" s="52">
        <f>G47</f>
        <v>984.1999999999998</v>
      </c>
    </row>
    <row r="47" spans="1:7" ht="42" customHeight="1">
      <c r="A47" s="114" t="s">
        <v>124</v>
      </c>
      <c r="B47" s="69"/>
      <c r="C47" s="73"/>
      <c r="D47" s="73"/>
      <c r="E47" s="45" t="s">
        <v>243</v>
      </c>
      <c r="F47" s="28" t="s">
        <v>12</v>
      </c>
      <c r="G47" s="52">
        <f>G48</f>
        <v>984.1999999999998</v>
      </c>
    </row>
    <row r="48" spans="1:7" ht="15.75">
      <c r="A48" s="36" t="s">
        <v>166</v>
      </c>
      <c r="B48" s="69"/>
      <c r="C48" s="73"/>
      <c r="D48" s="73"/>
      <c r="E48" s="45" t="s">
        <v>243</v>
      </c>
      <c r="F48" s="28" t="s">
        <v>230</v>
      </c>
      <c r="G48" s="52">
        <f>'расх 17 г'!O196</f>
        <v>984.1999999999998</v>
      </c>
    </row>
    <row r="49" spans="1:7" ht="15.75">
      <c r="A49" s="36" t="s">
        <v>252</v>
      </c>
      <c r="B49" s="69"/>
      <c r="C49" s="73"/>
      <c r="D49" s="73"/>
      <c r="E49" s="45" t="s">
        <v>244</v>
      </c>
      <c r="F49" s="34"/>
      <c r="G49" s="52">
        <f>G50</f>
        <v>326.4649999999999</v>
      </c>
    </row>
    <row r="50" spans="1:7" ht="25.5">
      <c r="A50" s="46" t="s">
        <v>128</v>
      </c>
      <c r="B50" s="69"/>
      <c r="C50" s="73"/>
      <c r="D50" s="73"/>
      <c r="E50" s="45" t="s">
        <v>244</v>
      </c>
      <c r="F50" s="34" t="s">
        <v>129</v>
      </c>
      <c r="G50" s="52">
        <f>G51</f>
        <v>326.4649999999999</v>
      </c>
    </row>
    <row r="51" spans="1:7" ht="30" customHeight="1">
      <c r="A51" s="33" t="s">
        <v>130</v>
      </c>
      <c r="B51" s="69"/>
      <c r="C51" s="73"/>
      <c r="D51" s="73"/>
      <c r="E51" s="45" t="s">
        <v>244</v>
      </c>
      <c r="F51" s="34" t="s">
        <v>96</v>
      </c>
      <c r="G51" s="52">
        <f>'расх 17 г'!O202</f>
        <v>326.4649999999999</v>
      </c>
    </row>
    <row r="52" spans="1:7" ht="25.5">
      <c r="A52" s="79" t="s">
        <v>245</v>
      </c>
      <c r="B52" s="69"/>
      <c r="C52" s="73"/>
      <c r="D52" s="73"/>
      <c r="E52" s="190" t="s">
        <v>247</v>
      </c>
      <c r="F52" s="78"/>
      <c r="G52" s="52">
        <f>G53</f>
        <v>132.421</v>
      </c>
    </row>
    <row r="53" spans="1:7" ht="30" customHeight="1">
      <c r="A53" s="36" t="s">
        <v>253</v>
      </c>
      <c r="B53" s="69"/>
      <c r="C53" s="73"/>
      <c r="D53" s="73"/>
      <c r="E53" s="45" t="s">
        <v>248</v>
      </c>
      <c r="F53" s="34"/>
      <c r="G53" s="52">
        <f>G54</f>
        <v>132.421</v>
      </c>
    </row>
    <row r="54" spans="1:7" ht="43.5" customHeight="1">
      <c r="A54" s="114" t="s">
        <v>124</v>
      </c>
      <c r="B54" s="69"/>
      <c r="C54" s="73"/>
      <c r="D54" s="73"/>
      <c r="E54" s="45" t="s">
        <v>248</v>
      </c>
      <c r="F54" s="34" t="s">
        <v>12</v>
      </c>
      <c r="G54" s="52">
        <f>G55</f>
        <v>132.421</v>
      </c>
    </row>
    <row r="55" spans="1:7" ht="15.75">
      <c r="A55" s="36" t="s">
        <v>166</v>
      </c>
      <c r="B55" s="69"/>
      <c r="C55" s="73"/>
      <c r="D55" s="73"/>
      <c r="E55" s="45" t="s">
        <v>248</v>
      </c>
      <c r="F55" s="28" t="s">
        <v>230</v>
      </c>
      <c r="G55" s="52">
        <f>'расх 17 г'!Q208</f>
        <v>132.421</v>
      </c>
    </row>
    <row r="56" spans="1:7" s="199" customFormat="1" ht="12.75">
      <c r="A56" s="195" t="s">
        <v>17</v>
      </c>
      <c r="B56" s="196"/>
      <c r="C56" s="197"/>
      <c r="D56" s="197"/>
      <c r="E56" s="198"/>
      <c r="F56" s="198"/>
      <c r="G56" s="221">
        <f>G21+G9+G26+G35</f>
        <v>12414.94605</v>
      </c>
    </row>
    <row r="57" spans="1:7" s="138" customFormat="1" ht="30" customHeight="1">
      <c r="A57" s="252" t="s">
        <v>123</v>
      </c>
      <c r="B57" s="106" t="s">
        <v>16</v>
      </c>
      <c r="C57" s="107" t="s">
        <v>180</v>
      </c>
      <c r="D57" s="107" t="s">
        <v>181</v>
      </c>
      <c r="E57" s="80" t="s">
        <v>38</v>
      </c>
      <c r="F57" s="112"/>
      <c r="G57" s="218">
        <f>G58</f>
        <v>960.4100000000001</v>
      </c>
    </row>
    <row r="58" spans="1:7" s="5" customFormat="1" ht="13.5" customHeight="1">
      <c r="A58" s="26" t="s">
        <v>85</v>
      </c>
      <c r="B58" s="69" t="s">
        <v>16</v>
      </c>
      <c r="C58" s="177" t="s">
        <v>180</v>
      </c>
      <c r="D58" s="177" t="s">
        <v>181</v>
      </c>
      <c r="E58" s="146" t="s">
        <v>39</v>
      </c>
      <c r="F58" s="177"/>
      <c r="G58" s="222">
        <f>G59</f>
        <v>960.4100000000001</v>
      </c>
    </row>
    <row r="59" spans="1:7" s="5" customFormat="1" ht="27.75" customHeight="1">
      <c r="A59" s="26" t="s">
        <v>86</v>
      </c>
      <c r="B59" s="69" t="s">
        <v>16</v>
      </c>
      <c r="C59" s="146" t="s">
        <v>180</v>
      </c>
      <c r="D59" s="146" t="s">
        <v>181</v>
      </c>
      <c r="E59" s="146" t="s">
        <v>40</v>
      </c>
      <c r="F59" s="177"/>
      <c r="G59" s="222">
        <f>G60</f>
        <v>960.4100000000001</v>
      </c>
    </row>
    <row r="60" spans="1:7" s="5" customFormat="1" ht="44.25" customHeight="1">
      <c r="A60" s="114" t="s">
        <v>124</v>
      </c>
      <c r="B60" s="69" t="s">
        <v>16</v>
      </c>
      <c r="C60" s="146" t="s">
        <v>180</v>
      </c>
      <c r="D60" s="146" t="s">
        <v>181</v>
      </c>
      <c r="E60" s="146" t="s">
        <v>40</v>
      </c>
      <c r="F60" s="146" t="s">
        <v>12</v>
      </c>
      <c r="G60" s="222">
        <f>G61</f>
        <v>960.4100000000001</v>
      </c>
    </row>
    <row r="61" spans="1:7" s="5" customFormat="1" ht="17.25" customHeight="1">
      <c r="A61" s="114" t="s">
        <v>125</v>
      </c>
      <c r="B61" s="69" t="s">
        <v>16</v>
      </c>
      <c r="C61" s="146" t="s">
        <v>180</v>
      </c>
      <c r="D61" s="146" t="s">
        <v>181</v>
      </c>
      <c r="E61" s="146" t="s">
        <v>40</v>
      </c>
      <c r="F61" s="177" t="s">
        <v>7</v>
      </c>
      <c r="G61" s="222">
        <f>'расх 17 г'!M15</f>
        <v>960.4100000000001</v>
      </c>
    </row>
    <row r="62" spans="1:7" s="5" customFormat="1" ht="15.75" hidden="1">
      <c r="A62" s="178" t="s">
        <v>87</v>
      </c>
      <c r="B62" s="116" t="s">
        <v>16</v>
      </c>
      <c r="C62" s="174" t="s">
        <v>180</v>
      </c>
      <c r="D62" s="174" t="s">
        <v>181</v>
      </c>
      <c r="E62" s="174" t="s">
        <v>40</v>
      </c>
      <c r="F62" s="174">
        <v>121</v>
      </c>
      <c r="G62" s="223"/>
    </row>
    <row r="63" spans="1:7" s="5" customFormat="1" ht="38.25" hidden="1">
      <c r="A63" s="178" t="s">
        <v>89</v>
      </c>
      <c r="B63" s="116" t="s">
        <v>16</v>
      </c>
      <c r="C63" s="174" t="s">
        <v>180</v>
      </c>
      <c r="D63" s="174" t="s">
        <v>181</v>
      </c>
      <c r="E63" s="174" t="s">
        <v>40</v>
      </c>
      <c r="F63" s="174" t="s">
        <v>90</v>
      </c>
      <c r="G63" s="223"/>
    </row>
    <row r="64" spans="1:7" s="138" customFormat="1" ht="27" customHeight="1">
      <c r="A64" s="252" t="s">
        <v>91</v>
      </c>
      <c r="B64" s="106" t="s">
        <v>16</v>
      </c>
      <c r="C64" s="92" t="s">
        <v>180</v>
      </c>
      <c r="D64" s="92" t="s">
        <v>183</v>
      </c>
      <c r="E64" s="80" t="s">
        <v>41</v>
      </c>
      <c r="F64" s="78"/>
      <c r="G64" s="94">
        <f>G65</f>
        <v>847.37</v>
      </c>
    </row>
    <row r="65" spans="1:7" s="5" customFormat="1" ht="15" customHeight="1">
      <c r="A65" s="179" t="s">
        <v>126</v>
      </c>
      <c r="B65" s="69" t="s">
        <v>16</v>
      </c>
      <c r="C65" s="47" t="s">
        <v>180</v>
      </c>
      <c r="D65" s="47" t="s">
        <v>183</v>
      </c>
      <c r="E65" s="146" t="s">
        <v>42</v>
      </c>
      <c r="F65" s="73"/>
      <c r="G65" s="85">
        <f>G66</f>
        <v>847.37</v>
      </c>
    </row>
    <row r="66" spans="1:7" s="5" customFormat="1" ht="25.5" customHeight="1">
      <c r="A66" s="26" t="s">
        <v>86</v>
      </c>
      <c r="B66" s="69" t="s">
        <v>16</v>
      </c>
      <c r="C66" s="47" t="s">
        <v>180</v>
      </c>
      <c r="D66" s="47" t="s">
        <v>183</v>
      </c>
      <c r="E66" s="146" t="s">
        <v>43</v>
      </c>
      <c r="F66" s="73"/>
      <c r="G66" s="222">
        <f>G67</f>
        <v>847.37</v>
      </c>
    </row>
    <row r="67" spans="1:7" s="5" customFormat="1" ht="51.75" customHeight="1">
      <c r="A67" s="114" t="s">
        <v>124</v>
      </c>
      <c r="B67" s="69" t="s">
        <v>16</v>
      </c>
      <c r="C67" s="47" t="s">
        <v>180</v>
      </c>
      <c r="D67" s="47" t="s">
        <v>183</v>
      </c>
      <c r="E67" s="146" t="s">
        <v>43</v>
      </c>
      <c r="F67" s="73" t="s">
        <v>12</v>
      </c>
      <c r="G67" s="222">
        <f>G68</f>
        <v>847.37</v>
      </c>
    </row>
    <row r="68" spans="1:7" s="5" customFormat="1" ht="17.25" customHeight="1">
      <c r="A68" s="114" t="s">
        <v>125</v>
      </c>
      <c r="B68" s="69" t="s">
        <v>16</v>
      </c>
      <c r="C68" s="47" t="s">
        <v>180</v>
      </c>
      <c r="D68" s="47" t="s">
        <v>183</v>
      </c>
      <c r="E68" s="146" t="s">
        <v>43</v>
      </c>
      <c r="F68" s="73" t="s">
        <v>7</v>
      </c>
      <c r="G68" s="222">
        <f>'расх 17 г'!M23</f>
        <v>847.37</v>
      </c>
    </row>
    <row r="69" spans="1:7" s="5" customFormat="1" ht="15.75" hidden="1">
      <c r="A69" s="178" t="s">
        <v>87</v>
      </c>
      <c r="B69" s="116" t="s">
        <v>16</v>
      </c>
      <c r="C69" s="174" t="s">
        <v>180</v>
      </c>
      <c r="D69" s="174" t="s">
        <v>183</v>
      </c>
      <c r="E69" s="174" t="s">
        <v>43</v>
      </c>
      <c r="F69" s="174">
        <v>121</v>
      </c>
      <c r="G69" s="223"/>
    </row>
    <row r="70" spans="1:7" s="5" customFormat="1" ht="38.25" hidden="1">
      <c r="A70" s="178" t="s">
        <v>89</v>
      </c>
      <c r="B70" s="116" t="s">
        <v>16</v>
      </c>
      <c r="C70" s="174" t="s">
        <v>180</v>
      </c>
      <c r="D70" s="174" t="s">
        <v>183</v>
      </c>
      <c r="E70" s="174" t="s">
        <v>43</v>
      </c>
      <c r="F70" s="174" t="s">
        <v>90</v>
      </c>
      <c r="G70" s="223"/>
    </row>
    <row r="71" spans="1:7" s="20" customFormat="1" ht="39.75" customHeight="1">
      <c r="A71" s="79" t="s">
        <v>92</v>
      </c>
      <c r="B71" s="77" t="s">
        <v>16</v>
      </c>
      <c r="C71" s="78" t="s">
        <v>180</v>
      </c>
      <c r="D71" s="78" t="s">
        <v>182</v>
      </c>
      <c r="E71" s="80" t="s">
        <v>44</v>
      </c>
      <c r="F71" s="78"/>
      <c r="G71" s="229">
        <f>G72+G91</f>
        <v>8149.45851</v>
      </c>
    </row>
    <row r="72" spans="1:7" s="5" customFormat="1" ht="26.25" customHeight="1">
      <c r="A72" s="46" t="s">
        <v>127</v>
      </c>
      <c r="B72" s="69" t="s">
        <v>16</v>
      </c>
      <c r="C72" s="47" t="s">
        <v>180</v>
      </c>
      <c r="D72" s="47" t="s">
        <v>182</v>
      </c>
      <c r="E72" s="146" t="s">
        <v>45</v>
      </c>
      <c r="F72" s="47"/>
      <c r="G72" s="231">
        <f>G73+G79</f>
        <v>8149.45851</v>
      </c>
    </row>
    <row r="73" spans="1:7" s="5" customFormat="1" ht="27" customHeight="1">
      <c r="A73" s="26" t="s">
        <v>86</v>
      </c>
      <c r="B73" s="69" t="s">
        <v>16</v>
      </c>
      <c r="C73" s="47" t="s">
        <v>180</v>
      </c>
      <c r="D73" s="47" t="s">
        <v>182</v>
      </c>
      <c r="E73" s="146" t="s">
        <v>46</v>
      </c>
      <c r="F73" s="47"/>
      <c r="G73" s="180">
        <f>G74</f>
        <v>5949.8</v>
      </c>
    </row>
    <row r="74" spans="1:7" s="5" customFormat="1" ht="51">
      <c r="A74" s="114" t="s">
        <v>124</v>
      </c>
      <c r="B74" s="69" t="s">
        <v>16</v>
      </c>
      <c r="C74" s="47" t="s">
        <v>180</v>
      </c>
      <c r="D74" s="47" t="s">
        <v>182</v>
      </c>
      <c r="E74" s="146" t="s">
        <v>46</v>
      </c>
      <c r="F74" s="47" t="s">
        <v>12</v>
      </c>
      <c r="G74" s="180">
        <f>G75</f>
        <v>5949.8</v>
      </c>
    </row>
    <row r="75" spans="1:7" s="5" customFormat="1" ht="15.75">
      <c r="A75" s="26" t="s">
        <v>95</v>
      </c>
      <c r="B75" s="69" t="s">
        <v>16</v>
      </c>
      <c r="C75" s="47" t="s">
        <v>180</v>
      </c>
      <c r="D75" s="47" t="s">
        <v>182</v>
      </c>
      <c r="E75" s="146" t="s">
        <v>46</v>
      </c>
      <c r="F75" s="47" t="s">
        <v>7</v>
      </c>
      <c r="G75" s="180">
        <f>'расх 17 г'!U31</f>
        <v>5949.8</v>
      </c>
    </row>
    <row r="76" spans="1:7" s="5" customFormat="1" ht="15.75" hidden="1">
      <c r="A76" s="178" t="s">
        <v>87</v>
      </c>
      <c r="B76" s="116" t="s">
        <v>16</v>
      </c>
      <c r="C76" s="150" t="s">
        <v>180</v>
      </c>
      <c r="D76" s="150" t="s">
        <v>182</v>
      </c>
      <c r="E76" s="174" t="s">
        <v>46</v>
      </c>
      <c r="F76" s="150" t="s">
        <v>195</v>
      </c>
      <c r="G76" s="85"/>
    </row>
    <row r="77" spans="1:7" s="5" customFormat="1" ht="15.75" hidden="1">
      <c r="A77" s="178" t="s">
        <v>98</v>
      </c>
      <c r="B77" s="116" t="s">
        <v>16</v>
      </c>
      <c r="C77" s="150" t="s">
        <v>180</v>
      </c>
      <c r="D77" s="150" t="s">
        <v>182</v>
      </c>
      <c r="E77" s="174" t="s">
        <v>46</v>
      </c>
      <c r="F77" s="150" t="s">
        <v>196</v>
      </c>
      <c r="G77" s="85"/>
    </row>
    <row r="78" spans="1:7" s="5" customFormat="1" ht="41.25" customHeight="1" hidden="1">
      <c r="A78" s="178" t="s">
        <v>89</v>
      </c>
      <c r="B78" s="116" t="s">
        <v>16</v>
      </c>
      <c r="C78" s="150" t="s">
        <v>180</v>
      </c>
      <c r="D78" s="150" t="s">
        <v>182</v>
      </c>
      <c r="E78" s="174" t="s">
        <v>46</v>
      </c>
      <c r="F78" s="150" t="s">
        <v>90</v>
      </c>
      <c r="G78" s="85"/>
    </row>
    <row r="79" spans="1:7" s="5" customFormat="1" ht="19.5" customHeight="1">
      <c r="A79" s="26" t="s">
        <v>94</v>
      </c>
      <c r="B79" s="69" t="s">
        <v>16</v>
      </c>
      <c r="C79" s="47" t="s">
        <v>180</v>
      </c>
      <c r="D79" s="47" t="s">
        <v>182</v>
      </c>
      <c r="E79" s="146" t="s">
        <v>47</v>
      </c>
      <c r="F79" s="47"/>
      <c r="G79" s="231">
        <f>G80+G84</f>
        <v>2199.6585099999998</v>
      </c>
    </row>
    <row r="80" spans="1:7" s="5" customFormat="1" ht="29.25" customHeight="1">
      <c r="A80" s="46" t="s">
        <v>128</v>
      </c>
      <c r="B80" s="69" t="s">
        <v>16</v>
      </c>
      <c r="C80" s="47" t="s">
        <v>180</v>
      </c>
      <c r="D80" s="47" t="s">
        <v>182</v>
      </c>
      <c r="E80" s="146" t="s">
        <v>47</v>
      </c>
      <c r="F80" s="47" t="s">
        <v>129</v>
      </c>
      <c r="G80" s="248">
        <f>G81</f>
        <v>1821.1999999999998</v>
      </c>
    </row>
    <row r="81" spans="1:7" s="5" customFormat="1" ht="28.5" customHeight="1">
      <c r="A81" s="26" t="s">
        <v>130</v>
      </c>
      <c r="B81" s="69" t="s">
        <v>16</v>
      </c>
      <c r="C81" s="47" t="s">
        <v>180</v>
      </c>
      <c r="D81" s="47" t="s">
        <v>182</v>
      </c>
      <c r="E81" s="146" t="s">
        <v>47</v>
      </c>
      <c r="F81" s="47" t="s">
        <v>96</v>
      </c>
      <c r="G81" s="248">
        <f>'расх 17 г'!U37</f>
        <v>1821.1999999999998</v>
      </c>
    </row>
    <row r="82" spans="1:7" s="5" customFormat="1" ht="25.5" hidden="1">
      <c r="A82" s="130" t="s">
        <v>197</v>
      </c>
      <c r="B82" s="116" t="s">
        <v>16</v>
      </c>
      <c r="C82" s="150" t="s">
        <v>180</v>
      </c>
      <c r="D82" s="150" t="s">
        <v>182</v>
      </c>
      <c r="E82" s="174" t="s">
        <v>47</v>
      </c>
      <c r="F82" s="150" t="s">
        <v>198</v>
      </c>
      <c r="G82" s="85"/>
    </row>
    <row r="83" spans="1:7" s="5" customFormat="1" ht="27" customHeight="1" hidden="1">
      <c r="A83" s="130" t="s">
        <v>4</v>
      </c>
      <c r="B83" s="116" t="s">
        <v>16</v>
      </c>
      <c r="C83" s="150" t="s">
        <v>180</v>
      </c>
      <c r="D83" s="150" t="s">
        <v>182</v>
      </c>
      <c r="E83" s="174" t="s">
        <v>47</v>
      </c>
      <c r="F83" s="150" t="s">
        <v>199</v>
      </c>
      <c r="G83" s="85"/>
    </row>
    <row r="84" spans="1:7" s="5" customFormat="1" ht="16.5" customHeight="1">
      <c r="A84" s="46" t="s">
        <v>14</v>
      </c>
      <c r="B84" s="69" t="s">
        <v>16</v>
      </c>
      <c r="C84" s="47" t="s">
        <v>180</v>
      </c>
      <c r="D84" s="47" t="s">
        <v>182</v>
      </c>
      <c r="E84" s="146" t="s">
        <v>47</v>
      </c>
      <c r="F84" s="47" t="s">
        <v>131</v>
      </c>
      <c r="G84" s="231">
        <f>G85+G87</f>
        <v>378.45851</v>
      </c>
    </row>
    <row r="85" spans="1:7" s="5" customFormat="1" ht="16.5" customHeight="1">
      <c r="A85" s="46" t="s">
        <v>132</v>
      </c>
      <c r="B85" s="69" t="s">
        <v>16</v>
      </c>
      <c r="C85" s="47" t="s">
        <v>180</v>
      </c>
      <c r="D85" s="47" t="s">
        <v>182</v>
      </c>
      <c r="E85" s="200" t="s">
        <v>47</v>
      </c>
      <c r="F85" s="47" t="s">
        <v>133</v>
      </c>
      <c r="G85" s="85">
        <f>'расх 17 г'!U41</f>
        <v>80</v>
      </c>
    </row>
    <row r="86" spans="1:7" s="5" customFormat="1" ht="66.75" customHeight="1" hidden="1">
      <c r="A86" s="181" t="s">
        <v>134</v>
      </c>
      <c r="B86" s="116" t="s">
        <v>16</v>
      </c>
      <c r="C86" s="150" t="s">
        <v>180</v>
      </c>
      <c r="D86" s="150" t="s">
        <v>182</v>
      </c>
      <c r="E86" s="174" t="s">
        <v>47</v>
      </c>
      <c r="F86" s="150" t="s">
        <v>169</v>
      </c>
      <c r="G86" s="85"/>
    </row>
    <row r="87" spans="1:7" s="5" customFormat="1" ht="18" customHeight="1">
      <c r="A87" s="46" t="s">
        <v>135</v>
      </c>
      <c r="B87" s="69" t="s">
        <v>16</v>
      </c>
      <c r="C87" s="47" t="s">
        <v>180</v>
      </c>
      <c r="D87" s="47" t="s">
        <v>182</v>
      </c>
      <c r="E87" s="146" t="s">
        <v>47</v>
      </c>
      <c r="F87" s="47" t="s">
        <v>99</v>
      </c>
      <c r="G87" s="231">
        <f>'расх 17 г'!U43</f>
        <v>298.45851</v>
      </c>
    </row>
    <row r="88" spans="1:7" s="5" customFormat="1" ht="17.25" customHeight="1" hidden="1">
      <c r="A88" s="130" t="s">
        <v>136</v>
      </c>
      <c r="B88" s="116" t="s">
        <v>16</v>
      </c>
      <c r="C88" s="150" t="s">
        <v>180</v>
      </c>
      <c r="D88" s="150" t="s">
        <v>182</v>
      </c>
      <c r="E88" s="174" t="s">
        <v>47</v>
      </c>
      <c r="F88" s="150" t="s">
        <v>201</v>
      </c>
      <c r="G88" s="85"/>
    </row>
    <row r="89" spans="1:7" s="5" customFormat="1" ht="17.25" customHeight="1" hidden="1">
      <c r="A89" s="130" t="s">
        <v>102</v>
      </c>
      <c r="B89" s="116" t="s">
        <v>16</v>
      </c>
      <c r="C89" s="150" t="s">
        <v>180</v>
      </c>
      <c r="D89" s="150" t="s">
        <v>182</v>
      </c>
      <c r="E89" s="174" t="s">
        <v>47</v>
      </c>
      <c r="F89" s="150" t="s">
        <v>101</v>
      </c>
      <c r="G89" s="85"/>
    </row>
    <row r="90" spans="1:7" ht="39.75" customHeight="1">
      <c r="A90" s="46" t="s">
        <v>92</v>
      </c>
      <c r="B90" s="69" t="s">
        <v>16</v>
      </c>
      <c r="C90" s="47" t="s">
        <v>186</v>
      </c>
      <c r="D90" s="47" t="s">
        <v>180</v>
      </c>
      <c r="E90" s="146" t="s">
        <v>44</v>
      </c>
      <c r="F90" s="28"/>
      <c r="G90" s="52">
        <f>G91</f>
        <v>0</v>
      </c>
    </row>
    <row r="91" spans="1:7" ht="15.75" customHeight="1">
      <c r="A91" s="79" t="s">
        <v>104</v>
      </c>
      <c r="B91" s="69" t="s">
        <v>16</v>
      </c>
      <c r="C91" s="47" t="s">
        <v>186</v>
      </c>
      <c r="D91" s="47" t="s">
        <v>180</v>
      </c>
      <c r="E91" s="146" t="s">
        <v>63</v>
      </c>
      <c r="F91" s="28"/>
      <c r="G91" s="52">
        <f>G92+G98+G107+G115+G104</f>
        <v>0</v>
      </c>
    </row>
    <row r="92" spans="1:7" ht="27" customHeight="1">
      <c r="A92" s="46" t="s">
        <v>144</v>
      </c>
      <c r="B92" s="69" t="s">
        <v>16</v>
      </c>
      <c r="C92" s="47" t="s">
        <v>186</v>
      </c>
      <c r="D92" s="47" t="s">
        <v>180</v>
      </c>
      <c r="E92" s="146" t="s">
        <v>64</v>
      </c>
      <c r="F92" s="28"/>
      <c r="G92" s="52">
        <f>G93</f>
        <v>0</v>
      </c>
    </row>
    <row r="93" spans="1:7" ht="42" customHeight="1">
      <c r="A93" s="114" t="s">
        <v>124</v>
      </c>
      <c r="B93" s="69" t="s">
        <v>16</v>
      </c>
      <c r="C93" s="47" t="s">
        <v>186</v>
      </c>
      <c r="D93" s="47" t="s">
        <v>180</v>
      </c>
      <c r="E93" s="146" t="s">
        <v>64</v>
      </c>
      <c r="F93" s="28" t="s">
        <v>12</v>
      </c>
      <c r="G93" s="52">
        <f>G94</f>
        <v>0</v>
      </c>
    </row>
    <row r="94" spans="1:7" ht="16.5" customHeight="1">
      <c r="A94" s="46" t="s">
        <v>166</v>
      </c>
      <c r="B94" s="69" t="s">
        <v>16</v>
      </c>
      <c r="C94" s="47" t="s">
        <v>186</v>
      </c>
      <c r="D94" s="47" t="s">
        <v>180</v>
      </c>
      <c r="E94" s="146" t="s">
        <v>64</v>
      </c>
      <c r="F94" s="28" t="s">
        <v>230</v>
      </c>
      <c r="G94" s="52"/>
    </row>
    <row r="95" spans="1:7" ht="15.75" hidden="1">
      <c r="A95" s="130" t="s">
        <v>145</v>
      </c>
      <c r="B95" s="69" t="s">
        <v>16</v>
      </c>
      <c r="C95" s="150" t="s">
        <v>186</v>
      </c>
      <c r="D95" s="150" t="s">
        <v>180</v>
      </c>
      <c r="E95" s="174" t="s">
        <v>64</v>
      </c>
      <c r="F95" s="150" t="s">
        <v>214</v>
      </c>
      <c r="G95" s="52"/>
    </row>
    <row r="96" spans="1:7" ht="28.5" customHeight="1" hidden="1">
      <c r="A96" s="130" t="s">
        <v>146</v>
      </c>
      <c r="B96" s="69" t="s">
        <v>16</v>
      </c>
      <c r="C96" s="150" t="s">
        <v>186</v>
      </c>
      <c r="D96" s="150" t="s">
        <v>180</v>
      </c>
      <c r="E96" s="174" t="s">
        <v>64</v>
      </c>
      <c r="F96" s="150" t="s">
        <v>215</v>
      </c>
      <c r="G96" s="52"/>
    </row>
    <row r="97" spans="1:7" ht="28.5" customHeight="1" hidden="1">
      <c r="A97" s="130" t="s">
        <v>147</v>
      </c>
      <c r="B97" s="69" t="s">
        <v>16</v>
      </c>
      <c r="C97" s="150" t="s">
        <v>186</v>
      </c>
      <c r="D97" s="150" t="s">
        <v>180</v>
      </c>
      <c r="E97" s="174" t="s">
        <v>64</v>
      </c>
      <c r="F97" s="150" t="s">
        <v>88</v>
      </c>
      <c r="G97" s="52"/>
    </row>
    <row r="98" spans="1:7" ht="15.75">
      <c r="A98" s="46" t="s">
        <v>149</v>
      </c>
      <c r="B98" s="69" t="s">
        <v>16</v>
      </c>
      <c r="C98" s="47" t="s">
        <v>186</v>
      </c>
      <c r="D98" s="47" t="s">
        <v>180</v>
      </c>
      <c r="E98" s="146" t="s">
        <v>66</v>
      </c>
      <c r="F98" s="28"/>
      <c r="G98" s="52">
        <f>G99</f>
        <v>0</v>
      </c>
    </row>
    <row r="99" spans="1:7" ht="51">
      <c r="A99" s="114" t="s">
        <v>124</v>
      </c>
      <c r="B99" s="69" t="s">
        <v>16</v>
      </c>
      <c r="C99" s="47" t="s">
        <v>186</v>
      </c>
      <c r="D99" s="47" t="s">
        <v>180</v>
      </c>
      <c r="E99" s="146" t="s">
        <v>66</v>
      </c>
      <c r="F99" s="28" t="s">
        <v>12</v>
      </c>
      <c r="G99" s="52">
        <f>G100</f>
        <v>0</v>
      </c>
    </row>
    <row r="100" spans="1:7" ht="17.25" customHeight="1">
      <c r="A100" s="46" t="s">
        <v>18</v>
      </c>
      <c r="B100" s="69" t="s">
        <v>16</v>
      </c>
      <c r="C100" s="47" t="s">
        <v>186</v>
      </c>
      <c r="D100" s="47" t="s">
        <v>180</v>
      </c>
      <c r="E100" s="146" t="s">
        <v>66</v>
      </c>
      <c r="F100" s="28" t="s">
        <v>230</v>
      </c>
      <c r="G100" s="52"/>
    </row>
    <row r="101" spans="1:7" ht="15.75" hidden="1">
      <c r="A101" s="130" t="s">
        <v>145</v>
      </c>
      <c r="B101" s="69" t="s">
        <v>16</v>
      </c>
      <c r="C101" s="150" t="s">
        <v>186</v>
      </c>
      <c r="D101" s="150" t="s">
        <v>180</v>
      </c>
      <c r="E101" s="174" t="s">
        <v>66</v>
      </c>
      <c r="F101" s="150" t="s">
        <v>214</v>
      </c>
      <c r="G101" s="52"/>
    </row>
    <row r="102" spans="1:7" ht="27.75" customHeight="1" hidden="1">
      <c r="A102" s="130" t="s">
        <v>146</v>
      </c>
      <c r="B102" s="69" t="s">
        <v>16</v>
      </c>
      <c r="C102" s="150" t="s">
        <v>186</v>
      </c>
      <c r="D102" s="150" t="s">
        <v>180</v>
      </c>
      <c r="E102" s="174" t="s">
        <v>150</v>
      </c>
      <c r="F102" s="150" t="s">
        <v>215</v>
      </c>
      <c r="G102" s="52"/>
    </row>
    <row r="103" spans="1:7" ht="27.75" customHeight="1" hidden="1">
      <c r="A103" s="130" t="s">
        <v>147</v>
      </c>
      <c r="B103" s="69" t="s">
        <v>16</v>
      </c>
      <c r="C103" s="150" t="s">
        <v>186</v>
      </c>
      <c r="D103" s="150" t="s">
        <v>180</v>
      </c>
      <c r="E103" s="174" t="s">
        <v>66</v>
      </c>
      <c r="F103" s="150" t="s">
        <v>88</v>
      </c>
      <c r="G103" s="52"/>
    </row>
    <row r="104" spans="1:7" ht="42" customHeight="1">
      <c r="A104" s="36" t="s">
        <v>27</v>
      </c>
      <c r="B104" s="69" t="s">
        <v>224</v>
      </c>
      <c r="C104" s="34" t="s">
        <v>186</v>
      </c>
      <c r="D104" s="34" t="s">
        <v>180</v>
      </c>
      <c r="E104" s="45" t="s">
        <v>68</v>
      </c>
      <c r="F104" s="34"/>
      <c r="G104" s="88">
        <f>G105</f>
        <v>0</v>
      </c>
    </row>
    <row r="105" spans="1:7" ht="42" customHeight="1">
      <c r="A105" s="114" t="s">
        <v>124</v>
      </c>
      <c r="B105" s="69" t="s">
        <v>224</v>
      </c>
      <c r="C105" s="34" t="s">
        <v>186</v>
      </c>
      <c r="D105" s="34" t="s">
        <v>180</v>
      </c>
      <c r="E105" s="45" t="s">
        <v>68</v>
      </c>
      <c r="F105" s="34" t="s">
        <v>12</v>
      </c>
      <c r="G105" s="88">
        <f>G106</f>
        <v>0</v>
      </c>
    </row>
    <row r="106" spans="1:7" ht="18" customHeight="1">
      <c r="A106" s="36" t="s">
        <v>166</v>
      </c>
      <c r="B106" s="69" t="s">
        <v>224</v>
      </c>
      <c r="C106" s="34" t="s">
        <v>186</v>
      </c>
      <c r="D106" s="34" t="s">
        <v>180</v>
      </c>
      <c r="E106" s="45" t="s">
        <v>68</v>
      </c>
      <c r="F106" s="28" t="s">
        <v>230</v>
      </c>
      <c r="G106" s="88"/>
    </row>
    <row r="107" spans="1:7" ht="29.25" customHeight="1">
      <c r="A107" s="46" t="s">
        <v>148</v>
      </c>
      <c r="B107" s="69" t="s">
        <v>16</v>
      </c>
      <c r="C107" s="47" t="s">
        <v>186</v>
      </c>
      <c r="D107" s="47" t="s">
        <v>180</v>
      </c>
      <c r="E107" s="146" t="s">
        <v>65</v>
      </c>
      <c r="F107" s="47"/>
      <c r="G107" s="52">
        <f>G108+G112</f>
        <v>0</v>
      </c>
    </row>
    <row r="108" spans="1:7" ht="29.25" customHeight="1">
      <c r="A108" s="46" t="s">
        <v>128</v>
      </c>
      <c r="B108" s="69" t="s">
        <v>16</v>
      </c>
      <c r="C108" s="47" t="s">
        <v>186</v>
      </c>
      <c r="D108" s="47" t="s">
        <v>180</v>
      </c>
      <c r="E108" s="146" t="s">
        <v>65</v>
      </c>
      <c r="F108" s="47" t="s">
        <v>129</v>
      </c>
      <c r="G108" s="52">
        <f>G109</f>
        <v>0</v>
      </c>
    </row>
    <row r="109" spans="1:7" ht="29.25" customHeight="1">
      <c r="A109" s="26" t="s">
        <v>130</v>
      </c>
      <c r="B109" s="69" t="s">
        <v>16</v>
      </c>
      <c r="C109" s="47" t="s">
        <v>186</v>
      </c>
      <c r="D109" s="47" t="s">
        <v>180</v>
      </c>
      <c r="E109" s="146" t="s">
        <v>65</v>
      </c>
      <c r="F109" s="47" t="s">
        <v>96</v>
      </c>
      <c r="G109" s="52"/>
    </row>
    <row r="110" spans="1:7" ht="25.5" hidden="1">
      <c r="A110" s="130" t="s">
        <v>197</v>
      </c>
      <c r="B110" s="69" t="s">
        <v>16</v>
      </c>
      <c r="C110" s="150" t="s">
        <v>186</v>
      </c>
      <c r="D110" s="150" t="s">
        <v>180</v>
      </c>
      <c r="E110" s="174" t="s">
        <v>65</v>
      </c>
      <c r="F110" s="150" t="s">
        <v>198</v>
      </c>
      <c r="G110" s="52"/>
    </row>
    <row r="111" spans="1:8" ht="27" customHeight="1" hidden="1">
      <c r="A111" s="130" t="s">
        <v>4</v>
      </c>
      <c r="B111" s="69" t="s">
        <v>16</v>
      </c>
      <c r="C111" s="150" t="s">
        <v>186</v>
      </c>
      <c r="D111" s="150" t="s">
        <v>180</v>
      </c>
      <c r="E111" s="174" t="s">
        <v>65</v>
      </c>
      <c r="F111" s="150" t="s">
        <v>199</v>
      </c>
      <c r="G111" s="52"/>
      <c r="H111" s="72"/>
    </row>
    <row r="112" spans="1:8" ht="16.5" customHeight="1">
      <c r="A112" s="46" t="s">
        <v>14</v>
      </c>
      <c r="B112" s="69" t="s">
        <v>16</v>
      </c>
      <c r="C112" s="47" t="s">
        <v>186</v>
      </c>
      <c r="D112" s="47" t="s">
        <v>180</v>
      </c>
      <c r="E112" s="146" t="s">
        <v>65</v>
      </c>
      <c r="F112" s="47" t="s">
        <v>131</v>
      </c>
      <c r="G112" s="52">
        <f>G113</f>
        <v>0</v>
      </c>
      <c r="H112" s="72"/>
    </row>
    <row r="113" spans="1:7" ht="18" customHeight="1">
      <c r="A113" s="46" t="s">
        <v>100</v>
      </c>
      <c r="B113" s="69" t="s">
        <v>16</v>
      </c>
      <c r="C113" s="47" t="s">
        <v>186</v>
      </c>
      <c r="D113" s="47" t="s">
        <v>180</v>
      </c>
      <c r="E113" s="146" t="s">
        <v>65</v>
      </c>
      <c r="F113" s="47" t="s">
        <v>99</v>
      </c>
      <c r="G113" s="52"/>
    </row>
    <row r="114" spans="1:7" ht="17.25" customHeight="1" hidden="1">
      <c r="A114" s="130" t="s">
        <v>200</v>
      </c>
      <c r="B114" s="69" t="s">
        <v>16</v>
      </c>
      <c r="C114" s="150" t="s">
        <v>186</v>
      </c>
      <c r="D114" s="150" t="s">
        <v>180</v>
      </c>
      <c r="E114" s="174" t="s">
        <v>65</v>
      </c>
      <c r="F114" s="150" t="s">
        <v>201</v>
      </c>
      <c r="G114" s="52"/>
    </row>
    <row r="115" spans="1:7" ht="27.75" customHeight="1">
      <c r="A115" s="46" t="s">
        <v>151</v>
      </c>
      <c r="B115" s="69" t="s">
        <v>16</v>
      </c>
      <c r="C115" s="47" t="s">
        <v>186</v>
      </c>
      <c r="D115" s="47" t="s">
        <v>180</v>
      </c>
      <c r="E115" s="146" t="s">
        <v>67</v>
      </c>
      <c r="F115" s="47"/>
      <c r="G115" s="52">
        <f>G116</f>
        <v>0</v>
      </c>
    </row>
    <row r="116" spans="1:7" ht="27.75" customHeight="1">
      <c r="A116" s="46" t="s">
        <v>128</v>
      </c>
      <c r="B116" s="69" t="s">
        <v>16</v>
      </c>
      <c r="C116" s="47" t="s">
        <v>186</v>
      </c>
      <c r="D116" s="47" t="s">
        <v>180</v>
      </c>
      <c r="E116" s="146" t="s">
        <v>67</v>
      </c>
      <c r="F116" s="47" t="s">
        <v>129</v>
      </c>
      <c r="G116" s="52">
        <f>G117</f>
        <v>0</v>
      </c>
    </row>
    <row r="117" spans="1:7" ht="27.75" customHeight="1">
      <c r="A117" s="26" t="s">
        <v>130</v>
      </c>
      <c r="B117" s="69" t="s">
        <v>16</v>
      </c>
      <c r="C117" s="47" t="s">
        <v>186</v>
      </c>
      <c r="D117" s="47" t="s">
        <v>180</v>
      </c>
      <c r="E117" s="146" t="s">
        <v>67</v>
      </c>
      <c r="F117" s="47" t="s">
        <v>96</v>
      </c>
      <c r="G117" s="52"/>
    </row>
    <row r="118" spans="1:7" ht="25.5" hidden="1">
      <c r="A118" s="130" t="s">
        <v>197</v>
      </c>
      <c r="B118" s="69" t="s">
        <v>16</v>
      </c>
      <c r="C118" s="150" t="s">
        <v>186</v>
      </c>
      <c r="D118" s="150" t="s">
        <v>180</v>
      </c>
      <c r="E118" s="174" t="s">
        <v>67</v>
      </c>
      <c r="F118" s="150" t="s">
        <v>198</v>
      </c>
      <c r="G118" s="52"/>
    </row>
    <row r="119" spans="1:7" ht="26.25" customHeight="1" hidden="1">
      <c r="A119" s="130" t="s">
        <v>4</v>
      </c>
      <c r="B119" s="69" t="s">
        <v>16</v>
      </c>
      <c r="C119" s="150" t="s">
        <v>186</v>
      </c>
      <c r="D119" s="150" t="s">
        <v>180</v>
      </c>
      <c r="E119" s="174" t="s">
        <v>67</v>
      </c>
      <c r="F119" s="150" t="s">
        <v>199</v>
      </c>
      <c r="G119" s="52"/>
    </row>
    <row r="120" spans="1:7" ht="29.25" customHeight="1">
      <c r="A120" s="46" t="s">
        <v>137</v>
      </c>
      <c r="B120" s="69" t="s">
        <v>16</v>
      </c>
      <c r="C120" s="28" t="s">
        <v>182</v>
      </c>
      <c r="D120" s="28" t="s">
        <v>185</v>
      </c>
      <c r="E120" s="146" t="s">
        <v>49</v>
      </c>
      <c r="F120" s="73"/>
      <c r="G120" s="85">
        <f>G121+G125+G129+G139</f>
        <v>763.4000000000001</v>
      </c>
    </row>
    <row r="121" spans="1:7" ht="52.5" customHeight="1">
      <c r="A121" s="46" t="s">
        <v>111</v>
      </c>
      <c r="B121" s="69" t="s">
        <v>16</v>
      </c>
      <c r="C121" s="47" t="s">
        <v>182</v>
      </c>
      <c r="D121" s="47" t="s">
        <v>185</v>
      </c>
      <c r="E121" s="146" t="s">
        <v>55</v>
      </c>
      <c r="F121" s="47"/>
      <c r="G121" s="85">
        <f>G122</f>
        <v>32.5</v>
      </c>
    </row>
    <row r="122" spans="1:7" ht="27.75" customHeight="1">
      <c r="A122" s="46" t="s">
        <v>128</v>
      </c>
      <c r="B122" s="69" t="s">
        <v>16</v>
      </c>
      <c r="C122" s="47" t="s">
        <v>182</v>
      </c>
      <c r="D122" s="47" t="s">
        <v>185</v>
      </c>
      <c r="E122" s="146" t="s">
        <v>55</v>
      </c>
      <c r="F122" s="47" t="s">
        <v>129</v>
      </c>
      <c r="G122" s="85">
        <f>G123</f>
        <v>32.5</v>
      </c>
    </row>
    <row r="123" spans="1:7" ht="27" customHeight="1">
      <c r="A123" s="26" t="s">
        <v>130</v>
      </c>
      <c r="B123" s="69" t="s">
        <v>16</v>
      </c>
      <c r="C123" s="47" t="s">
        <v>182</v>
      </c>
      <c r="D123" s="47" t="s">
        <v>185</v>
      </c>
      <c r="E123" s="146" t="s">
        <v>55</v>
      </c>
      <c r="F123" s="47" t="s">
        <v>96</v>
      </c>
      <c r="G123" s="85">
        <f>'расх 17 г'!G101</f>
        <v>32.5</v>
      </c>
    </row>
    <row r="124" spans="1:7" ht="25.5" customHeight="1" hidden="1">
      <c r="A124" s="130" t="s">
        <v>4</v>
      </c>
      <c r="B124" s="69" t="s">
        <v>16</v>
      </c>
      <c r="C124" s="150" t="s">
        <v>182</v>
      </c>
      <c r="D124" s="150" t="s">
        <v>185</v>
      </c>
      <c r="E124" s="174" t="s">
        <v>55</v>
      </c>
      <c r="F124" s="150" t="s">
        <v>199</v>
      </c>
      <c r="G124" s="85"/>
    </row>
    <row r="125" spans="1:7" s="5" customFormat="1" ht="30.75" customHeight="1">
      <c r="A125" s="182" t="s">
        <v>105</v>
      </c>
      <c r="B125" s="69" t="s">
        <v>16</v>
      </c>
      <c r="C125" s="47" t="s">
        <v>180</v>
      </c>
      <c r="D125" s="47" t="s">
        <v>182</v>
      </c>
      <c r="E125" s="146" t="s">
        <v>48</v>
      </c>
      <c r="F125" s="47"/>
      <c r="G125" s="85">
        <f>G126</f>
        <v>1</v>
      </c>
    </row>
    <row r="126" spans="1:7" s="5" customFormat="1" ht="30.75" customHeight="1">
      <c r="A126" s="46" t="s">
        <v>128</v>
      </c>
      <c r="B126" s="69" t="s">
        <v>16</v>
      </c>
      <c r="C126" s="47" t="s">
        <v>180</v>
      </c>
      <c r="D126" s="47" t="s">
        <v>182</v>
      </c>
      <c r="E126" s="146" t="s">
        <v>48</v>
      </c>
      <c r="F126" s="47" t="s">
        <v>129</v>
      </c>
      <c r="G126" s="85">
        <f>G127</f>
        <v>1</v>
      </c>
    </row>
    <row r="127" spans="1:7" s="5" customFormat="1" ht="30.75" customHeight="1">
      <c r="A127" s="26" t="s">
        <v>130</v>
      </c>
      <c r="B127" s="69" t="s">
        <v>16</v>
      </c>
      <c r="C127" s="47" t="s">
        <v>180</v>
      </c>
      <c r="D127" s="47" t="s">
        <v>182</v>
      </c>
      <c r="E127" s="146" t="s">
        <v>48</v>
      </c>
      <c r="F127" s="47" t="s">
        <v>96</v>
      </c>
      <c r="G127" s="85">
        <f>'расх 17 г'!G50</f>
        <v>1</v>
      </c>
    </row>
    <row r="128" spans="1:7" s="5" customFormat="1" ht="25.5" customHeight="1" hidden="1">
      <c r="A128" s="130" t="s">
        <v>4</v>
      </c>
      <c r="B128" s="69" t="s">
        <v>16</v>
      </c>
      <c r="C128" s="150" t="s">
        <v>180</v>
      </c>
      <c r="D128" s="150" t="s">
        <v>182</v>
      </c>
      <c r="E128" s="174" t="s">
        <v>48</v>
      </c>
      <c r="F128" s="150" t="s">
        <v>199</v>
      </c>
      <c r="G128" s="85"/>
    </row>
    <row r="129" spans="1:7" ht="27.75" customHeight="1">
      <c r="A129" s="183" t="s">
        <v>206</v>
      </c>
      <c r="B129" s="69" t="s">
        <v>16</v>
      </c>
      <c r="C129" s="28" t="s">
        <v>181</v>
      </c>
      <c r="D129" s="28" t="s">
        <v>183</v>
      </c>
      <c r="E129" s="146" t="s">
        <v>53</v>
      </c>
      <c r="F129" s="28"/>
      <c r="G129" s="52">
        <f>G130+G135</f>
        <v>580.7</v>
      </c>
    </row>
    <row r="130" spans="1:7" ht="42" customHeight="1">
      <c r="A130" s="114" t="s">
        <v>124</v>
      </c>
      <c r="B130" s="69" t="s">
        <v>16</v>
      </c>
      <c r="C130" s="28" t="s">
        <v>181</v>
      </c>
      <c r="D130" s="28" t="s">
        <v>183</v>
      </c>
      <c r="E130" s="146" t="s">
        <v>53</v>
      </c>
      <c r="F130" s="28" t="s">
        <v>12</v>
      </c>
      <c r="G130" s="52">
        <f>G131</f>
        <v>571.3000000000001</v>
      </c>
    </row>
    <row r="131" spans="1:7" ht="15.75">
      <c r="A131" s="26" t="s">
        <v>95</v>
      </c>
      <c r="B131" s="69" t="s">
        <v>16</v>
      </c>
      <c r="C131" s="28" t="s">
        <v>181</v>
      </c>
      <c r="D131" s="28" t="s">
        <v>183</v>
      </c>
      <c r="E131" s="146" t="s">
        <v>53</v>
      </c>
      <c r="F131" s="28" t="s">
        <v>7</v>
      </c>
      <c r="G131" s="52">
        <f>'расх 17 г'!G80</f>
        <v>571.3000000000001</v>
      </c>
    </row>
    <row r="132" spans="1:7" ht="25.5" hidden="1">
      <c r="A132" s="178" t="s">
        <v>3</v>
      </c>
      <c r="B132" s="69" t="s">
        <v>16</v>
      </c>
      <c r="C132" s="139" t="s">
        <v>181</v>
      </c>
      <c r="D132" s="139" t="s">
        <v>183</v>
      </c>
      <c r="E132" s="174" t="s">
        <v>53</v>
      </c>
      <c r="F132" s="150" t="s">
        <v>195</v>
      </c>
      <c r="G132" s="85"/>
    </row>
    <row r="133" spans="1:7" ht="15.75" hidden="1">
      <c r="A133" s="178" t="s">
        <v>98</v>
      </c>
      <c r="B133" s="69" t="s">
        <v>16</v>
      </c>
      <c r="C133" s="139" t="s">
        <v>181</v>
      </c>
      <c r="D133" s="139" t="s">
        <v>183</v>
      </c>
      <c r="E133" s="174" t="s">
        <v>53</v>
      </c>
      <c r="F133" s="150" t="s">
        <v>196</v>
      </c>
      <c r="G133" s="85"/>
    </row>
    <row r="134" spans="1:7" ht="38.25" hidden="1">
      <c r="A134" s="178" t="s">
        <v>89</v>
      </c>
      <c r="B134" s="69" t="s">
        <v>16</v>
      </c>
      <c r="C134" s="139" t="s">
        <v>181</v>
      </c>
      <c r="D134" s="139" t="s">
        <v>183</v>
      </c>
      <c r="E134" s="174" t="s">
        <v>53</v>
      </c>
      <c r="F134" s="150" t="s">
        <v>90</v>
      </c>
      <c r="G134" s="85"/>
    </row>
    <row r="135" spans="1:7" ht="28.5" customHeight="1">
      <c r="A135" s="46" t="s">
        <v>128</v>
      </c>
      <c r="B135" s="69" t="s">
        <v>16</v>
      </c>
      <c r="C135" s="28" t="s">
        <v>181</v>
      </c>
      <c r="D135" s="28" t="s">
        <v>183</v>
      </c>
      <c r="E135" s="146" t="s">
        <v>53</v>
      </c>
      <c r="F135" s="47" t="s">
        <v>129</v>
      </c>
      <c r="G135" s="85">
        <f>G136</f>
        <v>9.4</v>
      </c>
    </row>
    <row r="136" spans="1:7" ht="25.5">
      <c r="A136" s="26" t="s">
        <v>130</v>
      </c>
      <c r="B136" s="69" t="s">
        <v>16</v>
      </c>
      <c r="C136" s="28" t="s">
        <v>181</v>
      </c>
      <c r="D136" s="28" t="s">
        <v>183</v>
      </c>
      <c r="E136" s="146" t="s">
        <v>53</v>
      </c>
      <c r="F136" s="47" t="s">
        <v>96</v>
      </c>
      <c r="G136" s="85">
        <f>'расх 17 г'!G85</f>
        <v>9.4</v>
      </c>
    </row>
    <row r="137" spans="1:7" ht="25.5" hidden="1">
      <c r="A137" s="130" t="s">
        <v>197</v>
      </c>
      <c r="B137" s="69" t="s">
        <v>16</v>
      </c>
      <c r="C137" s="139" t="s">
        <v>181</v>
      </c>
      <c r="D137" s="139" t="s">
        <v>183</v>
      </c>
      <c r="E137" s="174" t="s">
        <v>53</v>
      </c>
      <c r="F137" s="150" t="s">
        <v>198</v>
      </c>
      <c r="G137" s="180"/>
    </row>
    <row r="138" spans="1:7" ht="29.25" customHeight="1" hidden="1">
      <c r="A138" s="130" t="s">
        <v>4</v>
      </c>
      <c r="B138" s="69" t="s">
        <v>16</v>
      </c>
      <c r="C138" s="139" t="s">
        <v>181</v>
      </c>
      <c r="D138" s="139" t="s">
        <v>183</v>
      </c>
      <c r="E138" s="174" t="s">
        <v>53</v>
      </c>
      <c r="F138" s="150" t="s">
        <v>199</v>
      </c>
      <c r="G138" s="85"/>
    </row>
    <row r="139" spans="1:7" ht="29.25" customHeight="1">
      <c r="A139" s="183" t="s">
        <v>106</v>
      </c>
      <c r="B139" s="69" t="s">
        <v>16</v>
      </c>
      <c r="C139" s="28" t="s">
        <v>180</v>
      </c>
      <c r="D139" s="28" t="s">
        <v>191</v>
      </c>
      <c r="E139" s="146" t="s">
        <v>50</v>
      </c>
      <c r="F139" s="28"/>
      <c r="G139" s="52">
        <f>G140+G144</f>
        <v>149.20000000000002</v>
      </c>
    </row>
    <row r="140" spans="1:7" ht="43.5" customHeight="1">
      <c r="A140" s="114" t="s">
        <v>124</v>
      </c>
      <c r="B140" s="69" t="s">
        <v>16</v>
      </c>
      <c r="C140" s="28" t="s">
        <v>180</v>
      </c>
      <c r="D140" s="28" t="s">
        <v>191</v>
      </c>
      <c r="E140" s="146" t="s">
        <v>50</v>
      </c>
      <c r="F140" s="28" t="s">
        <v>12</v>
      </c>
      <c r="G140" s="52">
        <f>G141</f>
        <v>121.4</v>
      </c>
    </row>
    <row r="141" spans="1:7" ht="17.25" customHeight="1">
      <c r="A141" s="26" t="s">
        <v>95</v>
      </c>
      <c r="B141" s="69" t="s">
        <v>16</v>
      </c>
      <c r="C141" s="28" t="s">
        <v>180</v>
      </c>
      <c r="D141" s="28" t="s">
        <v>191</v>
      </c>
      <c r="E141" s="146" t="s">
        <v>50</v>
      </c>
      <c r="F141" s="28" t="s">
        <v>7</v>
      </c>
      <c r="G141" s="52">
        <f>'расх 17 г'!G55</f>
        <v>121.4</v>
      </c>
    </row>
    <row r="142" spans="1:7" s="5" customFormat="1" ht="15.75" hidden="1">
      <c r="A142" s="178" t="s">
        <v>87</v>
      </c>
      <c r="B142" s="116" t="s">
        <v>16</v>
      </c>
      <c r="C142" s="139" t="s">
        <v>180</v>
      </c>
      <c r="D142" s="139" t="s">
        <v>191</v>
      </c>
      <c r="E142" s="174" t="s">
        <v>50</v>
      </c>
      <c r="F142" s="150" t="s">
        <v>195</v>
      </c>
      <c r="G142" s="85"/>
    </row>
    <row r="143" spans="1:7" s="5" customFormat="1" ht="38.25" hidden="1">
      <c r="A143" s="178" t="s">
        <v>89</v>
      </c>
      <c r="B143" s="116" t="s">
        <v>16</v>
      </c>
      <c r="C143" s="139" t="s">
        <v>180</v>
      </c>
      <c r="D143" s="139" t="s">
        <v>191</v>
      </c>
      <c r="E143" s="174" t="s">
        <v>50</v>
      </c>
      <c r="F143" s="150" t="s">
        <v>90</v>
      </c>
      <c r="G143" s="85"/>
    </row>
    <row r="144" spans="1:7" s="5" customFormat="1" ht="25.5">
      <c r="A144" s="46" t="s">
        <v>128</v>
      </c>
      <c r="B144" s="69" t="s">
        <v>16</v>
      </c>
      <c r="C144" s="28" t="s">
        <v>180</v>
      </c>
      <c r="D144" s="28" t="s">
        <v>191</v>
      </c>
      <c r="E144" s="146" t="s">
        <v>50</v>
      </c>
      <c r="F144" s="47" t="s">
        <v>129</v>
      </c>
      <c r="G144" s="85">
        <f>G145</f>
        <v>27.8</v>
      </c>
    </row>
    <row r="145" spans="1:7" s="5" customFormat="1" ht="25.5">
      <c r="A145" s="26" t="s">
        <v>97</v>
      </c>
      <c r="B145" s="69" t="s">
        <v>16</v>
      </c>
      <c r="C145" s="28" t="s">
        <v>180</v>
      </c>
      <c r="D145" s="28" t="s">
        <v>191</v>
      </c>
      <c r="E145" s="146" t="s">
        <v>50</v>
      </c>
      <c r="F145" s="47" t="s">
        <v>96</v>
      </c>
      <c r="G145" s="85">
        <f>'расх 17 г'!G59</f>
        <v>27.8</v>
      </c>
    </row>
    <row r="146" spans="1:7" s="5" customFormat="1" ht="25.5" hidden="1">
      <c r="A146" s="130" t="s">
        <v>197</v>
      </c>
      <c r="B146" s="116" t="s">
        <v>16</v>
      </c>
      <c r="C146" s="139" t="s">
        <v>180</v>
      </c>
      <c r="D146" s="139" t="s">
        <v>191</v>
      </c>
      <c r="E146" s="174" t="s">
        <v>50</v>
      </c>
      <c r="F146" s="150" t="s">
        <v>198</v>
      </c>
      <c r="G146" s="180"/>
    </row>
    <row r="147" spans="1:7" s="5" customFormat="1" ht="28.5" customHeight="1" hidden="1">
      <c r="A147" s="130" t="s">
        <v>4</v>
      </c>
      <c r="B147" s="116" t="s">
        <v>16</v>
      </c>
      <c r="C147" s="139" t="s">
        <v>180</v>
      </c>
      <c r="D147" s="139" t="s">
        <v>191</v>
      </c>
      <c r="E147" s="174" t="s">
        <v>50</v>
      </c>
      <c r="F147" s="150" t="s">
        <v>199</v>
      </c>
      <c r="G147" s="85"/>
    </row>
    <row r="148" spans="1:7" s="6" customFormat="1" ht="29.25" customHeight="1">
      <c r="A148" s="132" t="s">
        <v>108</v>
      </c>
      <c r="B148" s="77" t="s">
        <v>16</v>
      </c>
      <c r="C148" s="78" t="s">
        <v>221</v>
      </c>
      <c r="D148" s="78" t="s">
        <v>180</v>
      </c>
      <c r="E148" s="80" t="s">
        <v>51</v>
      </c>
      <c r="F148" s="78"/>
      <c r="G148" s="235">
        <f>G149+G156+G160+G164+G179+G182+G185+G196+G200+G204+G208+G212+G216+G222+G192+G170+G167+G153</f>
        <v>5122.71602</v>
      </c>
    </row>
    <row r="149" spans="1:7" ht="15.75" customHeight="1">
      <c r="A149" s="182" t="s">
        <v>223</v>
      </c>
      <c r="B149" s="69" t="s">
        <v>16</v>
      </c>
      <c r="C149" s="47" t="s">
        <v>221</v>
      </c>
      <c r="D149" s="47" t="s">
        <v>180</v>
      </c>
      <c r="E149" s="146" t="s">
        <v>69</v>
      </c>
      <c r="F149" s="47"/>
      <c r="G149" s="52">
        <f>G150</f>
        <v>72.48</v>
      </c>
    </row>
    <row r="150" spans="1:7" ht="15.75" customHeight="1">
      <c r="A150" s="182" t="s">
        <v>152</v>
      </c>
      <c r="B150" s="69" t="s">
        <v>16</v>
      </c>
      <c r="C150" s="47" t="s">
        <v>221</v>
      </c>
      <c r="D150" s="47" t="s">
        <v>180</v>
      </c>
      <c r="E150" s="146" t="s">
        <v>69</v>
      </c>
      <c r="F150" s="47" t="s">
        <v>153</v>
      </c>
      <c r="G150" s="52">
        <f>G151</f>
        <v>72.48</v>
      </c>
    </row>
    <row r="151" spans="1:7" ht="15.75" customHeight="1">
      <c r="A151" s="159" t="s">
        <v>171</v>
      </c>
      <c r="B151" s="69"/>
      <c r="C151" s="47"/>
      <c r="D151" s="47"/>
      <c r="E151" s="146" t="s">
        <v>69</v>
      </c>
      <c r="F151" s="47" t="s">
        <v>11</v>
      </c>
      <c r="G151" s="52">
        <f>'расх 17 г'!S222</f>
        <v>72.48</v>
      </c>
    </row>
    <row r="152" spans="1:7" ht="13.5" customHeight="1" hidden="1">
      <c r="A152" s="130" t="s">
        <v>6</v>
      </c>
      <c r="B152" s="69" t="s">
        <v>16</v>
      </c>
      <c r="C152" s="150" t="s">
        <v>221</v>
      </c>
      <c r="D152" s="150" t="s">
        <v>180</v>
      </c>
      <c r="E152" s="174" t="s">
        <v>69</v>
      </c>
      <c r="F152" s="150" t="s">
        <v>224</v>
      </c>
      <c r="G152" s="224"/>
    </row>
    <row r="153" spans="1:7" ht="25.5">
      <c r="A153" s="79" t="s">
        <v>234</v>
      </c>
      <c r="B153" s="69"/>
      <c r="C153" s="47"/>
      <c r="D153" s="47"/>
      <c r="E153" s="80" t="s">
        <v>233</v>
      </c>
      <c r="F153" s="92"/>
      <c r="G153" s="247">
        <f>G154</f>
        <v>1119.03178</v>
      </c>
    </row>
    <row r="154" spans="1:7" ht="13.5" customHeight="1">
      <c r="A154" s="36" t="s">
        <v>14</v>
      </c>
      <c r="B154" s="69"/>
      <c r="C154" s="47"/>
      <c r="D154" s="47"/>
      <c r="E154" s="146" t="s">
        <v>233</v>
      </c>
      <c r="F154" s="47" t="s">
        <v>131</v>
      </c>
      <c r="G154" s="247">
        <f>G155</f>
        <v>1119.03178</v>
      </c>
    </row>
    <row r="155" spans="1:7" ht="13.5" customHeight="1">
      <c r="A155" s="36" t="s">
        <v>132</v>
      </c>
      <c r="B155" s="69"/>
      <c r="C155" s="47"/>
      <c r="D155" s="47"/>
      <c r="E155" s="146" t="s">
        <v>233</v>
      </c>
      <c r="F155" s="47" t="s">
        <v>133</v>
      </c>
      <c r="G155" s="247">
        <f>'расх 17 г'!Q65</f>
        <v>1119.03178</v>
      </c>
    </row>
    <row r="156" spans="1:7" ht="15" customHeight="1">
      <c r="A156" s="46" t="s">
        <v>165</v>
      </c>
      <c r="B156" s="69" t="s">
        <v>16</v>
      </c>
      <c r="C156" s="47" t="s">
        <v>216</v>
      </c>
      <c r="D156" s="47" t="s">
        <v>180</v>
      </c>
      <c r="E156" s="146" t="s">
        <v>62</v>
      </c>
      <c r="F156" s="28"/>
      <c r="G156" s="52">
        <f>G157</f>
        <v>40</v>
      </c>
    </row>
    <row r="157" spans="1:7" ht="28.5" customHeight="1">
      <c r="A157" s="46" t="s">
        <v>128</v>
      </c>
      <c r="B157" s="69" t="s">
        <v>16</v>
      </c>
      <c r="C157" s="47" t="s">
        <v>186</v>
      </c>
      <c r="D157" s="47" t="s">
        <v>180</v>
      </c>
      <c r="E157" s="146" t="s">
        <v>62</v>
      </c>
      <c r="F157" s="28" t="s">
        <v>129</v>
      </c>
      <c r="G157" s="52">
        <f>G158</f>
        <v>40</v>
      </c>
    </row>
    <row r="158" spans="1:7" ht="27.75" customHeight="1">
      <c r="A158" s="26" t="s">
        <v>130</v>
      </c>
      <c r="B158" s="69" t="s">
        <v>16</v>
      </c>
      <c r="C158" s="47" t="s">
        <v>186</v>
      </c>
      <c r="D158" s="47" t="s">
        <v>180</v>
      </c>
      <c r="E158" s="146" t="s">
        <v>62</v>
      </c>
      <c r="F158" s="28" t="s">
        <v>96</v>
      </c>
      <c r="G158" s="52">
        <f>'расх 17 г'!G215</f>
        <v>40</v>
      </c>
    </row>
    <row r="159" spans="1:7" ht="26.25" customHeight="1" hidden="1">
      <c r="A159" s="130" t="s">
        <v>4</v>
      </c>
      <c r="B159" s="69" t="s">
        <v>16</v>
      </c>
      <c r="C159" s="150" t="s">
        <v>186</v>
      </c>
      <c r="D159" s="150" t="s">
        <v>180</v>
      </c>
      <c r="E159" s="174" t="s">
        <v>62</v>
      </c>
      <c r="F159" s="150" t="s">
        <v>199</v>
      </c>
      <c r="G159" s="52"/>
    </row>
    <row r="160" spans="1:7" ht="28.5" customHeight="1">
      <c r="A160" s="46" t="s">
        <v>110</v>
      </c>
      <c r="B160" s="69" t="s">
        <v>16</v>
      </c>
      <c r="C160" s="47" t="s">
        <v>183</v>
      </c>
      <c r="D160" s="47" t="s">
        <v>184</v>
      </c>
      <c r="E160" s="146" t="s">
        <v>54</v>
      </c>
      <c r="F160" s="47"/>
      <c r="G160" s="52">
        <f>G161</f>
        <v>36</v>
      </c>
    </row>
    <row r="161" spans="1:7" ht="28.5" customHeight="1">
      <c r="A161" s="46" t="s">
        <v>128</v>
      </c>
      <c r="B161" s="69" t="s">
        <v>16</v>
      </c>
      <c r="C161" s="47" t="s">
        <v>183</v>
      </c>
      <c r="D161" s="47" t="s">
        <v>184</v>
      </c>
      <c r="E161" s="146" t="s">
        <v>54</v>
      </c>
      <c r="F161" s="47" t="s">
        <v>129</v>
      </c>
      <c r="G161" s="52">
        <f>G162</f>
        <v>36</v>
      </c>
    </row>
    <row r="162" spans="1:7" ht="28.5" customHeight="1">
      <c r="A162" s="26" t="s">
        <v>130</v>
      </c>
      <c r="B162" s="69" t="s">
        <v>16</v>
      </c>
      <c r="C162" s="47" t="s">
        <v>183</v>
      </c>
      <c r="D162" s="47" t="s">
        <v>184</v>
      </c>
      <c r="E162" s="146" t="s">
        <v>54</v>
      </c>
      <c r="F162" s="47" t="s">
        <v>96</v>
      </c>
      <c r="G162" s="52">
        <f>'расх 17 г'!G93</f>
        <v>36</v>
      </c>
    </row>
    <row r="163" spans="1:7" ht="27" customHeight="1" hidden="1">
      <c r="A163" s="130" t="s">
        <v>4</v>
      </c>
      <c r="B163" s="69" t="s">
        <v>16</v>
      </c>
      <c r="C163" s="150" t="s">
        <v>183</v>
      </c>
      <c r="D163" s="150" t="s">
        <v>184</v>
      </c>
      <c r="E163" s="174" t="s">
        <v>54</v>
      </c>
      <c r="F163" s="150" t="s">
        <v>199</v>
      </c>
      <c r="G163" s="52"/>
    </row>
    <row r="164" spans="1:7" ht="26.25">
      <c r="A164" s="184" t="s">
        <v>154</v>
      </c>
      <c r="B164" s="69" t="s">
        <v>16</v>
      </c>
      <c r="C164" s="47" t="s">
        <v>219</v>
      </c>
      <c r="D164" s="47" t="s">
        <v>181</v>
      </c>
      <c r="E164" s="146" t="s">
        <v>155</v>
      </c>
      <c r="F164" s="47"/>
      <c r="G164" s="52">
        <f>G165</f>
        <v>338.75</v>
      </c>
    </row>
    <row r="165" spans="1:7" ht="29.25" customHeight="1">
      <c r="A165" s="46" t="s">
        <v>128</v>
      </c>
      <c r="B165" s="69" t="s">
        <v>16</v>
      </c>
      <c r="C165" s="47" t="s">
        <v>219</v>
      </c>
      <c r="D165" s="47" t="s">
        <v>181</v>
      </c>
      <c r="E165" s="146" t="s">
        <v>155</v>
      </c>
      <c r="F165" s="47" t="s">
        <v>129</v>
      </c>
      <c r="G165" s="52">
        <f>G166</f>
        <v>338.75</v>
      </c>
    </row>
    <row r="166" spans="1:7" ht="29.25" customHeight="1">
      <c r="A166" s="26" t="s">
        <v>130</v>
      </c>
      <c r="B166" s="69" t="s">
        <v>16</v>
      </c>
      <c r="C166" s="47" t="s">
        <v>219</v>
      </c>
      <c r="D166" s="47" t="s">
        <v>181</v>
      </c>
      <c r="E166" s="146" t="s">
        <v>155</v>
      </c>
      <c r="F166" s="47" t="s">
        <v>96</v>
      </c>
      <c r="G166" s="52">
        <f>'расх 17 г'!M229</f>
        <v>338.75</v>
      </c>
    </row>
    <row r="167" spans="1:7" ht="51">
      <c r="A167" s="225" t="s">
        <v>156</v>
      </c>
      <c r="B167" s="69" t="s">
        <v>11</v>
      </c>
      <c r="C167" s="78" t="s">
        <v>219</v>
      </c>
      <c r="D167" s="78" t="s">
        <v>181</v>
      </c>
      <c r="E167" s="80" t="s">
        <v>157</v>
      </c>
      <c r="F167" s="47"/>
      <c r="G167" s="52">
        <f>G168</f>
        <v>40</v>
      </c>
    </row>
    <row r="168" spans="1:7" ht="30.75" customHeight="1">
      <c r="A168" s="46" t="s">
        <v>128</v>
      </c>
      <c r="B168" s="69" t="s">
        <v>11</v>
      </c>
      <c r="C168" s="47" t="s">
        <v>219</v>
      </c>
      <c r="D168" s="47" t="s">
        <v>181</v>
      </c>
      <c r="E168" s="146" t="s">
        <v>157</v>
      </c>
      <c r="F168" s="47" t="s">
        <v>129</v>
      </c>
      <c r="G168" s="85">
        <f>G169</f>
        <v>40</v>
      </c>
    </row>
    <row r="169" spans="1:7" ht="30.75" customHeight="1">
      <c r="A169" s="33" t="s">
        <v>130</v>
      </c>
      <c r="B169" s="69" t="s">
        <v>11</v>
      </c>
      <c r="C169" s="47" t="s">
        <v>219</v>
      </c>
      <c r="D169" s="47" t="s">
        <v>181</v>
      </c>
      <c r="E169" s="146" t="s">
        <v>157</v>
      </c>
      <c r="F169" s="47" t="s">
        <v>96</v>
      </c>
      <c r="G169" s="85">
        <f>'расх 17 г'!O233</f>
        <v>40</v>
      </c>
    </row>
    <row r="170" spans="1:7" ht="15" customHeight="1">
      <c r="A170" s="46" t="s">
        <v>192</v>
      </c>
      <c r="B170" s="69" t="s">
        <v>16</v>
      </c>
      <c r="C170" s="47" t="s">
        <v>185</v>
      </c>
      <c r="D170" s="47" t="s">
        <v>181</v>
      </c>
      <c r="E170" s="146" t="s">
        <v>170</v>
      </c>
      <c r="F170" s="47"/>
      <c r="G170" s="231">
        <f>G171</f>
        <v>700.4892399999999</v>
      </c>
    </row>
    <row r="171" spans="1:7" ht="28.5" customHeight="1">
      <c r="A171" s="46" t="s">
        <v>128</v>
      </c>
      <c r="B171" s="69" t="s">
        <v>16</v>
      </c>
      <c r="C171" s="47" t="s">
        <v>185</v>
      </c>
      <c r="D171" s="47" t="s">
        <v>181</v>
      </c>
      <c r="E171" s="146" t="s">
        <v>170</v>
      </c>
      <c r="F171" s="47" t="s">
        <v>129</v>
      </c>
      <c r="G171" s="231">
        <f>G172</f>
        <v>700.4892399999999</v>
      </c>
    </row>
    <row r="172" spans="1:7" ht="30" customHeight="1">
      <c r="A172" s="26" t="s">
        <v>130</v>
      </c>
      <c r="B172" s="69" t="s">
        <v>16</v>
      </c>
      <c r="C172" s="47" t="s">
        <v>185</v>
      </c>
      <c r="D172" s="47" t="s">
        <v>181</v>
      </c>
      <c r="E172" s="146" t="s">
        <v>170</v>
      </c>
      <c r="F172" s="47" t="s">
        <v>96</v>
      </c>
      <c r="G172" s="231">
        <f>'расх 17 г'!U150</f>
        <v>700.4892399999999</v>
      </c>
    </row>
    <row r="173" spans="1:7" ht="29.25" customHeight="1" hidden="1">
      <c r="A173" s="130" t="s">
        <v>4</v>
      </c>
      <c r="B173" s="69" t="s">
        <v>16</v>
      </c>
      <c r="C173" s="150" t="s">
        <v>185</v>
      </c>
      <c r="D173" s="150" t="s">
        <v>181</v>
      </c>
      <c r="E173" s="174" t="s">
        <v>170</v>
      </c>
      <c r="F173" s="150" t="s">
        <v>199</v>
      </c>
      <c r="G173" s="85"/>
    </row>
    <row r="174" spans="1:7" ht="51.75" customHeight="1">
      <c r="A174" s="175" t="s">
        <v>141</v>
      </c>
      <c r="B174" s="171" t="s">
        <v>16</v>
      </c>
      <c r="C174" s="176" t="s">
        <v>185</v>
      </c>
      <c r="D174" s="176" t="s">
        <v>181</v>
      </c>
      <c r="E174" s="146" t="s">
        <v>168</v>
      </c>
      <c r="F174" s="47"/>
      <c r="G174" s="85">
        <f>G175</f>
        <v>0</v>
      </c>
    </row>
    <row r="175" spans="1:7" ht="16.5" customHeight="1">
      <c r="A175" s="46" t="s">
        <v>142</v>
      </c>
      <c r="B175" s="171" t="s">
        <v>16</v>
      </c>
      <c r="C175" s="176" t="s">
        <v>185</v>
      </c>
      <c r="D175" s="176" t="s">
        <v>181</v>
      </c>
      <c r="E175" s="146" t="s">
        <v>1</v>
      </c>
      <c r="F175" s="47"/>
      <c r="G175" s="85">
        <f>G176</f>
        <v>0</v>
      </c>
    </row>
    <row r="176" spans="1:7" ht="16.5" customHeight="1">
      <c r="A176" s="46" t="s">
        <v>143</v>
      </c>
      <c r="B176" s="171" t="s">
        <v>16</v>
      </c>
      <c r="C176" s="176" t="s">
        <v>185</v>
      </c>
      <c r="D176" s="176" t="s">
        <v>181</v>
      </c>
      <c r="E176" s="146" t="s">
        <v>2</v>
      </c>
      <c r="F176" s="47"/>
      <c r="G176" s="85">
        <f>G177</f>
        <v>0</v>
      </c>
    </row>
    <row r="177" spans="1:7" ht="27.75" customHeight="1">
      <c r="A177" s="46" t="s">
        <v>4</v>
      </c>
      <c r="B177" s="171" t="s">
        <v>16</v>
      </c>
      <c r="C177" s="176" t="s">
        <v>185</v>
      </c>
      <c r="D177" s="176" t="s">
        <v>181</v>
      </c>
      <c r="E177" s="146" t="s">
        <v>2</v>
      </c>
      <c r="F177" s="47" t="s">
        <v>199</v>
      </c>
      <c r="G177" s="85"/>
    </row>
    <row r="178" spans="1:7" ht="29.25" customHeight="1">
      <c r="A178" s="46" t="s">
        <v>108</v>
      </c>
      <c r="B178" s="171" t="s">
        <v>16</v>
      </c>
      <c r="C178" s="176" t="s">
        <v>185</v>
      </c>
      <c r="D178" s="176" t="s">
        <v>181</v>
      </c>
      <c r="E178" s="146" t="s">
        <v>107</v>
      </c>
      <c r="F178" s="47"/>
      <c r="G178" s="85">
        <f>G181</f>
        <v>278.4</v>
      </c>
    </row>
    <row r="179" spans="1:7" ht="30.75" customHeight="1">
      <c r="A179" s="46" t="s">
        <v>73</v>
      </c>
      <c r="B179" s="69" t="s">
        <v>16</v>
      </c>
      <c r="C179" s="47" t="s">
        <v>228</v>
      </c>
      <c r="D179" s="47" t="s">
        <v>183</v>
      </c>
      <c r="E179" s="146" t="s">
        <v>70</v>
      </c>
      <c r="F179" s="47"/>
      <c r="G179" s="52">
        <f>G181</f>
        <v>278.4</v>
      </c>
    </row>
    <row r="180" spans="1:7" ht="16.5" customHeight="1">
      <c r="A180" s="46" t="s">
        <v>172</v>
      </c>
      <c r="B180" s="69" t="s">
        <v>78</v>
      </c>
      <c r="C180" s="34" t="s">
        <v>228</v>
      </c>
      <c r="D180" s="34" t="s">
        <v>183</v>
      </c>
      <c r="E180" s="45" t="s">
        <v>70</v>
      </c>
      <c r="F180" s="47" t="s">
        <v>173</v>
      </c>
      <c r="G180" s="52">
        <f>G181</f>
        <v>278.4</v>
      </c>
    </row>
    <row r="181" spans="1:7" ht="16.5" customHeight="1">
      <c r="A181" s="46" t="s">
        <v>10</v>
      </c>
      <c r="B181" s="69" t="s">
        <v>16</v>
      </c>
      <c r="C181" s="47" t="s">
        <v>228</v>
      </c>
      <c r="D181" s="47" t="s">
        <v>183</v>
      </c>
      <c r="E181" s="146" t="s">
        <v>70</v>
      </c>
      <c r="F181" s="47" t="s">
        <v>193</v>
      </c>
      <c r="G181" s="52">
        <f>'расх 17 г'!O240</f>
        <v>278.4</v>
      </c>
    </row>
    <row r="182" spans="1:7" ht="27.75" customHeight="1">
      <c r="A182" s="46" t="s">
        <v>13</v>
      </c>
      <c r="B182" s="69" t="s">
        <v>16</v>
      </c>
      <c r="C182" s="47" t="s">
        <v>228</v>
      </c>
      <c r="D182" s="47" t="s">
        <v>183</v>
      </c>
      <c r="E182" s="146" t="s">
        <v>71</v>
      </c>
      <c r="F182" s="47"/>
      <c r="G182" s="52">
        <f>G184</f>
        <v>183.4</v>
      </c>
    </row>
    <row r="183" spans="1:7" ht="18" customHeight="1">
      <c r="A183" s="46" t="s">
        <v>172</v>
      </c>
      <c r="B183" s="69"/>
      <c r="C183" s="47"/>
      <c r="D183" s="47"/>
      <c r="E183" s="146" t="s">
        <v>71</v>
      </c>
      <c r="F183" s="47" t="s">
        <v>173</v>
      </c>
      <c r="G183" s="52">
        <f>G184</f>
        <v>183.4</v>
      </c>
    </row>
    <row r="184" spans="1:7" ht="17.25" customHeight="1">
      <c r="A184" s="46" t="s">
        <v>10</v>
      </c>
      <c r="B184" s="69" t="s">
        <v>16</v>
      </c>
      <c r="C184" s="47" t="s">
        <v>228</v>
      </c>
      <c r="D184" s="47" t="s">
        <v>183</v>
      </c>
      <c r="E184" s="146" t="s">
        <v>71</v>
      </c>
      <c r="F184" s="47" t="s">
        <v>193</v>
      </c>
      <c r="G184" s="52">
        <f>'расх 17 г'!G243</f>
        <v>183.4</v>
      </c>
    </row>
    <row r="185" spans="1:7" ht="28.5" customHeight="1">
      <c r="A185" s="46" t="s">
        <v>74</v>
      </c>
      <c r="B185" s="69" t="s">
        <v>16</v>
      </c>
      <c r="C185" s="47" t="s">
        <v>228</v>
      </c>
      <c r="D185" s="47" t="s">
        <v>183</v>
      </c>
      <c r="E185" s="146" t="s">
        <v>72</v>
      </c>
      <c r="F185" s="47"/>
      <c r="G185" s="52">
        <f>G187</f>
        <v>37.3</v>
      </c>
    </row>
    <row r="186" spans="1:7" ht="16.5" customHeight="1">
      <c r="A186" s="46" t="s">
        <v>172</v>
      </c>
      <c r="B186" s="69"/>
      <c r="C186" s="47"/>
      <c r="D186" s="47"/>
      <c r="E186" s="146" t="s">
        <v>72</v>
      </c>
      <c r="F186" s="47" t="s">
        <v>173</v>
      </c>
      <c r="G186" s="52">
        <f>G187</f>
        <v>37.3</v>
      </c>
    </row>
    <row r="187" spans="1:7" ht="17.25" customHeight="1">
      <c r="A187" s="46" t="s">
        <v>10</v>
      </c>
      <c r="B187" s="69" t="s">
        <v>16</v>
      </c>
      <c r="C187" s="47" t="s">
        <v>228</v>
      </c>
      <c r="D187" s="47" t="s">
        <v>183</v>
      </c>
      <c r="E187" s="146" t="s">
        <v>72</v>
      </c>
      <c r="F187" s="47" t="s">
        <v>193</v>
      </c>
      <c r="G187" s="52">
        <f>'расх 17 г'!G246</f>
        <v>37.3</v>
      </c>
    </row>
    <row r="188" spans="1:7" ht="40.5" customHeight="1">
      <c r="A188" s="46" t="s">
        <v>19</v>
      </c>
      <c r="B188" s="171" t="s">
        <v>16</v>
      </c>
      <c r="C188" s="176" t="s">
        <v>185</v>
      </c>
      <c r="D188" s="176" t="s">
        <v>183</v>
      </c>
      <c r="E188" s="146" t="s">
        <v>20</v>
      </c>
      <c r="F188" s="47"/>
      <c r="G188" s="85">
        <f>G189</f>
        <v>0</v>
      </c>
    </row>
    <row r="189" spans="1:7" ht="29.25" customHeight="1">
      <c r="A189" s="46" t="s">
        <v>21</v>
      </c>
      <c r="B189" s="171" t="s">
        <v>16</v>
      </c>
      <c r="C189" s="176" t="s">
        <v>185</v>
      </c>
      <c r="D189" s="176" t="s">
        <v>183</v>
      </c>
      <c r="E189" s="146" t="s">
        <v>22</v>
      </c>
      <c r="F189" s="47"/>
      <c r="G189" s="85">
        <f>G190</f>
        <v>0</v>
      </c>
    </row>
    <row r="190" spans="1:7" ht="21.75" customHeight="1">
      <c r="A190" s="46" t="s">
        <v>23</v>
      </c>
      <c r="B190" s="171" t="s">
        <v>16</v>
      </c>
      <c r="C190" s="176" t="s">
        <v>185</v>
      </c>
      <c r="D190" s="176" t="s">
        <v>183</v>
      </c>
      <c r="E190" s="146" t="s">
        <v>24</v>
      </c>
      <c r="F190" s="47"/>
      <c r="G190" s="85">
        <f>G191</f>
        <v>0</v>
      </c>
    </row>
    <row r="191" spans="1:7" ht="25.5" customHeight="1">
      <c r="A191" s="46" t="s">
        <v>4</v>
      </c>
      <c r="B191" s="171" t="s">
        <v>16</v>
      </c>
      <c r="C191" s="176" t="s">
        <v>185</v>
      </c>
      <c r="D191" s="176" t="s">
        <v>183</v>
      </c>
      <c r="E191" s="146" t="s">
        <v>24</v>
      </c>
      <c r="F191" s="73" t="s">
        <v>199</v>
      </c>
      <c r="G191" s="85">
        <v>0</v>
      </c>
    </row>
    <row r="192" spans="1:7" ht="14.25" customHeight="1">
      <c r="A192" s="25" t="s">
        <v>160</v>
      </c>
      <c r="B192" s="69" t="s">
        <v>16</v>
      </c>
      <c r="C192" s="47" t="s">
        <v>185</v>
      </c>
      <c r="D192" s="47" t="s">
        <v>183</v>
      </c>
      <c r="E192" s="146" t="s">
        <v>57</v>
      </c>
      <c r="F192" s="28"/>
      <c r="G192" s="52">
        <f>G193</f>
        <v>412.82</v>
      </c>
    </row>
    <row r="193" spans="1:7" ht="27" customHeight="1">
      <c r="A193" s="46" t="s">
        <v>128</v>
      </c>
      <c r="B193" s="69" t="s">
        <v>16</v>
      </c>
      <c r="C193" s="47" t="s">
        <v>185</v>
      </c>
      <c r="D193" s="47" t="s">
        <v>183</v>
      </c>
      <c r="E193" s="146" t="s">
        <v>57</v>
      </c>
      <c r="F193" s="28" t="s">
        <v>129</v>
      </c>
      <c r="G193" s="52">
        <f>G194</f>
        <v>412.82</v>
      </c>
    </row>
    <row r="194" spans="1:7" ht="27" customHeight="1">
      <c r="A194" s="26" t="s">
        <v>130</v>
      </c>
      <c r="B194" s="69" t="s">
        <v>16</v>
      </c>
      <c r="C194" s="47" t="s">
        <v>185</v>
      </c>
      <c r="D194" s="47" t="s">
        <v>183</v>
      </c>
      <c r="E194" s="146" t="s">
        <v>57</v>
      </c>
      <c r="F194" s="28" t="s">
        <v>96</v>
      </c>
      <c r="G194" s="52">
        <f>'расх 17 г'!M156</f>
        <v>412.82</v>
      </c>
    </row>
    <row r="195" spans="1:7" ht="27" customHeight="1" hidden="1">
      <c r="A195" s="130" t="s">
        <v>4</v>
      </c>
      <c r="B195" s="69" t="s">
        <v>16</v>
      </c>
      <c r="C195" s="150" t="s">
        <v>185</v>
      </c>
      <c r="D195" s="150" t="s">
        <v>183</v>
      </c>
      <c r="E195" s="174" t="s">
        <v>57</v>
      </c>
      <c r="F195" s="139" t="s">
        <v>199</v>
      </c>
      <c r="G195" s="52"/>
    </row>
    <row r="196" spans="1:7" ht="26.25" customHeight="1">
      <c r="A196" s="183" t="s">
        <v>162</v>
      </c>
      <c r="B196" s="69" t="s">
        <v>16</v>
      </c>
      <c r="C196" s="47" t="s">
        <v>185</v>
      </c>
      <c r="D196" s="47" t="s">
        <v>183</v>
      </c>
      <c r="E196" s="146" t="s">
        <v>58</v>
      </c>
      <c r="F196" s="28"/>
      <c r="G196" s="52">
        <f>G197</f>
        <v>20</v>
      </c>
    </row>
    <row r="197" spans="1:7" ht="26.25" customHeight="1">
      <c r="A197" s="46" t="s">
        <v>128</v>
      </c>
      <c r="B197" s="69" t="s">
        <v>16</v>
      </c>
      <c r="C197" s="47" t="s">
        <v>185</v>
      </c>
      <c r="D197" s="47" t="s">
        <v>183</v>
      </c>
      <c r="E197" s="146" t="s">
        <v>58</v>
      </c>
      <c r="F197" s="28" t="s">
        <v>129</v>
      </c>
      <c r="G197" s="52">
        <f>G198</f>
        <v>20</v>
      </c>
    </row>
    <row r="198" spans="1:7" ht="26.25" customHeight="1">
      <c r="A198" s="26" t="s">
        <v>130</v>
      </c>
      <c r="B198" s="69" t="s">
        <v>16</v>
      </c>
      <c r="C198" s="47" t="s">
        <v>185</v>
      </c>
      <c r="D198" s="47" t="s">
        <v>183</v>
      </c>
      <c r="E198" s="146" t="s">
        <v>58</v>
      </c>
      <c r="F198" s="28" t="s">
        <v>96</v>
      </c>
      <c r="G198" s="52">
        <f>'расх 17 г'!G160</f>
        <v>20</v>
      </c>
    </row>
    <row r="199" spans="1:7" ht="27" customHeight="1" hidden="1">
      <c r="A199" s="130" t="s">
        <v>4</v>
      </c>
      <c r="B199" s="69" t="s">
        <v>16</v>
      </c>
      <c r="C199" s="150" t="s">
        <v>185</v>
      </c>
      <c r="D199" s="150" t="s">
        <v>183</v>
      </c>
      <c r="E199" s="174" t="s">
        <v>58</v>
      </c>
      <c r="F199" s="139" t="s">
        <v>199</v>
      </c>
      <c r="G199" s="180"/>
    </row>
    <row r="200" spans="1:7" ht="15.75" customHeight="1">
      <c r="A200" s="25" t="s">
        <v>163</v>
      </c>
      <c r="B200" s="69" t="s">
        <v>16</v>
      </c>
      <c r="C200" s="47" t="s">
        <v>185</v>
      </c>
      <c r="D200" s="47" t="s">
        <v>183</v>
      </c>
      <c r="E200" s="146" t="s">
        <v>59</v>
      </c>
      <c r="F200" s="28"/>
      <c r="G200" s="52">
        <f>G201</f>
        <v>0</v>
      </c>
    </row>
    <row r="201" spans="1:7" ht="28.5" customHeight="1">
      <c r="A201" s="46" t="s">
        <v>128</v>
      </c>
      <c r="B201" s="69" t="s">
        <v>16</v>
      </c>
      <c r="C201" s="47" t="s">
        <v>185</v>
      </c>
      <c r="D201" s="47" t="s">
        <v>183</v>
      </c>
      <c r="E201" s="146" t="s">
        <v>59</v>
      </c>
      <c r="F201" s="28" t="s">
        <v>129</v>
      </c>
      <c r="G201" s="52">
        <f>G202</f>
        <v>0</v>
      </c>
    </row>
    <row r="202" spans="1:7" ht="27" customHeight="1">
      <c r="A202" s="26" t="s">
        <v>130</v>
      </c>
      <c r="B202" s="69" t="s">
        <v>16</v>
      </c>
      <c r="C202" s="47" t="s">
        <v>185</v>
      </c>
      <c r="D202" s="47" t="s">
        <v>183</v>
      </c>
      <c r="E202" s="146" t="s">
        <v>59</v>
      </c>
      <c r="F202" s="28" t="s">
        <v>96</v>
      </c>
      <c r="G202" s="52"/>
    </row>
    <row r="203" spans="1:7" ht="26.25" customHeight="1" hidden="1">
      <c r="A203" s="130" t="s">
        <v>4</v>
      </c>
      <c r="B203" s="69" t="s">
        <v>16</v>
      </c>
      <c r="C203" s="150" t="s">
        <v>185</v>
      </c>
      <c r="D203" s="150" t="s">
        <v>183</v>
      </c>
      <c r="E203" s="174" t="s">
        <v>59</v>
      </c>
      <c r="F203" s="139" t="s">
        <v>199</v>
      </c>
      <c r="G203" s="52"/>
    </row>
    <row r="204" spans="1:7" ht="15" customHeight="1">
      <c r="A204" s="46" t="s">
        <v>211</v>
      </c>
      <c r="B204" s="69" t="s">
        <v>16</v>
      </c>
      <c r="C204" s="47" t="s">
        <v>185</v>
      </c>
      <c r="D204" s="47" t="s">
        <v>183</v>
      </c>
      <c r="E204" s="146" t="s">
        <v>60</v>
      </c>
      <c r="F204" s="28"/>
      <c r="G204" s="52">
        <f>G205</f>
        <v>137.9</v>
      </c>
    </row>
    <row r="205" spans="1:7" ht="28.5" customHeight="1">
      <c r="A205" s="46" t="s">
        <v>128</v>
      </c>
      <c r="B205" s="69" t="s">
        <v>16</v>
      </c>
      <c r="C205" s="47" t="s">
        <v>185</v>
      </c>
      <c r="D205" s="47" t="s">
        <v>183</v>
      </c>
      <c r="E205" s="146" t="s">
        <v>60</v>
      </c>
      <c r="F205" s="28" t="s">
        <v>129</v>
      </c>
      <c r="G205" s="52">
        <f>G206</f>
        <v>137.9</v>
      </c>
    </row>
    <row r="206" spans="1:7" ht="30" customHeight="1">
      <c r="A206" s="26" t="s">
        <v>130</v>
      </c>
      <c r="B206" s="69" t="s">
        <v>16</v>
      </c>
      <c r="C206" s="47" t="s">
        <v>185</v>
      </c>
      <c r="D206" s="47" t="s">
        <v>183</v>
      </c>
      <c r="E206" s="146" t="s">
        <v>60</v>
      </c>
      <c r="F206" s="28" t="s">
        <v>96</v>
      </c>
      <c r="G206" s="52">
        <f>'расх 17 г'!G168</f>
        <v>137.9</v>
      </c>
    </row>
    <row r="207" spans="1:7" ht="27" customHeight="1" hidden="1">
      <c r="A207" s="130" t="s">
        <v>4</v>
      </c>
      <c r="B207" s="69" t="s">
        <v>16</v>
      </c>
      <c r="C207" s="150" t="s">
        <v>185</v>
      </c>
      <c r="D207" s="150" t="s">
        <v>183</v>
      </c>
      <c r="E207" s="174" t="s">
        <v>60</v>
      </c>
      <c r="F207" s="139" t="s">
        <v>199</v>
      </c>
      <c r="G207" s="52"/>
    </row>
    <row r="208" spans="1:7" ht="27.75" customHeight="1">
      <c r="A208" s="46" t="s">
        <v>164</v>
      </c>
      <c r="B208" s="69" t="s">
        <v>16</v>
      </c>
      <c r="C208" s="47" t="s">
        <v>185</v>
      </c>
      <c r="D208" s="47" t="s">
        <v>183</v>
      </c>
      <c r="E208" s="146" t="s">
        <v>61</v>
      </c>
      <c r="F208" s="28"/>
      <c r="G208" s="245">
        <f>G209</f>
        <v>843.345</v>
      </c>
    </row>
    <row r="209" spans="1:7" ht="27.75" customHeight="1">
      <c r="A209" s="46" t="s">
        <v>128</v>
      </c>
      <c r="B209" s="69" t="s">
        <v>16</v>
      </c>
      <c r="C209" s="47" t="s">
        <v>185</v>
      </c>
      <c r="D209" s="47" t="s">
        <v>183</v>
      </c>
      <c r="E209" s="146" t="s">
        <v>61</v>
      </c>
      <c r="F209" s="28" t="s">
        <v>129</v>
      </c>
      <c r="G209" s="245">
        <f>G210</f>
        <v>843.345</v>
      </c>
    </row>
    <row r="210" spans="1:7" ht="27.75" customHeight="1">
      <c r="A210" s="26" t="s">
        <v>130</v>
      </c>
      <c r="B210" s="69" t="s">
        <v>16</v>
      </c>
      <c r="C210" s="47" t="s">
        <v>185</v>
      </c>
      <c r="D210" s="47" t="s">
        <v>183</v>
      </c>
      <c r="E210" s="146" t="s">
        <v>61</v>
      </c>
      <c r="F210" s="28" t="s">
        <v>96</v>
      </c>
      <c r="G210" s="245">
        <f>'расх 17 г'!O172</f>
        <v>843.345</v>
      </c>
    </row>
    <row r="211" spans="1:7" ht="27" customHeight="1" hidden="1">
      <c r="A211" s="130" t="s">
        <v>4</v>
      </c>
      <c r="B211" s="69" t="s">
        <v>16</v>
      </c>
      <c r="C211" s="150" t="s">
        <v>185</v>
      </c>
      <c r="D211" s="150" t="s">
        <v>183</v>
      </c>
      <c r="E211" s="174" t="s">
        <v>61</v>
      </c>
      <c r="F211" s="139" t="s">
        <v>199</v>
      </c>
      <c r="G211" s="52"/>
    </row>
    <row r="212" spans="1:7" s="5" customFormat="1" ht="28.5" customHeight="1">
      <c r="A212" s="46" t="s">
        <v>109</v>
      </c>
      <c r="B212" s="69" t="s">
        <v>16</v>
      </c>
      <c r="C212" s="28" t="s">
        <v>180</v>
      </c>
      <c r="D212" s="28" t="s">
        <v>191</v>
      </c>
      <c r="E212" s="146" t="s">
        <v>52</v>
      </c>
      <c r="F212" s="47"/>
      <c r="G212" s="85">
        <f>G213</f>
        <v>40</v>
      </c>
    </row>
    <row r="213" spans="1:7" s="5" customFormat="1" ht="28.5" customHeight="1">
      <c r="A213" s="46" t="s">
        <v>128</v>
      </c>
      <c r="B213" s="69" t="s">
        <v>16</v>
      </c>
      <c r="C213" s="28" t="s">
        <v>180</v>
      </c>
      <c r="D213" s="28" t="s">
        <v>191</v>
      </c>
      <c r="E213" s="146" t="s">
        <v>52</v>
      </c>
      <c r="F213" s="47" t="s">
        <v>129</v>
      </c>
      <c r="G213" s="85">
        <f>G214</f>
        <v>40</v>
      </c>
    </row>
    <row r="214" spans="1:7" s="5" customFormat="1" ht="28.5" customHeight="1">
      <c r="A214" s="26" t="s">
        <v>130</v>
      </c>
      <c r="B214" s="69" t="s">
        <v>16</v>
      </c>
      <c r="C214" s="28" t="s">
        <v>180</v>
      </c>
      <c r="D214" s="28" t="s">
        <v>191</v>
      </c>
      <c r="E214" s="146" t="s">
        <v>52</v>
      </c>
      <c r="F214" s="47" t="s">
        <v>96</v>
      </c>
      <c r="G214" s="85">
        <f>'расх 17 г'!I69</f>
        <v>40</v>
      </c>
    </row>
    <row r="215" spans="1:7" s="5" customFormat="1" ht="27" customHeight="1" hidden="1">
      <c r="A215" s="130" t="s">
        <v>4</v>
      </c>
      <c r="B215" s="69" t="s">
        <v>16</v>
      </c>
      <c r="C215" s="139" t="s">
        <v>180</v>
      </c>
      <c r="D215" s="139" t="s">
        <v>191</v>
      </c>
      <c r="E215" s="174" t="s">
        <v>52</v>
      </c>
      <c r="F215" s="150" t="s">
        <v>199</v>
      </c>
      <c r="G215" s="85"/>
    </row>
    <row r="216" spans="1:7" ht="15" customHeight="1">
      <c r="A216" s="46" t="s">
        <v>75</v>
      </c>
      <c r="B216" s="69" t="s">
        <v>16</v>
      </c>
      <c r="C216" s="47" t="s">
        <v>185</v>
      </c>
      <c r="D216" s="47" t="s">
        <v>180</v>
      </c>
      <c r="E216" s="146" t="s">
        <v>56</v>
      </c>
      <c r="F216" s="47"/>
      <c r="G216" s="85">
        <f>G217+G220</f>
        <v>772.8</v>
      </c>
    </row>
    <row r="217" spans="1:7" ht="28.5" customHeight="1">
      <c r="A217" s="46" t="s">
        <v>128</v>
      </c>
      <c r="B217" s="69" t="s">
        <v>16</v>
      </c>
      <c r="C217" s="47" t="s">
        <v>185</v>
      </c>
      <c r="D217" s="47" t="s">
        <v>180</v>
      </c>
      <c r="E217" s="146" t="s">
        <v>56</v>
      </c>
      <c r="F217" s="47" t="s">
        <v>129</v>
      </c>
      <c r="G217" s="85">
        <f>G218</f>
        <v>12.8</v>
      </c>
    </row>
    <row r="218" spans="1:7" ht="29.25" customHeight="1">
      <c r="A218" s="26" t="s">
        <v>130</v>
      </c>
      <c r="B218" s="69" t="s">
        <v>16</v>
      </c>
      <c r="C218" s="47" t="s">
        <v>185</v>
      </c>
      <c r="D218" s="47" t="s">
        <v>180</v>
      </c>
      <c r="E218" s="146" t="s">
        <v>56</v>
      </c>
      <c r="F218" s="47" t="s">
        <v>96</v>
      </c>
      <c r="G218" s="85">
        <f>'расх 17 г'!G140</f>
        <v>12.8</v>
      </c>
    </row>
    <row r="219" spans="1:7" ht="30" customHeight="1" hidden="1">
      <c r="A219" s="130" t="s">
        <v>4</v>
      </c>
      <c r="B219" s="69" t="s">
        <v>16</v>
      </c>
      <c r="C219" s="150" t="s">
        <v>185</v>
      </c>
      <c r="D219" s="150" t="s">
        <v>180</v>
      </c>
      <c r="E219" s="174" t="s">
        <v>56</v>
      </c>
      <c r="F219" s="150" t="s">
        <v>199</v>
      </c>
      <c r="G219" s="85"/>
    </row>
    <row r="220" spans="1:7" s="5" customFormat="1" ht="30" customHeight="1">
      <c r="A220" s="26" t="s">
        <v>130</v>
      </c>
      <c r="B220" s="69" t="s">
        <v>16</v>
      </c>
      <c r="C220" s="47" t="s">
        <v>185</v>
      </c>
      <c r="D220" s="47" t="s">
        <v>181</v>
      </c>
      <c r="E220" s="146" t="s">
        <v>56</v>
      </c>
      <c r="F220" s="47" t="s">
        <v>96</v>
      </c>
      <c r="G220" s="85">
        <f>'расх 17 г'!U146</f>
        <v>760</v>
      </c>
    </row>
    <row r="221" spans="1:7" ht="30" customHeight="1" hidden="1">
      <c r="A221" s="130" t="s">
        <v>4</v>
      </c>
      <c r="B221" s="69" t="s">
        <v>16</v>
      </c>
      <c r="C221" s="150" t="s">
        <v>185</v>
      </c>
      <c r="D221" s="150" t="s">
        <v>181</v>
      </c>
      <c r="E221" s="174" t="s">
        <v>56</v>
      </c>
      <c r="F221" s="150" t="s">
        <v>199</v>
      </c>
      <c r="G221" s="85"/>
    </row>
    <row r="222" spans="1:7" s="5" customFormat="1" ht="16.5" customHeight="1">
      <c r="A222" s="46" t="s">
        <v>138</v>
      </c>
      <c r="B222" s="69" t="s">
        <v>16</v>
      </c>
      <c r="C222" s="73" t="s">
        <v>180</v>
      </c>
      <c r="D222" s="73" t="s">
        <v>191</v>
      </c>
      <c r="E222" s="200" t="s">
        <v>139</v>
      </c>
      <c r="F222" s="47"/>
      <c r="G222" s="85">
        <f>G223</f>
        <v>50</v>
      </c>
    </row>
    <row r="223" spans="1:7" s="5" customFormat="1" ht="17.25" customHeight="1">
      <c r="A223" s="46" t="s">
        <v>14</v>
      </c>
      <c r="B223" s="69" t="s">
        <v>16</v>
      </c>
      <c r="C223" s="73" t="s">
        <v>180</v>
      </c>
      <c r="D223" s="73" t="s">
        <v>191</v>
      </c>
      <c r="E223" s="200" t="s">
        <v>139</v>
      </c>
      <c r="F223" s="47" t="s">
        <v>131</v>
      </c>
      <c r="G223" s="85">
        <f>G224</f>
        <v>50</v>
      </c>
    </row>
    <row r="224" spans="1:7" s="5" customFormat="1" ht="18" customHeight="1">
      <c r="A224" s="46" t="s">
        <v>135</v>
      </c>
      <c r="B224" s="69" t="s">
        <v>16</v>
      </c>
      <c r="C224" s="73" t="s">
        <v>180</v>
      </c>
      <c r="D224" s="73" t="s">
        <v>191</v>
      </c>
      <c r="E224" s="200" t="s">
        <v>139</v>
      </c>
      <c r="F224" s="47" t="s">
        <v>99</v>
      </c>
      <c r="G224" s="85">
        <f>'расх 17 г'!O73</f>
        <v>50</v>
      </c>
    </row>
    <row r="225" spans="1:7" s="5" customFormat="1" ht="15.75" customHeight="1" hidden="1">
      <c r="A225" s="130" t="s">
        <v>102</v>
      </c>
      <c r="B225" s="69" t="s">
        <v>16</v>
      </c>
      <c r="C225" s="139" t="s">
        <v>180</v>
      </c>
      <c r="D225" s="139" t="s">
        <v>191</v>
      </c>
      <c r="E225" s="174" t="s">
        <v>139</v>
      </c>
      <c r="F225" s="150" t="s">
        <v>101</v>
      </c>
      <c r="G225" s="85"/>
    </row>
    <row r="226" spans="1:7" s="142" customFormat="1" ht="15.75" customHeight="1">
      <c r="A226" s="100" t="s">
        <v>25</v>
      </c>
      <c r="B226" s="68"/>
      <c r="C226" s="185"/>
      <c r="D226" s="185"/>
      <c r="E226" s="201"/>
      <c r="F226" s="64"/>
      <c r="G226" s="238">
        <f>G148+G120+G71+G64+G57</f>
        <v>15843.35453</v>
      </c>
    </row>
    <row r="227" spans="1:7" s="19" customFormat="1" ht="15" customHeight="1">
      <c r="A227" s="100" t="s">
        <v>26</v>
      </c>
      <c r="B227" s="186"/>
      <c r="C227" s="187"/>
      <c r="D227" s="187"/>
      <c r="E227" s="119"/>
      <c r="F227" s="64"/>
      <c r="G227" s="233">
        <f>G226+G56</f>
        <v>28258.300580000003</v>
      </c>
    </row>
    <row r="229" ht="15.75">
      <c r="G229" s="239"/>
    </row>
    <row r="230" ht="15.75">
      <c r="G230" s="71"/>
    </row>
    <row r="231" ht="15.75">
      <c r="G231" s="71"/>
    </row>
    <row r="232" ht="15.75">
      <c r="I232" s="255"/>
    </row>
    <row r="233" ht="15.75">
      <c r="G233" s="71"/>
    </row>
    <row r="237" ht="15.75">
      <c r="G237" s="71"/>
    </row>
    <row r="303" spans="2:5" ht="15.75">
      <c r="B303" s="188"/>
      <c r="C303" s="189"/>
      <c r="D303" s="189"/>
      <c r="E303" s="2"/>
    </row>
    <row r="304" spans="2:5" ht="15.75">
      <c r="B304" s="188"/>
      <c r="C304" s="189"/>
      <c r="D304" s="189"/>
      <c r="E304" s="2"/>
    </row>
    <row r="305" spans="2:5" ht="15.75">
      <c r="B305" s="188"/>
      <c r="C305" s="189"/>
      <c r="D305" s="189"/>
      <c r="E305" s="2"/>
    </row>
    <row r="306" spans="2:5" ht="15.75">
      <c r="B306" s="188"/>
      <c r="C306" s="189"/>
      <c r="D306" s="189"/>
      <c r="E306" s="2"/>
    </row>
    <row r="307" spans="2:5" ht="15.75">
      <c r="B307" s="188"/>
      <c r="C307" s="189"/>
      <c r="D307" s="189"/>
      <c r="E307" s="2"/>
    </row>
  </sheetData>
  <mergeCells count="4">
    <mergeCell ref="C1:G1"/>
    <mergeCell ref="C2:G2"/>
    <mergeCell ref="C3:G3"/>
    <mergeCell ref="A5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</cp:lastModifiedBy>
  <cp:lastPrinted>2017-07-26T01:43:37Z</cp:lastPrinted>
  <dcterms:created xsi:type="dcterms:W3CDTF">2007-12-24T02:44:39Z</dcterms:created>
  <dcterms:modified xsi:type="dcterms:W3CDTF">2017-08-24T05:11:44Z</dcterms:modified>
  <cp:category/>
  <cp:version/>
  <cp:contentType/>
  <cp:contentStatus/>
</cp:coreProperties>
</file>