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activeTab="10"/>
  </bookViews>
  <sheets>
    <sheet name="Источн19 г" sheetId="1" r:id="rId1"/>
    <sheet name="источн 20-21" sheetId="2" state="hidden" r:id="rId2"/>
    <sheet name="гл админ )" sheetId="3" r:id="rId3"/>
    <sheet name="гл админ деф" sheetId="4" state="hidden" r:id="rId4"/>
    <sheet name="доходы2019" sheetId="5" r:id="rId5"/>
    <sheet name="дох 2020-2021" sheetId="6" state="hidden" r:id="rId6"/>
    <sheet name="расх 19 г" sheetId="7" r:id="rId7"/>
    <sheet name="расх 2020-2021" sheetId="8" state="hidden" r:id="rId8"/>
    <sheet name="РБА 2019" sheetId="9" r:id="rId9"/>
    <sheet name="РБА 2020-2021" sheetId="10" state="hidden" r:id="rId10"/>
    <sheet name="целев 2019" sheetId="11" r:id="rId11"/>
    <sheet name="целев 2020-2021" sheetId="12" state="hidden" r:id="rId12"/>
    <sheet name="мтр18" sheetId="13" state="hidden" r:id="rId13"/>
    <sheet name="мтр19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<sst xmlns="http://schemas.openxmlformats.org/spreadsheetml/2006/main" count="9987" uniqueCount="685">
  <si>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</si>
  <si>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</si>
  <si>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</si>
  <si>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</si>
  <si>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</si>
  <si>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</si>
  <si>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</si>
  <si>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</si>
  <si>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</si>
  <si>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</si>
  <si>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</si>
  <si>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</si>
  <si>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</si>
  <si>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</si>
  <si>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</si>
  <si>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</si>
  <si>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</si>
  <si>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</si>
  <si>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</si>
  <si>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</si>
  <si>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2020 год, тыс. рублей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</si>
  <si>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</si>
  <si>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</si>
  <si>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</si>
  <si>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</si>
  <si>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</si>
  <si>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</si>
  <si>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</si>
  <si>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</si>
  <si>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</si>
  <si>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</si>
  <si>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</si>
  <si>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</si>
  <si>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</si>
  <si>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</si>
  <si>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</si>
  <si>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</si>
  <si>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</si>
  <si>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</si>
  <si>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</si>
  <si>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</si>
  <si>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</si>
  <si>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</si>
  <si>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</si>
  <si>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</si>
  <si>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</si>
  <si>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</si>
  <si>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</si>
  <si>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</si>
  <si>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</si>
  <si>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</si>
  <si>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</si>
  <si>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</si>
  <si>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</si>
  <si>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</si>
  <si>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</si>
  <si>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</si>
  <si>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</si>
  <si>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</si>
  <si>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</si>
  <si>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</si>
  <si>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</si>
  <si>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</si>
  <si>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</si>
  <si>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</si>
  <si>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</si>
  <si>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</si>
  <si>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</si>
  <si>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</si>
  <si>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</si>
  <si>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</si>
  <si>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</si>
  <si>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</si>
  <si>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</si>
  <si>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</si>
  <si>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</si>
  <si>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</si>
  <si>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</si>
  <si>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</si>
  <si>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</si>
  <si>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2019 сумма (тыс. рублей)</t>
  </si>
  <si>
    <t>2020 сумма (тыс. рублей)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</si>
  <si>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</si>
  <si>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</si>
  <si>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</si>
  <si>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</si>
  <si>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</si>
  <si>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</si>
  <si>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</si>
  <si>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</si>
  <si>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</si>
  <si>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</si>
  <si>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</si>
  <si>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</si>
  <si>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</si>
  <si>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</si>
  <si>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</si>
  <si>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</si>
  <si>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</si>
  <si>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</si>
  <si>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</si>
  <si>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</si>
  <si>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</si>
  <si>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</si>
  <si>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</si>
  <si>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</si>
  <si>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</si>
  <si>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</si>
  <si>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</si>
  <si>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</si>
  <si>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</si>
  <si>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</si>
  <si>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</si>
  <si>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</si>
  <si>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</si>
  <si>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</si>
  <si>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</si>
  <si>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</si>
  <si>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</si>
  <si>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</si>
  <si>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</si>
  <si>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</si>
  <si>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</si>
  <si>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</si>
  <si>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</si>
  <si>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</si>
  <si>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</si>
  <si>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</si>
  <si>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</si>
  <si>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</si>
  <si>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</si>
  <si>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</si>
  <si>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</si>
  <si>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</si>
  <si>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</si>
  <si>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</si>
  <si>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</si>
  <si>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</si>
  <si>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</si>
  <si>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</si>
  <si>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</si>
  <si>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</si>
  <si>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</si>
  <si>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</si>
  <si>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</si>
  <si>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</si>
  <si>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</si>
  <si>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</si>
  <si>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</si>
  <si>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</si>
  <si>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</si>
  <si>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</si>
  <si>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</si>
  <si>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</si>
  <si>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</si>
  <si>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</si>
  <si>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</si>
  <si>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</si>
  <si>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</si>
  <si>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</si>
  <si>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</si>
  <si>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</si>
  <si>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</si>
  <si>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</si>
  <si>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</si>
  <si>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</si>
  <si>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</si>
  <si>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</si>
  <si>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</si>
  <si>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</si>
  <si>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</si>
  <si>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</si>
  <si>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</si>
  <si>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</si>
  <si>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</si>
  <si>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</si>
  <si>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</si>
  <si>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</si>
  <si>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</si>
  <si>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</si>
  <si>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</si>
  <si>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</si>
  <si>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</si>
  <si>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</si>
  <si>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</si>
  <si>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</si>
  <si>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</si>
  <si>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</si>
  <si>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</si>
  <si>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</si>
  <si>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</si>
  <si>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</si>
  <si>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</si>
  <si>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</si>
  <si>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</si>
  <si>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</si>
  <si>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</si>
  <si>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</si>
  <si>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</si>
  <si>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</si>
  <si>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</si>
  <si>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</si>
  <si>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</si>
  <si>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</si>
  <si>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</si>
  <si>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</si>
  <si>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</si>
  <si>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</si>
  <si>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</si>
  <si>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</si>
  <si>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</si>
  <si>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</si>
  <si>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</si>
  <si>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</si>
  <si>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</si>
  <si>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</si>
  <si>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</si>
  <si>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</si>
  <si>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</si>
  <si>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</si>
  <si>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</si>
  <si>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</si>
  <si>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</si>
  <si>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</si>
  <si>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</si>
  <si>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</si>
  <si>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</si>
  <si>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</si>
  <si>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</si>
  <si>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</si>
  <si>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</si>
  <si>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</si>
  <si>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</si>
  <si>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</si>
  <si>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</si>
  <si>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</si>
  <si>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</si>
  <si>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</si>
  <si>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</si>
  <si>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</si>
  <si>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</si>
  <si>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</si>
  <si>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</si>
  <si>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</si>
  <si>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</si>
  <si>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</si>
  <si>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</si>
  <si>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</si>
  <si>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</si>
  <si>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</si>
  <si>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</si>
  <si>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</si>
  <si>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</si>
  <si>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</si>
  <si>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</si>
  <si>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</si>
  <si>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</si>
  <si>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</si>
  <si>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</si>
  <si>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</si>
  <si>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</si>
  <si>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</si>
  <si>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</si>
  <si>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</si>
  <si>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</si>
  <si>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</si>
  <si>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</si>
  <si>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</si>
  <si>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</si>
  <si>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</si>
  <si>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</si>
  <si>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</si>
  <si>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</si>
  <si>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</si>
  <si>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</si>
  <si>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</si>
  <si>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</si>
  <si>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</si>
  <si>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</si>
  <si>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</si>
  <si>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</si>
  <si>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</si>
  <si>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</si>
  <si>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</si>
  <si>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</si>
  <si>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</si>
  <si>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</si>
  <si>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</si>
  <si>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</si>
  <si>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</si>
  <si>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</si>
  <si>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</si>
  <si>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</si>
  <si>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</si>
  <si>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</si>
  <si>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</si>
  <si>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</si>
  <si>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</si>
  <si>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</si>
  <si>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</si>
  <si>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</si>
  <si>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</si>
  <si>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</si>
  <si>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</si>
  <si>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</si>
  <si>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</si>
  <si>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</si>
  <si>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</si>
  <si>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</si>
  <si>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</si>
  <si>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</si>
  <si>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</si>
  <si>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</si>
  <si>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</si>
  <si>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</si>
  <si>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</si>
  <si>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</si>
  <si>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</si>
  <si>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</si>
  <si>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</si>
  <si>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</si>
  <si>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</si>
  <si>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</si>
  <si>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</si>
  <si>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</si>
  <si>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</si>
  <si>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</si>
  <si>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</si>
  <si>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</si>
  <si>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</si>
  <si>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</si>
  <si>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</si>
  <si>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</si>
  <si>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</si>
  <si>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</si>
  <si>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</si>
  <si>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</si>
  <si>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</si>
  <si>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</si>
  <si>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</si>
  <si>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</si>
  <si>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</si>
  <si>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</si>
  <si>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</si>
  <si>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</si>
  <si>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</si>
  <si>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</si>
  <si>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</si>
  <si>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</si>
  <si>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</si>
  <si>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</si>
  <si>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</si>
  <si>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</si>
  <si>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</si>
  <si>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</si>
  <si>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</si>
  <si>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</si>
  <si>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</si>
  <si>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</si>
  <si>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</si>
  <si>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</si>
  <si>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</si>
  <si>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</si>
  <si>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</si>
  <si>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</si>
  <si>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</si>
  <si>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</si>
  <si>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</si>
  <si>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</si>
  <si>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</si>
  <si>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</si>
  <si>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</si>
  <si>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</si>
  <si>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</si>
  <si>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</si>
  <si>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</si>
  <si>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</si>
  <si>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</si>
  <si>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</si>
  <si>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</si>
  <si>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</si>
  <si>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</si>
  <si>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</si>
  <si>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</si>
  <si>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</si>
  <si>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</si>
  <si>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</si>
  <si>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</si>
  <si>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</si>
  <si>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</si>
  <si>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</si>
  <si>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</si>
  <si>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</si>
  <si>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</si>
  <si>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</si>
  <si>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</si>
  <si>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</si>
  <si>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</si>
  <si>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</si>
  <si>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</si>
  <si>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</si>
  <si>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</si>
  <si>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</si>
  <si>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</si>
  <si>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</si>
  <si>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</si>
  <si>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</si>
  <si>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</si>
  <si>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</si>
  <si>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</si>
  <si>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</si>
  <si>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</si>
  <si>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</si>
  <si>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</si>
  <si>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</si>
  <si>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</si>
  <si>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</si>
  <si>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</si>
  <si>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</si>
  <si>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</si>
  <si>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</si>
  <si>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</si>
  <si>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</si>
  <si>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</si>
  <si>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</si>
  <si>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</si>
  <si>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</si>
  <si>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</si>
  <si>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</si>
  <si>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</si>
  <si>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</si>
  <si>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</si>
  <si>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</si>
  <si>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</si>
  <si>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</si>
  <si>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</si>
  <si>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</si>
  <si>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</si>
  <si>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</si>
  <si>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</si>
  <si>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</si>
  <si>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</si>
  <si>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</si>
  <si>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</si>
  <si>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</si>
  <si>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</si>
  <si>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</si>
  <si>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</si>
  <si>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</si>
  <si>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</si>
  <si>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</si>
  <si>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</si>
  <si>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</si>
  <si>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</si>
  <si>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</si>
  <si>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</si>
  <si>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</si>
  <si>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</si>
  <si>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</si>
  <si>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</si>
  <si>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</si>
  <si>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</si>
  <si>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</si>
  <si>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</si>
  <si>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</si>
  <si>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</si>
  <si>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</si>
  <si>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</si>
  <si>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</si>
  <si>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</si>
  <si>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</si>
  <si>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</si>
  <si>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</si>
  <si>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</si>
  <si>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</si>
  <si>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</si>
  <si>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</si>
  <si>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</si>
  <si>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</si>
  <si>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</si>
  <si>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</si>
  <si>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</si>
  <si>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</si>
  <si>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</si>
  <si>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</si>
  <si>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</si>
  <si>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</si>
  <si>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</si>
  <si>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</si>
  <si>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</si>
  <si>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</si>
  <si>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</si>
  <si>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</si>
  <si>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</si>
  <si>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</si>
  <si>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</si>
  <si>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</si>
  <si>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</si>
  <si>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</si>
  <si>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</si>
  <si>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</si>
  <si>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</si>
  <si>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</si>
  <si>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</si>
  <si>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</si>
  <si>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</si>
  <si>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</si>
  <si>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</si>
  <si>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</si>
  <si>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</si>
  <si>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</si>
  <si>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</si>
  <si>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</si>
  <si>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</si>
  <si>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</si>
  <si>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</si>
  <si>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</si>
  <si>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</si>
  <si>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</si>
  <si>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</si>
  <si>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</si>
  <si>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</si>
  <si>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</si>
  <si>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</si>
  <si>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</si>
  <si>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</si>
  <si>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</si>
  <si>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</si>
  <si>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</si>
  <si>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</si>
  <si>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</si>
  <si>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</si>
  <si>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</si>
  <si>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</si>
  <si>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</si>
  <si>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</si>
  <si>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</si>
  <si>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</si>
  <si>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</si>
  <si>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</si>
  <si>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</si>
  <si>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</si>
  <si>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</si>
  <si>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</si>
  <si>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</si>
  <si>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</si>
  <si>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</si>
  <si>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</si>
  <si>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</si>
  <si>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</si>
  <si>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</si>
  <si>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</si>
  <si>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</si>
  <si>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</si>
  <si>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</si>
  <si>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</si>
  <si>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</si>
  <si>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</si>
  <si>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</si>
  <si>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</si>
  <si>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</si>
  <si>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</si>
  <si>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</si>
  <si>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</si>
  <si>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</si>
  <si>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</si>
  <si>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</si>
  <si>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</si>
  <si>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</si>
  <si>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</si>
  <si>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</si>
  <si>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</si>
  <si>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</si>
  <si>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</si>
  <si>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</si>
  <si>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</si>
  <si>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</si>
  <si>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</si>
  <si>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</si>
  <si>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</si>
  <si>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</si>
  <si>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</si>
  <si>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</si>
  <si>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</si>
  <si>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</si>
  <si>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</si>
  <si>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</si>
  <si>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</si>
  <si>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</si>
  <si>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</si>
  <si>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</si>
  <si>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</si>
  <si>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</si>
  <si>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</si>
  <si>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</si>
  <si>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</si>
  <si>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</si>
  <si>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</si>
  <si>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03 0 01 R5550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</si>
  <si>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</si>
  <si>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</si>
  <si>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</si>
  <si>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</si>
  <si>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</si>
  <si>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</si>
  <si>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</si>
  <si>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</si>
  <si>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</si>
  <si>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Поступление доходов в бюджет Николаевского городского поселения на плановый период 2020 и 2021 годов</t>
  </si>
  <si>
    <t>03 0 01L5550</t>
  </si>
  <si>
    <t>03 0 01 L5550</t>
  </si>
  <si>
    <t>03 0 01L5552</t>
  </si>
  <si>
    <t>2021 год, тыс. рублей</t>
  </si>
  <si>
    <t>Источники финансирования дефицита бюджета Николаевского городского поселения       на 2019 год</t>
  </si>
  <si>
    <t>Источники внутреннего финансирования дефицита бюджета Николаевского городского поселения на плановый период 2020 и 2021 годов</t>
  </si>
  <si>
    <t>2021      сумма (тыс. рублей)</t>
  </si>
  <si>
    <t>Перечень главных администраторов доходов бюджета  Николаевского городского поселения на 2019 год и на плановый период 2020 и 2021 годов " &lt;*&gt;</t>
  </si>
  <si>
    <t>Перечень главных администраторов источников финансирования дефицита бюджета Николаевского городского поселения на 2019 год и на плановый период 2020 и 2021 годов</t>
  </si>
  <si>
    <t>Поступление доходов в бюджет Николаевского городского поселения в 2019 году</t>
  </si>
  <si>
    <t>Ведомственная структура  расходов бюджета  Николаевского городского поселения 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</si>
  <si>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</si>
  <si>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</si>
  <si>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</si>
  <si>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Приложение №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</si>
  <si>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</si>
  <si>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01 02 00 00 00 0000 000</t>
  </si>
  <si>
    <t>Кредиты от кредитных организаций в валюте Рф</t>
  </si>
  <si>
    <t>Ведомственная структура  расходов бюджета  Николаевского городского поселения  на плановый период 2020 и 2021 годов</t>
  </si>
  <si>
    <t>Мероприятия по благоустройству дворовых территорий</t>
  </si>
  <si>
    <t>Межбюджетные трансферты, передаваемые из бюджета Николаевского городского поселения Смидовичскому муниципальному району  в 2019 году</t>
  </si>
  <si>
    <t>2019 (тыс. рублей)</t>
  </si>
  <si>
    <t>03 0 01L5551</t>
  </si>
  <si>
    <t>03 0 01 L5551</t>
  </si>
  <si>
    <t>03 0 01 R5552</t>
  </si>
  <si>
    <t>03 0 01 R5551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</si>
  <si>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</si>
  <si>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</si>
  <si>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</si>
  <si>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</si>
  <si>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</si>
  <si>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>от    25.12.2018     №  18</t>
  </si>
  <si>
    <t>от    25.12.2018    №  18</t>
  </si>
  <si>
    <t>от  25.12.2018     №   18</t>
  </si>
  <si>
    <t>от   25.12.2018    №  18</t>
  </si>
  <si>
    <t>от   25.12.2018        №  18</t>
  </si>
  <si>
    <t>202 45144 13 0000 151</t>
  </si>
  <si>
    <t>202 45146 13 0000 151</t>
  </si>
  <si>
    <t>202 45147 13 0000 151</t>
  </si>
  <si>
    <t xml:space="preserve">                                           к решению Собрания депутатов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</si>
  <si>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</si>
  <si>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</si>
  <si>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</si>
  <si>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</si>
  <si>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</si>
  <si>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</si>
  <si>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</si>
  <si>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</si>
  <si>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</si>
  <si>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</si>
  <si>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</si>
  <si>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</si>
  <si>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</si>
  <si>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</si>
  <si>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</si>
  <si>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</si>
  <si>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202 49999 13 0000 150</t>
  </si>
  <si>
    <t>202 90024 13 0000 150</t>
  </si>
  <si>
    <t>208 05000 13 0000 150</t>
  </si>
  <si>
    <t>219 60010 13 0000 150</t>
  </si>
  <si>
    <t>Бухгалтерские услуги по составлению отчетности</t>
  </si>
  <si>
    <t xml:space="preserve">                Приложение № 2</t>
  </si>
  <si>
    <t xml:space="preserve">                                        Приложение № 3</t>
  </si>
  <si>
    <t>Приложение № 5</t>
  </si>
  <si>
    <t>150</t>
  </si>
  <si>
    <t>414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</si>
  <si>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</si>
  <si>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</si>
  <si>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>МП "Реконструкция объектов коммунальной инфраструктуры муниципального образования "Николаевское городское поселение"2019-2021 годы</t>
  </si>
  <si>
    <t>МП "Реконструкция объектов коммунальной инфраструктуры муниципального образования "Николаевское городское поселение"2019-2021" годы</t>
  </si>
  <si>
    <t>от 26.03.2019 № 34</t>
  </si>
  <si>
    <t xml:space="preserve">от 26.03.2019 № 34     </t>
  </si>
  <si>
    <t xml:space="preserve">                            от 26</t>
  </si>
  <si>
    <t xml:space="preserve">                                            от 26.03.2019 № 34</t>
  </si>
  <si>
    <t xml:space="preserve">       от 26.03.2019  № 34   </t>
  </si>
  <si>
    <t xml:space="preserve">                от 26.03.2019 № 34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</si>
</sst>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10" fillId="3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1:5" ht="15.75">
      <c r="A1" s="217"/>
      <c r="B1" s="8"/>
      <c r="C1" s="153" t="s">
        <v>550</v>
      </c>
      <c r="D1" s="153"/>
      <c r="E1" s="153"/>
    </row>
    <row r="2" spans="1:4" ht="15" customHeight="1">
      <c r="A2" s="217"/>
      <c r="B2" s="8"/>
      <c r="C2" s="153" t="s">
        <v>648</v>
      </c>
      <c r="D2" s="153"/>
    </row>
    <row r="3" spans="1:5" ht="15.75" customHeight="1">
      <c r="A3" s="217"/>
      <c r="B3" s="8"/>
      <c r="C3" s="153"/>
      <c r="D3" s="406" t="s">
        <v>683</v>
      </c>
      <c r="E3" s="406"/>
    </row>
    <row r="4" spans="1:4" ht="15.75">
      <c r="A4" s="217"/>
      <c r="B4" s="8"/>
      <c r="C4" s="218"/>
      <c r="D4" s="218"/>
    </row>
    <row r="5" spans="1:5" ht="31.5" customHeight="1">
      <c r="A5" s="408" t="s">
        <v>613</v>
      </c>
      <c r="B5" s="408"/>
      <c r="C5" s="408"/>
      <c r="D5" s="408"/>
      <c r="E5" s="408"/>
    </row>
    <row r="7" spans="1:5" s="221" customFormat="1" ht="32.25" customHeight="1">
      <c r="A7" s="407" t="s">
        <v>523</v>
      </c>
      <c r="B7" s="407"/>
      <c r="C7" s="409" t="s">
        <v>526</v>
      </c>
      <c r="D7" s="410"/>
      <c r="E7" s="413" t="s">
        <v>241</v>
      </c>
    </row>
    <row r="8" spans="1:5" s="221" customFormat="1" ht="78.75" customHeight="1">
      <c r="A8" s="43" t="s">
        <v>527</v>
      </c>
      <c r="B8" s="43" t="s">
        <v>529</v>
      </c>
      <c r="C8" s="411"/>
      <c r="D8" s="412"/>
      <c r="E8" s="413"/>
    </row>
    <row r="9" spans="1:5" s="223" customFormat="1" ht="15">
      <c r="A9" s="222" t="s">
        <v>530</v>
      </c>
      <c r="B9" s="40" t="s">
        <v>531</v>
      </c>
      <c r="C9" s="407">
        <v>3</v>
      </c>
      <c r="D9" s="407"/>
      <c r="E9" s="134">
        <v>4</v>
      </c>
    </row>
    <row r="10" spans="1:5" s="226" customFormat="1" ht="30.75" customHeight="1">
      <c r="A10" s="224" t="s">
        <v>168</v>
      </c>
      <c r="B10" s="225" t="s">
        <v>532</v>
      </c>
      <c r="C10" s="400" t="s">
        <v>533</v>
      </c>
      <c r="D10" s="414"/>
      <c r="E10" s="336">
        <f>E14+E18</f>
        <v>407.23593999999866</v>
      </c>
    </row>
    <row r="11" spans="1:5" s="226" customFormat="1" ht="30.75" customHeight="1" hidden="1">
      <c r="A11" s="224"/>
      <c r="B11" s="225"/>
      <c r="C11" s="400"/>
      <c r="D11" s="401"/>
      <c r="E11" s="336"/>
    </row>
    <row r="12" spans="1:5" s="226" customFormat="1" ht="30.75" customHeight="1" hidden="1">
      <c r="A12" s="224"/>
      <c r="B12" s="225"/>
      <c r="C12" s="400"/>
      <c r="D12" s="401"/>
      <c r="E12" s="336"/>
    </row>
    <row r="13" spans="1:5" s="226" customFormat="1" ht="27.75" customHeight="1">
      <c r="A13" s="224" t="s">
        <v>168</v>
      </c>
      <c r="B13" s="225" t="s">
        <v>534</v>
      </c>
      <c r="C13" s="400" t="s">
        <v>535</v>
      </c>
      <c r="D13" s="414"/>
      <c r="E13" s="335">
        <f>E10</f>
        <v>407.23593999999866</v>
      </c>
    </row>
    <row r="14" spans="1:5" s="229" customFormat="1" ht="18.75" customHeight="1">
      <c r="A14" s="227" t="s">
        <v>168</v>
      </c>
      <c r="B14" s="228" t="s">
        <v>536</v>
      </c>
      <c r="C14" s="404" t="s">
        <v>537</v>
      </c>
      <c r="D14" s="405"/>
      <c r="E14" s="366">
        <f>E17</f>
        <v>-33354.47771</v>
      </c>
    </row>
    <row r="15" spans="1:5" s="221" customFormat="1" ht="24" customHeight="1">
      <c r="A15" s="230" t="s">
        <v>168</v>
      </c>
      <c r="B15" s="222" t="s">
        <v>538</v>
      </c>
      <c r="C15" s="402" t="s">
        <v>539</v>
      </c>
      <c r="D15" s="403"/>
      <c r="E15" s="335">
        <f>E14</f>
        <v>-33354.47771</v>
      </c>
    </row>
    <row r="16" spans="1:5" s="221" customFormat="1" ht="29.25" customHeight="1">
      <c r="A16" s="230" t="s">
        <v>168</v>
      </c>
      <c r="B16" s="222" t="s">
        <v>540</v>
      </c>
      <c r="C16" s="402" t="s">
        <v>541</v>
      </c>
      <c r="D16" s="403"/>
      <c r="E16" s="335">
        <f>E15</f>
        <v>-33354.47771</v>
      </c>
    </row>
    <row r="17" spans="1:5" s="221" customFormat="1" ht="30" customHeight="1">
      <c r="A17" s="230" t="s">
        <v>168</v>
      </c>
      <c r="B17" s="222" t="s">
        <v>363</v>
      </c>
      <c r="C17" s="402" t="s">
        <v>364</v>
      </c>
      <c r="D17" s="403"/>
      <c r="E17" s="335">
        <f>-доходы2019!G120</f>
        <v>-33354.47771</v>
      </c>
    </row>
    <row r="18" spans="1:5" s="229" customFormat="1" ht="17.25" customHeight="1">
      <c r="A18" s="227" t="s">
        <v>168</v>
      </c>
      <c r="B18" s="228" t="s">
        <v>542</v>
      </c>
      <c r="C18" s="404" t="s">
        <v>543</v>
      </c>
      <c r="D18" s="405"/>
      <c r="E18" s="366">
        <f>E19</f>
        <v>33761.71365</v>
      </c>
    </row>
    <row r="19" spans="1:5" s="221" customFormat="1" ht="25.5" customHeight="1">
      <c r="A19" s="230" t="s">
        <v>168</v>
      </c>
      <c r="B19" s="222" t="s">
        <v>544</v>
      </c>
      <c r="C19" s="402" t="s">
        <v>545</v>
      </c>
      <c r="D19" s="403"/>
      <c r="E19" s="335">
        <f>E20</f>
        <v>33761.71365</v>
      </c>
    </row>
    <row r="20" spans="1:5" s="221" customFormat="1" ht="29.25" customHeight="1">
      <c r="A20" s="230" t="s">
        <v>168</v>
      </c>
      <c r="B20" s="222" t="s">
        <v>546</v>
      </c>
      <c r="C20" s="402" t="s">
        <v>547</v>
      </c>
      <c r="D20" s="403"/>
      <c r="E20" s="335">
        <f>E21</f>
        <v>33761.71365</v>
      </c>
    </row>
    <row r="21" spans="1:5" s="221" customFormat="1" ht="31.5" customHeight="1">
      <c r="A21" s="230" t="s">
        <v>168</v>
      </c>
      <c r="B21" s="222" t="s">
        <v>365</v>
      </c>
      <c r="C21" s="402" t="s">
        <v>366</v>
      </c>
      <c r="D21" s="403"/>
      <c r="E21" s="335">
        <f>'расх 19 г'!G316</f>
        <v>33761.71365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D3:E3"/>
    <mergeCell ref="C9:D9"/>
    <mergeCell ref="C18:D18"/>
    <mergeCell ref="C19:D19"/>
    <mergeCell ref="A5:E5"/>
    <mergeCell ref="A7:B7"/>
    <mergeCell ref="C7:D8"/>
    <mergeCell ref="E7:E8"/>
    <mergeCell ref="C13:D13"/>
    <mergeCell ref="C10:D10"/>
    <mergeCell ref="C11:D11"/>
    <mergeCell ref="C12:D12"/>
    <mergeCell ref="C20:D20"/>
    <mergeCell ref="C21:D21"/>
    <mergeCell ref="C17:D17"/>
    <mergeCell ref="C14:D14"/>
    <mergeCell ref="C16:D16"/>
    <mergeCell ref="C15:D1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621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384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643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8" t="s">
        <v>622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51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62</v>
      </c>
      <c r="H7" s="132" t="s">
        <v>184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12452.41</v>
      </c>
      <c r="H9" s="157">
        <f>H10+H18+H26+H51</f>
        <v>12269.24175</v>
      </c>
    </row>
    <row r="10" spans="1:8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f>'расх 2020-2021'!G16</f>
        <v>950</v>
      </c>
      <c r="H16" s="171">
        <f>'расх 2020-2021'!H16</f>
        <v>950</v>
      </c>
    </row>
    <row r="17" spans="1:8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f>'расх 2020-2021'!G17</f>
        <v>241.6</v>
      </c>
      <c r="H17" s="171">
        <f>'расх 2020-2021'!H17</f>
        <v>241.6</v>
      </c>
    </row>
    <row r="18" spans="1:10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71">
        <f>'расх 2020-2021'!G24</f>
        <v>500</v>
      </c>
      <c r="H24" s="171">
        <f>'расх 2020-2021'!H24</f>
        <v>500</v>
      </c>
    </row>
    <row r="25" spans="1:8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f>'расх 2020-2021'!G25</f>
        <v>211.4</v>
      </c>
      <c r="H25" s="171">
        <f>'расх 2020-2021'!H25</f>
        <v>211.4</v>
      </c>
    </row>
    <row r="26" spans="1:8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71">
        <f>'расх 2020-2021'!G32</f>
        <v>6760</v>
      </c>
      <c r="H32" s="171">
        <f>'расх 2020-2021'!H32</f>
        <v>6760</v>
      </c>
    </row>
    <row r="33" spans="1:8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71">
        <f>'расх 2020-2021'!G34</f>
        <v>1674.4</v>
      </c>
      <c r="H34" s="171">
        <f>'расх 2020-2021'!H34</f>
        <v>1674.4</v>
      </c>
    </row>
    <row r="35" spans="1:8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171">
        <f>'расх 2020-2021'!G38</f>
        <v>441.02</v>
      </c>
      <c r="H38" s="171">
        <f>'расх 2020-2021'!H38</f>
        <v>441.02</v>
      </c>
    </row>
    <row r="39" spans="1:8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1">
        <f>'расх 2020-2021'!G39</f>
        <v>1485.15</v>
      </c>
      <c r="H39" s="171">
        <f>'расх 2020-2021'!H39</f>
        <v>1301.98175</v>
      </c>
    </row>
    <row r="40" spans="1:8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554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554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207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 aca="true" t="shared" si="2" ref="G46:H49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 t="shared" si="2"/>
        <v>0</v>
      </c>
      <c r="H49" s="181">
        <f t="shared" si="2"/>
        <v>0</v>
      </c>
    </row>
    <row r="50" spans="1:8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71">
        <v>0</v>
      </c>
      <c r="H50" s="181">
        <v>0</v>
      </c>
    </row>
    <row r="51" spans="1:8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71">
        <f>'расх 2020-2021'!G56</f>
        <v>90</v>
      </c>
      <c r="H56" s="171">
        <f>'расх 2020-2021'!H56</f>
        <v>90</v>
      </c>
    </row>
    <row r="57" spans="1:8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71">
        <f>'расх 2020-2021'!G57</f>
        <v>30</v>
      </c>
      <c r="H57" s="171">
        <f>'расх 2020-2021'!H57</f>
        <v>30</v>
      </c>
    </row>
    <row r="58" spans="1:8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71">
        <f>'расх 2020-2021'!G60</f>
        <v>14.7</v>
      </c>
      <c r="H60" s="171">
        <f>'расх 2020-2021'!H60</f>
        <v>14.7</v>
      </c>
    </row>
    <row r="61" spans="1:8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71">
        <f>'расх 2020-2021'!G61</f>
        <v>19.8</v>
      </c>
      <c r="H61" s="171">
        <f>'расх 2020-2021'!H61</f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376</v>
      </c>
      <c r="D63" s="62" t="s">
        <v>387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376</v>
      </c>
      <c r="D64" s="40" t="s">
        <v>387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376</v>
      </c>
      <c r="D65" s="40" t="s">
        <v>387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472</v>
      </c>
      <c r="B66" s="37" t="s">
        <v>168</v>
      </c>
      <c r="C66" s="40" t="s">
        <v>376</v>
      </c>
      <c r="D66" s="25" t="s">
        <v>387</v>
      </c>
      <c r="E66" s="48" t="s">
        <v>132</v>
      </c>
      <c r="F66" s="24" t="s">
        <v>395</v>
      </c>
      <c r="G66" s="171">
        <f>'расх 2020-2021'!G66</f>
        <v>0</v>
      </c>
      <c r="H66" s="171">
        <f>'расх 2020-2021'!H66</f>
        <v>0</v>
      </c>
    </row>
    <row r="67" spans="1:8" ht="16.5" customHeight="1">
      <c r="A67" s="26" t="s">
        <v>257</v>
      </c>
      <c r="B67" s="37" t="s">
        <v>168</v>
      </c>
      <c r="C67" s="40" t="s">
        <v>376</v>
      </c>
      <c r="D67" s="25" t="s">
        <v>387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376</v>
      </c>
      <c r="D68" s="25" t="s">
        <v>387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376</v>
      </c>
      <c r="D69" s="25" t="s">
        <v>387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376</v>
      </c>
      <c r="D70" s="25" t="s">
        <v>387</v>
      </c>
      <c r="E70" s="48" t="s">
        <v>258</v>
      </c>
      <c r="F70" s="24" t="s">
        <v>215</v>
      </c>
      <c r="G70" s="181"/>
      <c r="H70" s="181"/>
    </row>
    <row r="71" spans="1:8" s="189" customFormat="1" ht="15" customHeight="1">
      <c r="A71" s="186" t="s">
        <v>401</v>
      </c>
      <c r="B71" s="36" t="s">
        <v>168</v>
      </c>
      <c r="C71" s="187" t="s">
        <v>377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402</v>
      </c>
      <c r="B72" s="36" t="s">
        <v>168</v>
      </c>
      <c r="C72" s="101" t="s">
        <v>377</v>
      </c>
      <c r="D72" s="101" t="s">
        <v>379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377</v>
      </c>
      <c r="D73" s="69" t="s">
        <v>379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403</v>
      </c>
      <c r="B74" s="37" t="s">
        <v>168</v>
      </c>
      <c r="C74" s="62" t="s">
        <v>377</v>
      </c>
      <c r="D74" s="62" t="s">
        <v>379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377</v>
      </c>
      <c r="D75" s="25" t="s">
        <v>379</v>
      </c>
      <c r="E75" s="48" t="s">
        <v>133</v>
      </c>
      <c r="F75" s="40" t="s">
        <v>555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377</v>
      </c>
      <c r="D76" s="25" t="s">
        <v>379</v>
      </c>
      <c r="E76" s="48" t="s">
        <v>133</v>
      </c>
      <c r="F76" s="25" t="s">
        <v>479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471</v>
      </c>
      <c r="B77" s="37" t="s">
        <v>168</v>
      </c>
      <c r="C77" s="25" t="s">
        <v>377</v>
      </c>
      <c r="D77" s="25" t="s">
        <v>379</v>
      </c>
      <c r="E77" s="48" t="s">
        <v>133</v>
      </c>
      <c r="F77" s="24" t="s">
        <v>391</v>
      </c>
      <c r="G77" s="171">
        <f>'расх 2020-2021'!G77</f>
        <v>643.2</v>
      </c>
      <c r="H77" s="171">
        <f>'расх 2020-2021'!H77</f>
        <v>643.2</v>
      </c>
    </row>
    <row r="78" spans="1:8" ht="15.75">
      <c r="A78" s="125" t="s">
        <v>212</v>
      </c>
      <c r="B78" s="37" t="s">
        <v>168</v>
      </c>
      <c r="C78" s="25" t="s">
        <v>377</v>
      </c>
      <c r="D78" s="25" t="s">
        <v>379</v>
      </c>
      <c r="E78" s="48" t="s">
        <v>133</v>
      </c>
      <c r="F78" s="24" t="s">
        <v>392</v>
      </c>
      <c r="G78" s="171">
        <f>'расх 2020-2021'!G78</f>
        <v>3</v>
      </c>
      <c r="H78" s="171">
        <f>'расх 2020-2021'!H78</f>
        <v>3</v>
      </c>
    </row>
    <row r="79" spans="1:8" ht="38.25">
      <c r="A79" s="125" t="s">
        <v>203</v>
      </c>
      <c r="B79" s="37" t="s">
        <v>168</v>
      </c>
      <c r="C79" s="25" t="s">
        <v>377</v>
      </c>
      <c r="D79" s="25" t="s">
        <v>379</v>
      </c>
      <c r="E79" s="48" t="s">
        <v>133</v>
      </c>
      <c r="F79" s="24" t="s">
        <v>204</v>
      </c>
      <c r="G79" s="171">
        <f>'расх 2020-2021'!G79</f>
        <v>234.2</v>
      </c>
      <c r="H79" s="171">
        <f>'расх 2020-2021'!H79</f>
        <v>234.2</v>
      </c>
    </row>
    <row r="80" spans="1:8" ht="28.5" customHeight="1">
      <c r="A80" s="28" t="s">
        <v>247</v>
      </c>
      <c r="B80" s="37" t="s">
        <v>168</v>
      </c>
      <c r="C80" s="25" t="s">
        <v>377</v>
      </c>
      <c r="D80" s="25" t="s">
        <v>379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377</v>
      </c>
      <c r="D81" s="25" t="s">
        <v>379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393</v>
      </c>
      <c r="B82" s="37" t="s">
        <v>168</v>
      </c>
      <c r="C82" s="25" t="s">
        <v>377</v>
      </c>
      <c r="D82" s="25" t="s">
        <v>379</v>
      </c>
      <c r="E82" s="48" t="s">
        <v>133</v>
      </c>
      <c r="F82" s="24" t="s">
        <v>394</v>
      </c>
      <c r="G82" s="171">
        <f>'расх 2020-2021'!G82</f>
        <v>11</v>
      </c>
      <c r="H82" s="171">
        <f>'расх 2020-2021'!H82</f>
        <v>11</v>
      </c>
    </row>
    <row r="83" spans="1:8" ht="29.25" customHeight="1">
      <c r="A83" s="26" t="s">
        <v>472</v>
      </c>
      <c r="B83" s="37" t="s">
        <v>168</v>
      </c>
      <c r="C83" s="25" t="s">
        <v>377</v>
      </c>
      <c r="D83" s="25" t="s">
        <v>379</v>
      </c>
      <c r="E83" s="48" t="s">
        <v>133</v>
      </c>
      <c r="F83" s="24" t="s">
        <v>395</v>
      </c>
      <c r="G83" s="171">
        <f>'расх 2020-2021'!G83</f>
        <v>8</v>
      </c>
      <c r="H83" s="171">
        <f>'расх 2020-2021'!H83</f>
        <v>8</v>
      </c>
    </row>
    <row r="84" spans="1:8" s="195" customFormat="1" ht="27.75" customHeight="1">
      <c r="A84" s="192" t="s">
        <v>404</v>
      </c>
      <c r="B84" s="36" t="s">
        <v>168</v>
      </c>
      <c r="C84" s="193" t="s">
        <v>379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406</v>
      </c>
      <c r="B85" s="36" t="s">
        <v>168</v>
      </c>
      <c r="C85" s="34" t="s">
        <v>379</v>
      </c>
      <c r="D85" s="34" t="s">
        <v>380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379</v>
      </c>
      <c r="D86" s="50" t="s">
        <v>380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379</v>
      </c>
      <c r="D87" s="45" t="s">
        <v>380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379</v>
      </c>
      <c r="D88" s="24" t="s">
        <v>380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379</v>
      </c>
      <c r="D89" s="24" t="s">
        <v>380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472</v>
      </c>
      <c r="B90" s="37" t="s">
        <v>168</v>
      </c>
      <c r="C90" s="24" t="s">
        <v>379</v>
      </c>
      <c r="D90" s="24" t="s">
        <v>380</v>
      </c>
      <c r="E90" s="48" t="s">
        <v>134</v>
      </c>
      <c r="F90" s="24" t="s">
        <v>395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554</v>
      </c>
      <c r="C91" s="24" t="s">
        <v>379</v>
      </c>
      <c r="D91" s="24" t="s">
        <v>380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472</v>
      </c>
      <c r="B92" s="37" t="s">
        <v>554</v>
      </c>
      <c r="C92" s="24" t="s">
        <v>379</v>
      </c>
      <c r="D92" s="24" t="s">
        <v>380</v>
      </c>
      <c r="E92" s="48" t="s">
        <v>83</v>
      </c>
      <c r="F92" s="24" t="s">
        <v>395</v>
      </c>
      <c r="G92" s="144">
        <v>0</v>
      </c>
      <c r="H92" s="144">
        <v>0</v>
      </c>
    </row>
    <row r="93" spans="1:8" s="195" customFormat="1" ht="15.75" customHeight="1">
      <c r="A93" s="186" t="s">
        <v>407</v>
      </c>
      <c r="B93" s="36" t="s">
        <v>168</v>
      </c>
      <c r="C93" s="193" t="s">
        <v>378</v>
      </c>
      <c r="D93" s="193"/>
      <c r="E93" s="48"/>
      <c r="F93" s="193"/>
      <c r="G93" s="194">
        <f>G94+G100+G118</f>
        <v>2369.52917</v>
      </c>
      <c r="H93" s="194">
        <f>H94+H100+H118</f>
        <v>2547.9812899999997</v>
      </c>
    </row>
    <row r="94" spans="1:8" s="68" customFormat="1" ht="15" customHeight="1">
      <c r="A94" s="196" t="s">
        <v>386</v>
      </c>
      <c r="B94" s="36" t="s">
        <v>168</v>
      </c>
      <c r="C94" s="34" t="s">
        <v>378</v>
      </c>
      <c r="D94" s="34" t="s">
        <v>381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>
      <c r="A95" s="66" t="s">
        <v>256</v>
      </c>
      <c r="B95" s="58" t="s">
        <v>168</v>
      </c>
      <c r="C95" s="69" t="s">
        <v>378</v>
      </c>
      <c r="D95" s="69" t="s">
        <v>381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>
      <c r="A96" s="46" t="s">
        <v>226</v>
      </c>
      <c r="B96" s="44" t="s">
        <v>168</v>
      </c>
      <c r="C96" s="45" t="s">
        <v>378</v>
      </c>
      <c r="D96" s="45" t="s">
        <v>381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>
      <c r="A97" s="28" t="s">
        <v>247</v>
      </c>
      <c r="B97" s="44" t="s">
        <v>168</v>
      </c>
      <c r="C97" s="24" t="s">
        <v>378</v>
      </c>
      <c r="D97" s="24" t="s">
        <v>381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>
      <c r="A98" s="125" t="s">
        <v>249</v>
      </c>
      <c r="B98" s="44" t="s">
        <v>168</v>
      </c>
      <c r="C98" s="24" t="s">
        <v>378</v>
      </c>
      <c r="D98" s="24" t="s">
        <v>381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>
      <c r="A99" s="26" t="s">
        <v>472</v>
      </c>
      <c r="B99" s="44" t="s">
        <v>168</v>
      </c>
      <c r="C99" s="24" t="s">
        <v>378</v>
      </c>
      <c r="D99" s="24" t="s">
        <v>381</v>
      </c>
      <c r="E99" s="48" t="s">
        <v>135</v>
      </c>
      <c r="F99" s="24" t="s">
        <v>395</v>
      </c>
      <c r="G99" s="171">
        <f>'расх 2020-2021'!G99</f>
        <v>0</v>
      </c>
      <c r="H99" s="171">
        <f>'расх 2020-2021'!H99</f>
        <v>0</v>
      </c>
    </row>
    <row r="100" spans="1:8" ht="15" customHeight="1">
      <c r="A100" s="31" t="s">
        <v>374</v>
      </c>
      <c r="B100" s="36" t="s">
        <v>168</v>
      </c>
      <c r="C100" s="34" t="s">
        <v>378</v>
      </c>
      <c r="D100" s="34" t="s">
        <v>380</v>
      </c>
      <c r="E100" s="48"/>
      <c r="F100" s="34"/>
      <c r="G100" s="35">
        <f>G101</f>
        <v>2369.52917</v>
      </c>
      <c r="H100" s="35">
        <f>H101</f>
        <v>2547.9812899999997</v>
      </c>
    </row>
    <row r="101" spans="1:8" s="139" customFormat="1" ht="57" customHeight="1">
      <c r="A101" s="64" t="s">
        <v>264</v>
      </c>
      <c r="B101" s="58" t="s">
        <v>168</v>
      </c>
      <c r="C101" s="162" t="s">
        <v>378</v>
      </c>
      <c r="D101" s="162" t="s">
        <v>380</v>
      </c>
      <c r="E101" s="74" t="s">
        <v>227</v>
      </c>
      <c r="F101" s="162"/>
      <c r="G101" s="191">
        <f>G102</f>
        <v>2369.52917</v>
      </c>
      <c r="H101" s="191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378</v>
      </c>
      <c r="D102" s="107" t="s">
        <v>380</v>
      </c>
      <c r="E102" s="51" t="s">
        <v>228</v>
      </c>
      <c r="F102" s="107"/>
      <c r="G102" s="138">
        <f>G107+G103+G111</f>
        <v>2369.52917</v>
      </c>
      <c r="H102" s="138">
        <f>H107+H103+H111</f>
        <v>2547.9812899999997</v>
      </c>
    </row>
    <row r="103" spans="1:8" s="139" customFormat="1" ht="29.25" customHeight="1">
      <c r="A103" s="26" t="s">
        <v>173</v>
      </c>
      <c r="B103" s="37" t="s">
        <v>168</v>
      </c>
      <c r="C103" s="140" t="s">
        <v>378</v>
      </c>
      <c r="D103" s="140" t="s">
        <v>380</v>
      </c>
      <c r="E103" s="48" t="s">
        <v>174</v>
      </c>
      <c r="F103" s="140"/>
      <c r="G103" s="138">
        <f aca="true" t="shared" si="8" ref="G103:H105">G104</f>
        <v>715</v>
      </c>
      <c r="H103" s="138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378</v>
      </c>
      <c r="D104" s="140" t="s">
        <v>380</v>
      </c>
      <c r="E104" s="48" t="s">
        <v>174</v>
      </c>
      <c r="F104" s="140" t="s">
        <v>248</v>
      </c>
      <c r="G104" s="138">
        <f t="shared" si="8"/>
        <v>715</v>
      </c>
      <c r="H104" s="138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378</v>
      </c>
      <c r="D105" s="140" t="s">
        <v>380</v>
      </c>
      <c r="E105" s="48" t="s">
        <v>174</v>
      </c>
      <c r="F105" s="140" t="s">
        <v>210</v>
      </c>
      <c r="G105" s="138">
        <f t="shared" si="8"/>
        <v>715</v>
      </c>
      <c r="H105" s="138">
        <f t="shared" si="8"/>
        <v>815</v>
      </c>
    </row>
    <row r="106" spans="1:8" s="139" customFormat="1" ht="29.25" customHeight="1">
      <c r="A106" s="26" t="s">
        <v>472</v>
      </c>
      <c r="B106" s="37" t="s">
        <v>168</v>
      </c>
      <c r="C106" s="140" t="s">
        <v>378</v>
      </c>
      <c r="D106" s="140" t="s">
        <v>380</v>
      </c>
      <c r="E106" s="48" t="s">
        <v>174</v>
      </c>
      <c r="F106" s="140" t="s">
        <v>395</v>
      </c>
      <c r="G106" s="171">
        <f>'расх 2020-2021'!G106</f>
        <v>715</v>
      </c>
      <c r="H106" s="171">
        <f>'расх 2020-2021'!H106</f>
        <v>815</v>
      </c>
    </row>
    <row r="107" spans="1:8" ht="30" customHeight="1">
      <c r="A107" s="28" t="s">
        <v>231</v>
      </c>
      <c r="B107" s="44" t="s">
        <v>168</v>
      </c>
      <c r="C107" s="140" t="s">
        <v>378</v>
      </c>
      <c r="D107" s="140" t="s">
        <v>380</v>
      </c>
      <c r="E107" s="48" t="s">
        <v>229</v>
      </c>
      <c r="F107" s="140"/>
      <c r="G107" s="171">
        <f>'расх 2020-2021'!G107</f>
        <v>1609.52917</v>
      </c>
      <c r="H107" s="171">
        <f>'расх 2020-2021'!H107</f>
        <v>1687.98129</v>
      </c>
    </row>
    <row r="108" spans="1:8" ht="30" customHeight="1">
      <c r="A108" s="28" t="s">
        <v>247</v>
      </c>
      <c r="B108" s="37" t="s">
        <v>168</v>
      </c>
      <c r="C108" s="140" t="s">
        <v>378</v>
      </c>
      <c r="D108" s="140" t="s">
        <v>380</v>
      </c>
      <c r="E108" s="48" t="s">
        <v>229</v>
      </c>
      <c r="F108" s="140" t="s">
        <v>248</v>
      </c>
      <c r="G108" s="144">
        <f>G109</f>
        <v>1609.52917</v>
      </c>
      <c r="H108" s="144">
        <f>H109</f>
        <v>1687.98129</v>
      </c>
    </row>
    <row r="109" spans="1:8" ht="30" customHeight="1">
      <c r="A109" s="125" t="s">
        <v>249</v>
      </c>
      <c r="B109" s="37" t="s">
        <v>168</v>
      </c>
      <c r="C109" s="140" t="s">
        <v>378</v>
      </c>
      <c r="D109" s="140" t="s">
        <v>380</v>
      </c>
      <c r="E109" s="48" t="s">
        <v>229</v>
      </c>
      <c r="F109" s="140" t="s">
        <v>210</v>
      </c>
      <c r="G109" s="144">
        <f>G110</f>
        <v>1609.52917</v>
      </c>
      <c r="H109" s="144">
        <f>H110</f>
        <v>1687.98129</v>
      </c>
    </row>
    <row r="110" spans="1:8" ht="27" customHeight="1">
      <c r="A110" s="26" t="s">
        <v>472</v>
      </c>
      <c r="B110" s="37" t="s">
        <v>168</v>
      </c>
      <c r="C110" s="140" t="s">
        <v>378</v>
      </c>
      <c r="D110" s="140" t="s">
        <v>380</v>
      </c>
      <c r="E110" s="48" t="s">
        <v>229</v>
      </c>
      <c r="F110" s="140" t="s">
        <v>395</v>
      </c>
      <c r="G110" s="171">
        <f>'расх 2020-2021'!G110</f>
        <v>1609.52917</v>
      </c>
      <c r="H110" s="171">
        <f>'расх 2020-2021'!H110</f>
        <v>1687.98129</v>
      </c>
    </row>
    <row r="111" spans="1:8" ht="27" customHeight="1">
      <c r="A111" s="26" t="s">
        <v>300</v>
      </c>
      <c r="B111" s="37" t="s">
        <v>168</v>
      </c>
      <c r="C111" s="117" t="s">
        <v>378</v>
      </c>
      <c r="D111" s="117" t="s">
        <v>380</v>
      </c>
      <c r="E111" s="71" t="s">
        <v>260</v>
      </c>
      <c r="F111" s="140"/>
      <c r="G111" s="144">
        <f aca="true" t="shared" si="9" ref="G111:H113">G112</f>
        <v>45</v>
      </c>
      <c r="H111" s="144">
        <f t="shared" si="9"/>
        <v>45</v>
      </c>
    </row>
    <row r="112" spans="1:8" ht="27" customHeight="1">
      <c r="A112" s="28" t="s">
        <v>247</v>
      </c>
      <c r="B112" s="37" t="s">
        <v>168</v>
      </c>
      <c r="C112" s="117" t="s">
        <v>378</v>
      </c>
      <c r="D112" s="117" t="s">
        <v>380</v>
      </c>
      <c r="E112" s="71" t="s">
        <v>260</v>
      </c>
      <c r="F112" s="140" t="s">
        <v>248</v>
      </c>
      <c r="G112" s="144">
        <f t="shared" si="9"/>
        <v>45</v>
      </c>
      <c r="H112" s="144">
        <f t="shared" si="9"/>
        <v>45</v>
      </c>
    </row>
    <row r="113" spans="1:8" ht="27" customHeight="1">
      <c r="A113" s="125" t="s">
        <v>249</v>
      </c>
      <c r="B113" s="37" t="s">
        <v>168</v>
      </c>
      <c r="C113" s="117" t="s">
        <v>378</v>
      </c>
      <c r="D113" s="117" t="s">
        <v>380</v>
      </c>
      <c r="E113" s="71" t="s">
        <v>260</v>
      </c>
      <c r="F113" s="140" t="s">
        <v>210</v>
      </c>
      <c r="G113" s="144">
        <f t="shared" si="9"/>
        <v>45</v>
      </c>
      <c r="H113" s="144">
        <f t="shared" si="9"/>
        <v>45</v>
      </c>
    </row>
    <row r="114" spans="1:8" ht="27" customHeight="1">
      <c r="A114" s="26" t="s">
        <v>472</v>
      </c>
      <c r="B114" s="37" t="s">
        <v>168</v>
      </c>
      <c r="C114" s="117" t="s">
        <v>378</v>
      </c>
      <c r="D114" s="117" t="s">
        <v>380</v>
      </c>
      <c r="E114" s="71" t="s">
        <v>260</v>
      </c>
      <c r="F114" s="140" t="s">
        <v>395</v>
      </c>
      <c r="G114" s="171">
        <f>'расх 2020-2021'!G114</f>
        <v>45</v>
      </c>
      <c r="H114" s="171">
        <f>'расх 2020-2021'!H114</f>
        <v>45</v>
      </c>
    </row>
    <row r="115" spans="1:8" ht="21" customHeight="1" hidden="1">
      <c r="A115" s="26"/>
      <c r="B115" s="37" t="s">
        <v>554</v>
      </c>
      <c r="C115" s="140" t="s">
        <v>378</v>
      </c>
      <c r="D115" s="140" t="s">
        <v>380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554</v>
      </c>
      <c r="C116" s="140" t="s">
        <v>378</v>
      </c>
      <c r="D116" s="140" t="s">
        <v>380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554</v>
      </c>
      <c r="C117" s="140" t="s">
        <v>378</v>
      </c>
      <c r="D117" s="140" t="s">
        <v>380</v>
      </c>
      <c r="E117" s="48"/>
      <c r="F117" s="140" t="s">
        <v>395</v>
      </c>
      <c r="G117" s="144"/>
      <c r="H117" s="144"/>
    </row>
    <row r="118" spans="1:8" s="68" customFormat="1" ht="13.5" customHeight="1">
      <c r="A118" s="54" t="s">
        <v>371</v>
      </c>
      <c r="B118" s="36" t="s">
        <v>168</v>
      </c>
      <c r="C118" s="34" t="s">
        <v>378</v>
      </c>
      <c r="D118" s="34" t="s">
        <v>372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378</v>
      </c>
      <c r="D119" s="50" t="s">
        <v>372</v>
      </c>
      <c r="E119" s="74" t="s">
        <v>232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261</v>
      </c>
      <c r="B120" s="37" t="s">
        <v>168</v>
      </c>
      <c r="C120" s="29" t="s">
        <v>378</v>
      </c>
      <c r="D120" s="29" t="s">
        <v>372</v>
      </c>
      <c r="E120" s="48" t="s">
        <v>233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299</v>
      </c>
      <c r="B121" s="37" t="s">
        <v>168</v>
      </c>
      <c r="C121" s="29" t="s">
        <v>378</v>
      </c>
      <c r="D121" s="29" t="s">
        <v>372</v>
      </c>
      <c r="E121" s="48" t="s">
        <v>187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247</v>
      </c>
      <c r="B122" s="37" t="s">
        <v>168</v>
      </c>
      <c r="C122" s="29" t="s">
        <v>378</v>
      </c>
      <c r="D122" s="29" t="s">
        <v>372</v>
      </c>
      <c r="E122" s="48" t="s">
        <v>187</v>
      </c>
      <c r="F122" s="29" t="s">
        <v>248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249</v>
      </c>
      <c r="B123" s="37" t="s">
        <v>168</v>
      </c>
      <c r="C123" s="29" t="s">
        <v>378</v>
      </c>
      <c r="D123" s="29" t="s">
        <v>372</v>
      </c>
      <c r="E123" s="48" t="s">
        <v>187</v>
      </c>
      <c r="F123" s="29" t="s">
        <v>210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472</v>
      </c>
      <c r="B124" s="37" t="s">
        <v>168</v>
      </c>
      <c r="C124" s="29" t="s">
        <v>378</v>
      </c>
      <c r="D124" s="29" t="s">
        <v>372</v>
      </c>
      <c r="E124" s="48" t="s">
        <v>187</v>
      </c>
      <c r="F124" s="40" t="s">
        <v>395</v>
      </c>
      <c r="G124" s="73">
        <v>0</v>
      </c>
      <c r="H124" s="73">
        <v>0</v>
      </c>
    </row>
    <row r="125" spans="1:8" s="195" customFormat="1" ht="15" customHeight="1">
      <c r="A125" s="192" t="s">
        <v>408</v>
      </c>
      <c r="B125" s="36" t="s">
        <v>168</v>
      </c>
      <c r="C125" s="201" t="s">
        <v>381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308</v>
      </c>
      <c r="B126" s="36" t="s">
        <v>168</v>
      </c>
      <c r="C126" s="34" t="s">
        <v>381</v>
      </c>
      <c r="D126" s="34" t="s">
        <v>376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381</v>
      </c>
      <c r="D127" s="50" t="s">
        <v>376</v>
      </c>
      <c r="E127" s="74" t="s">
        <v>131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381</v>
      </c>
      <c r="D128" s="45" t="s">
        <v>376</v>
      </c>
      <c r="E128" s="51" t="s">
        <v>136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381</v>
      </c>
      <c r="D129" s="29" t="s">
        <v>376</v>
      </c>
      <c r="E129" s="48" t="s">
        <v>136</v>
      </c>
      <c r="F129" s="29" t="s">
        <v>248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381</v>
      </c>
      <c r="D130" s="29" t="s">
        <v>376</v>
      </c>
      <c r="E130" s="48" t="s">
        <v>136</v>
      </c>
      <c r="F130" s="29" t="s">
        <v>210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472</v>
      </c>
      <c r="B131" s="37" t="s">
        <v>168</v>
      </c>
      <c r="C131" s="29" t="s">
        <v>381</v>
      </c>
      <c r="D131" s="29" t="s">
        <v>376</v>
      </c>
      <c r="E131" s="48" t="s">
        <v>136</v>
      </c>
      <c r="F131" s="29" t="s">
        <v>395</v>
      </c>
      <c r="G131" s="171">
        <f>'расх 2020-2021'!G131</f>
        <v>80</v>
      </c>
      <c r="H131" s="171">
        <f>'расх 2020-2021'!H131</f>
        <v>80</v>
      </c>
    </row>
    <row r="132" spans="1:8" s="185" customFormat="1" ht="30.75" customHeight="1">
      <c r="A132" s="46" t="s">
        <v>310</v>
      </c>
      <c r="B132" s="37" t="s">
        <v>554</v>
      </c>
      <c r="C132" s="45" t="s">
        <v>381</v>
      </c>
      <c r="D132" s="45" t="s">
        <v>376</v>
      </c>
      <c r="E132" s="51" t="s">
        <v>309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311</v>
      </c>
      <c r="B133" s="37" t="s">
        <v>554</v>
      </c>
      <c r="C133" s="29" t="s">
        <v>381</v>
      </c>
      <c r="D133" s="29" t="s">
        <v>376</v>
      </c>
      <c r="E133" s="48" t="s">
        <v>262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554</v>
      </c>
      <c r="C134" s="29"/>
      <c r="D134" s="29"/>
      <c r="E134" s="48" t="s">
        <v>263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554</v>
      </c>
      <c r="C135" s="29"/>
      <c r="D135" s="29"/>
      <c r="E135" s="48" t="s">
        <v>263</v>
      </c>
      <c r="F135" s="29" t="s">
        <v>395</v>
      </c>
      <c r="G135" s="49">
        <v>0</v>
      </c>
      <c r="H135" s="49">
        <v>0</v>
      </c>
    </row>
    <row r="136" spans="1:8" s="68" customFormat="1" ht="15" customHeight="1">
      <c r="A136" s="54" t="s">
        <v>383</v>
      </c>
      <c r="B136" s="36" t="s">
        <v>168</v>
      </c>
      <c r="C136" s="34" t="s">
        <v>381</v>
      </c>
      <c r="D136" s="34" t="s">
        <v>377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430</v>
      </c>
      <c r="B137" s="36" t="s">
        <v>554</v>
      </c>
      <c r="C137" s="24" t="s">
        <v>381</v>
      </c>
      <c r="D137" s="24" t="s">
        <v>377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409</v>
      </c>
      <c r="B138" s="36" t="s">
        <v>554</v>
      </c>
      <c r="C138" s="24" t="s">
        <v>381</v>
      </c>
      <c r="D138" s="24" t="s">
        <v>377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410</v>
      </c>
      <c r="B139" s="36" t="s">
        <v>554</v>
      </c>
      <c r="C139" s="24" t="s">
        <v>381</v>
      </c>
      <c r="D139" s="24" t="s">
        <v>377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279</v>
      </c>
      <c r="B140" s="36" t="s">
        <v>554</v>
      </c>
      <c r="C140" s="45" t="s">
        <v>381</v>
      </c>
      <c r="D140" s="45" t="s">
        <v>377</v>
      </c>
      <c r="E140" s="51" t="s">
        <v>309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280</v>
      </c>
      <c r="B141" s="36" t="s">
        <v>554</v>
      </c>
      <c r="C141" s="24" t="s">
        <v>381</v>
      </c>
      <c r="D141" s="24" t="s">
        <v>377</v>
      </c>
      <c r="E141" s="48" t="s">
        <v>458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281</v>
      </c>
      <c r="B142" s="36" t="s">
        <v>554</v>
      </c>
      <c r="C142" s="24" t="s">
        <v>381</v>
      </c>
      <c r="D142" s="24" t="s">
        <v>377</v>
      </c>
      <c r="E142" s="48" t="s">
        <v>459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472</v>
      </c>
      <c r="B143" s="36" t="s">
        <v>554</v>
      </c>
      <c r="C143" s="24" t="s">
        <v>381</v>
      </c>
      <c r="D143" s="24" t="s">
        <v>377</v>
      </c>
      <c r="E143" s="48" t="s">
        <v>459</v>
      </c>
      <c r="F143" s="24" t="s">
        <v>395</v>
      </c>
      <c r="G143" s="181"/>
      <c r="H143" s="181"/>
    </row>
    <row r="144" spans="1:8" ht="29.25" customHeight="1" hidden="1">
      <c r="A144" s="26" t="s">
        <v>222</v>
      </c>
      <c r="B144" s="36" t="s">
        <v>554</v>
      </c>
      <c r="C144" s="45" t="s">
        <v>381</v>
      </c>
      <c r="D144" s="45" t="s">
        <v>377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222</v>
      </c>
      <c r="B145" s="58" t="s">
        <v>168</v>
      </c>
      <c r="C145" s="50" t="s">
        <v>381</v>
      </c>
      <c r="D145" s="50" t="s">
        <v>377</v>
      </c>
      <c r="E145" s="74" t="s">
        <v>131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388</v>
      </c>
      <c r="B146" s="37" t="s">
        <v>168</v>
      </c>
      <c r="C146" s="45" t="s">
        <v>381</v>
      </c>
      <c r="D146" s="45" t="s">
        <v>377</v>
      </c>
      <c r="E146" s="51" t="s">
        <v>344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247</v>
      </c>
      <c r="B147" s="37" t="s">
        <v>168</v>
      </c>
      <c r="C147" s="24" t="s">
        <v>381</v>
      </c>
      <c r="D147" s="24" t="s">
        <v>377</v>
      </c>
      <c r="E147" s="48" t="s">
        <v>344</v>
      </c>
      <c r="F147" s="29" t="s">
        <v>248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249</v>
      </c>
      <c r="B148" s="37" t="s">
        <v>168</v>
      </c>
      <c r="C148" s="24" t="s">
        <v>381</v>
      </c>
      <c r="D148" s="24" t="s">
        <v>377</v>
      </c>
      <c r="E148" s="48" t="s">
        <v>344</v>
      </c>
      <c r="F148" s="29" t="s">
        <v>210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472</v>
      </c>
      <c r="B149" s="37" t="s">
        <v>168</v>
      </c>
      <c r="C149" s="24" t="s">
        <v>381</v>
      </c>
      <c r="D149" s="24" t="s">
        <v>377</v>
      </c>
      <c r="E149" s="48" t="s">
        <v>344</v>
      </c>
      <c r="F149" s="24" t="s">
        <v>395</v>
      </c>
      <c r="G149" s="171">
        <f>'расх 2020-2021'!G149</f>
        <v>0</v>
      </c>
      <c r="H149" s="171">
        <f>'расх 2020-2021'!H149</f>
        <v>0</v>
      </c>
    </row>
    <row r="150" spans="1:8" s="68" customFormat="1" ht="15" customHeight="1">
      <c r="A150" s="54" t="s">
        <v>375</v>
      </c>
      <c r="B150" s="36" t="s">
        <v>168</v>
      </c>
      <c r="C150" s="34" t="s">
        <v>381</v>
      </c>
      <c r="D150" s="34" t="s">
        <v>379</v>
      </c>
      <c r="E150" s="148"/>
      <c r="F150" s="34"/>
      <c r="G150" s="349">
        <f>G151+G156+G160</f>
        <v>2243.382</v>
      </c>
      <c r="H150" s="349">
        <f>H151+H156+H160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381</v>
      </c>
      <c r="D151" s="50" t="s">
        <v>379</v>
      </c>
      <c r="E151" s="74" t="s">
        <v>265</v>
      </c>
      <c r="F151" s="69"/>
      <c r="G151" s="347">
        <f aca="true" t="shared" si="15" ref="G151:H154">G152</f>
        <v>100</v>
      </c>
      <c r="H151" s="347">
        <f t="shared" si="15"/>
        <v>100</v>
      </c>
    </row>
    <row r="152" spans="1:8" s="139" customFormat="1" ht="30" customHeight="1">
      <c r="A152" s="323" t="s">
        <v>171</v>
      </c>
      <c r="B152" s="37" t="s">
        <v>168</v>
      </c>
      <c r="C152" s="45" t="s">
        <v>381</v>
      </c>
      <c r="D152" s="45" t="s">
        <v>379</v>
      </c>
      <c r="E152" s="51" t="s">
        <v>266</v>
      </c>
      <c r="F152" s="62"/>
      <c r="G152" s="351">
        <f t="shared" si="15"/>
        <v>100</v>
      </c>
      <c r="H152" s="351">
        <f t="shared" si="15"/>
        <v>100</v>
      </c>
    </row>
    <row r="153" spans="1:8" s="160" customFormat="1" ht="30" customHeight="1">
      <c r="A153" s="28" t="s">
        <v>172</v>
      </c>
      <c r="B153" s="37" t="s">
        <v>168</v>
      </c>
      <c r="C153" s="29" t="s">
        <v>381</v>
      </c>
      <c r="D153" s="29" t="s">
        <v>379</v>
      </c>
      <c r="E153" s="71" t="s">
        <v>611</v>
      </c>
      <c r="F153" s="40" t="s">
        <v>248</v>
      </c>
      <c r="G153" s="348">
        <f t="shared" si="15"/>
        <v>100</v>
      </c>
      <c r="H153" s="348">
        <f t="shared" si="15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381</v>
      </c>
      <c r="D154" s="29" t="s">
        <v>379</v>
      </c>
      <c r="E154" s="71" t="s">
        <v>611</v>
      </c>
      <c r="F154" s="29" t="s">
        <v>210</v>
      </c>
      <c r="G154" s="348">
        <f t="shared" si="15"/>
        <v>100</v>
      </c>
      <c r="H154" s="348">
        <f t="shared" si="15"/>
        <v>100</v>
      </c>
    </row>
    <row r="155" spans="1:8" s="160" customFormat="1" ht="30" customHeight="1">
      <c r="A155" s="28" t="s">
        <v>247</v>
      </c>
      <c r="B155" s="60" t="s">
        <v>168</v>
      </c>
      <c r="C155" s="29" t="s">
        <v>381</v>
      </c>
      <c r="D155" s="29" t="s">
        <v>379</v>
      </c>
      <c r="E155" s="71" t="s">
        <v>611</v>
      </c>
      <c r="F155" s="29" t="s">
        <v>395</v>
      </c>
      <c r="G155" s="396">
        <f>'расх 2020-2021'!G155</f>
        <v>100</v>
      </c>
      <c r="H155" s="396">
        <f>'расх 2020-2021'!H155</f>
        <v>100</v>
      </c>
    </row>
    <row r="156" spans="1:8" s="160" customFormat="1" ht="22.5" customHeight="1">
      <c r="A156" s="64" t="s">
        <v>636</v>
      </c>
      <c r="B156" s="60"/>
      <c r="C156" s="50" t="s">
        <v>381</v>
      </c>
      <c r="D156" s="50" t="s">
        <v>379</v>
      </c>
      <c r="E156" s="74" t="s">
        <v>143</v>
      </c>
      <c r="F156" s="29"/>
      <c r="G156" s="397">
        <f aca="true" t="shared" si="16" ref="G156:H158">G157</f>
        <v>791.246</v>
      </c>
      <c r="H156" s="397">
        <f t="shared" si="16"/>
        <v>791.246</v>
      </c>
    </row>
    <row r="157" spans="1:8" s="160" customFormat="1" ht="20.25" customHeight="1">
      <c r="A157" s="26" t="s">
        <v>637</v>
      </c>
      <c r="B157" s="60"/>
      <c r="C157" s="29" t="s">
        <v>381</v>
      </c>
      <c r="D157" s="29" t="s">
        <v>379</v>
      </c>
      <c r="E157" s="71" t="s">
        <v>638</v>
      </c>
      <c r="F157" s="29" t="s">
        <v>248</v>
      </c>
      <c r="G157" s="396">
        <f t="shared" si="16"/>
        <v>791.246</v>
      </c>
      <c r="H157" s="396">
        <f t="shared" si="16"/>
        <v>791.246</v>
      </c>
    </row>
    <row r="158" spans="1:8" s="160" customFormat="1" ht="30" customHeight="1">
      <c r="A158" s="28" t="s">
        <v>247</v>
      </c>
      <c r="B158" s="60"/>
      <c r="C158" s="29" t="s">
        <v>381</v>
      </c>
      <c r="D158" s="29" t="s">
        <v>379</v>
      </c>
      <c r="E158" s="71" t="s">
        <v>638</v>
      </c>
      <c r="F158" s="29" t="s">
        <v>210</v>
      </c>
      <c r="G158" s="396">
        <f t="shared" si="16"/>
        <v>791.246</v>
      </c>
      <c r="H158" s="396">
        <f t="shared" si="16"/>
        <v>791.246</v>
      </c>
    </row>
    <row r="159" spans="1:8" s="160" customFormat="1" ht="30" customHeight="1">
      <c r="A159" s="26" t="s">
        <v>472</v>
      </c>
      <c r="B159" s="60"/>
      <c r="C159" s="29" t="s">
        <v>381</v>
      </c>
      <c r="D159" s="29" t="s">
        <v>379</v>
      </c>
      <c r="E159" s="71" t="s">
        <v>638</v>
      </c>
      <c r="F159" s="29" t="s">
        <v>395</v>
      </c>
      <c r="G159" s="396">
        <f>'расх 2020-2021'!G160</f>
        <v>791.246</v>
      </c>
      <c r="H159" s="396">
        <f>'расх 2020-2021'!H160</f>
        <v>791.246</v>
      </c>
    </row>
    <row r="160" spans="1:8" s="185" customFormat="1" ht="30" customHeight="1">
      <c r="A160" s="64" t="s">
        <v>222</v>
      </c>
      <c r="B160" s="58" t="s">
        <v>168</v>
      </c>
      <c r="C160" s="50" t="s">
        <v>381</v>
      </c>
      <c r="D160" s="50" t="s">
        <v>379</v>
      </c>
      <c r="E160" s="74" t="s">
        <v>131</v>
      </c>
      <c r="F160" s="50"/>
      <c r="G160" s="347">
        <f>G161+G173+G177+G165</f>
        <v>1352.136</v>
      </c>
      <c r="H160" s="347">
        <f>H161+H173+H177+H165</f>
        <v>1350.9460000000001</v>
      </c>
    </row>
    <row r="161" spans="1:8" s="139" customFormat="1" ht="14.25" customHeight="1">
      <c r="A161" s="16" t="s">
        <v>301</v>
      </c>
      <c r="B161" s="44" t="s">
        <v>168</v>
      </c>
      <c r="C161" s="45" t="s">
        <v>381</v>
      </c>
      <c r="D161" s="45" t="s">
        <v>379</v>
      </c>
      <c r="E161" s="51" t="s">
        <v>137</v>
      </c>
      <c r="F161" s="62"/>
      <c r="G161" s="324">
        <f aca="true" t="shared" si="17" ref="G161:H163">G162</f>
        <v>201.316</v>
      </c>
      <c r="H161" s="324">
        <f t="shared" si="17"/>
        <v>201.316</v>
      </c>
    </row>
    <row r="162" spans="1:8" s="139" customFormat="1" ht="27" customHeight="1">
      <c r="A162" s="28" t="s">
        <v>247</v>
      </c>
      <c r="B162" s="37" t="s">
        <v>168</v>
      </c>
      <c r="C162" s="24" t="s">
        <v>381</v>
      </c>
      <c r="D162" s="24" t="s">
        <v>379</v>
      </c>
      <c r="E162" s="48" t="s">
        <v>137</v>
      </c>
      <c r="F162" s="40" t="s">
        <v>248</v>
      </c>
      <c r="G162" s="324">
        <f t="shared" si="17"/>
        <v>201.316</v>
      </c>
      <c r="H162" s="324">
        <f t="shared" si="17"/>
        <v>201.316</v>
      </c>
    </row>
    <row r="163" spans="1:8" s="139" customFormat="1" ht="27" customHeight="1">
      <c r="A163" s="125" t="s">
        <v>249</v>
      </c>
      <c r="B163" s="37" t="s">
        <v>168</v>
      </c>
      <c r="C163" s="24" t="s">
        <v>381</v>
      </c>
      <c r="D163" s="24" t="s">
        <v>379</v>
      </c>
      <c r="E163" s="48" t="s">
        <v>137</v>
      </c>
      <c r="F163" s="40" t="s">
        <v>210</v>
      </c>
      <c r="G163" s="324">
        <f t="shared" si="17"/>
        <v>201.316</v>
      </c>
      <c r="H163" s="324">
        <f t="shared" si="17"/>
        <v>201.316</v>
      </c>
    </row>
    <row r="164" spans="1:8" ht="27" customHeight="1">
      <c r="A164" s="26" t="s">
        <v>472</v>
      </c>
      <c r="B164" s="37" t="s">
        <v>168</v>
      </c>
      <c r="C164" s="24" t="s">
        <v>381</v>
      </c>
      <c r="D164" s="24" t="s">
        <v>379</v>
      </c>
      <c r="E164" s="48" t="s">
        <v>137</v>
      </c>
      <c r="F164" s="25" t="s">
        <v>395</v>
      </c>
      <c r="G164" s="396">
        <f>'расх 2020-2021'!G165</f>
        <v>201.316</v>
      </c>
      <c r="H164" s="396">
        <f>'расх 2020-2021'!H165</f>
        <v>201.316</v>
      </c>
    </row>
    <row r="165" spans="1:8" s="139" customFormat="1" ht="26.25" customHeight="1" hidden="1">
      <c r="A165" s="184" t="s">
        <v>302</v>
      </c>
      <c r="B165" s="37" t="s">
        <v>168</v>
      </c>
      <c r="C165" s="45" t="s">
        <v>381</v>
      </c>
      <c r="D165" s="45" t="s">
        <v>379</v>
      </c>
      <c r="E165" s="51" t="s">
        <v>138</v>
      </c>
      <c r="F165" s="62"/>
      <c r="G165" s="324">
        <f aca="true" t="shared" si="18" ref="G165:H167">G166</f>
        <v>0</v>
      </c>
      <c r="H165" s="324">
        <f t="shared" si="18"/>
        <v>0</v>
      </c>
    </row>
    <row r="166" spans="1:8" s="139" customFormat="1" ht="26.25" customHeight="1" hidden="1">
      <c r="A166" s="28" t="s">
        <v>247</v>
      </c>
      <c r="B166" s="37" t="s">
        <v>168</v>
      </c>
      <c r="C166" s="24" t="s">
        <v>381</v>
      </c>
      <c r="D166" s="24" t="s">
        <v>379</v>
      </c>
      <c r="E166" s="48" t="s">
        <v>138</v>
      </c>
      <c r="F166" s="40" t="s">
        <v>248</v>
      </c>
      <c r="G166" s="324">
        <f t="shared" si="18"/>
        <v>0</v>
      </c>
      <c r="H166" s="324">
        <f t="shared" si="18"/>
        <v>0</v>
      </c>
    </row>
    <row r="167" spans="1:8" s="139" customFormat="1" ht="26.25" customHeight="1" hidden="1">
      <c r="A167" s="125" t="s">
        <v>249</v>
      </c>
      <c r="B167" s="37" t="s">
        <v>168</v>
      </c>
      <c r="C167" s="24" t="s">
        <v>381</v>
      </c>
      <c r="D167" s="24" t="s">
        <v>379</v>
      </c>
      <c r="E167" s="48" t="s">
        <v>138</v>
      </c>
      <c r="F167" s="40" t="s">
        <v>210</v>
      </c>
      <c r="G167" s="324">
        <f t="shared" si="18"/>
        <v>0</v>
      </c>
      <c r="H167" s="324">
        <f t="shared" si="18"/>
        <v>0</v>
      </c>
    </row>
    <row r="168" spans="1:8" ht="27" customHeight="1" hidden="1">
      <c r="A168" s="26" t="s">
        <v>472</v>
      </c>
      <c r="B168" s="37" t="s">
        <v>168</v>
      </c>
      <c r="C168" s="24" t="s">
        <v>381</v>
      </c>
      <c r="D168" s="24" t="s">
        <v>379</v>
      </c>
      <c r="E168" s="48" t="s">
        <v>138</v>
      </c>
      <c r="F168" s="25" t="s">
        <v>395</v>
      </c>
      <c r="G168" s="396">
        <f>'расх 2020-2021'!G169</f>
        <v>0</v>
      </c>
      <c r="H168" s="396">
        <f>'расх 2020-2021'!H169</f>
        <v>0</v>
      </c>
    </row>
    <row r="169" spans="1:8" s="139" customFormat="1" ht="15.75" customHeight="1" hidden="1">
      <c r="A169" s="16" t="s">
        <v>303</v>
      </c>
      <c r="B169" s="37" t="s">
        <v>168</v>
      </c>
      <c r="C169" s="45" t="s">
        <v>381</v>
      </c>
      <c r="D169" s="45" t="s">
        <v>379</v>
      </c>
      <c r="E169" s="51" t="s">
        <v>139</v>
      </c>
      <c r="F169" s="62"/>
      <c r="G169" s="324">
        <f aca="true" t="shared" si="19" ref="G169:H171">G170</f>
        <v>0</v>
      </c>
      <c r="H169" s="324">
        <f t="shared" si="19"/>
        <v>0</v>
      </c>
    </row>
    <row r="170" spans="1:8" s="139" customFormat="1" ht="28.5" customHeight="1" hidden="1">
      <c r="A170" s="28" t="s">
        <v>247</v>
      </c>
      <c r="B170" s="37" t="s">
        <v>168</v>
      </c>
      <c r="C170" s="24" t="s">
        <v>381</v>
      </c>
      <c r="D170" s="24" t="s">
        <v>379</v>
      </c>
      <c r="E170" s="48" t="s">
        <v>139</v>
      </c>
      <c r="F170" s="40" t="s">
        <v>248</v>
      </c>
      <c r="G170" s="324">
        <f t="shared" si="19"/>
        <v>0</v>
      </c>
      <c r="H170" s="324">
        <f t="shared" si="19"/>
        <v>0</v>
      </c>
    </row>
    <row r="171" spans="1:8" s="139" customFormat="1" ht="27" customHeight="1" hidden="1">
      <c r="A171" s="125" t="s">
        <v>249</v>
      </c>
      <c r="B171" s="37" t="s">
        <v>168</v>
      </c>
      <c r="C171" s="24" t="s">
        <v>381</v>
      </c>
      <c r="D171" s="24" t="s">
        <v>379</v>
      </c>
      <c r="E171" s="48" t="s">
        <v>139</v>
      </c>
      <c r="F171" s="40" t="s">
        <v>210</v>
      </c>
      <c r="G171" s="324">
        <f t="shared" si="19"/>
        <v>0</v>
      </c>
      <c r="H171" s="324">
        <f t="shared" si="19"/>
        <v>0</v>
      </c>
    </row>
    <row r="172" spans="1:8" ht="26.25" customHeight="1" hidden="1">
      <c r="A172" s="26" t="s">
        <v>472</v>
      </c>
      <c r="B172" s="37" t="s">
        <v>168</v>
      </c>
      <c r="C172" s="24" t="s">
        <v>381</v>
      </c>
      <c r="D172" s="24" t="s">
        <v>379</v>
      </c>
      <c r="E172" s="48" t="s">
        <v>139</v>
      </c>
      <c r="F172" s="25" t="s">
        <v>395</v>
      </c>
      <c r="G172" s="396">
        <f>'расх 2020-2021'!G173</f>
        <v>0</v>
      </c>
      <c r="H172" s="396">
        <f>'расх 2020-2021'!H173</f>
        <v>0</v>
      </c>
    </row>
    <row r="173" spans="1:8" s="139" customFormat="1" ht="15" customHeight="1">
      <c r="A173" s="46" t="s">
        <v>411</v>
      </c>
      <c r="B173" s="44" t="s">
        <v>168</v>
      </c>
      <c r="C173" s="45" t="s">
        <v>381</v>
      </c>
      <c r="D173" s="45" t="s">
        <v>379</v>
      </c>
      <c r="E173" s="51" t="s">
        <v>140</v>
      </c>
      <c r="F173" s="62"/>
      <c r="G173" s="324">
        <f aca="true" t="shared" si="20" ref="G173:H175">G174</f>
        <v>10</v>
      </c>
      <c r="H173" s="324">
        <f t="shared" si="20"/>
        <v>20</v>
      </c>
    </row>
    <row r="174" spans="1:8" s="139" customFormat="1" ht="28.5" customHeight="1">
      <c r="A174" s="28" t="s">
        <v>247</v>
      </c>
      <c r="B174" s="37" t="s">
        <v>168</v>
      </c>
      <c r="C174" s="29" t="s">
        <v>381</v>
      </c>
      <c r="D174" s="29" t="s">
        <v>379</v>
      </c>
      <c r="E174" s="71" t="s">
        <v>140</v>
      </c>
      <c r="F174" s="40" t="s">
        <v>248</v>
      </c>
      <c r="G174" s="324">
        <f t="shared" si="20"/>
        <v>10</v>
      </c>
      <c r="H174" s="324">
        <f t="shared" si="20"/>
        <v>20</v>
      </c>
    </row>
    <row r="175" spans="1:8" s="139" customFormat="1" ht="30" customHeight="1">
      <c r="A175" s="125" t="s">
        <v>249</v>
      </c>
      <c r="B175" s="37" t="s">
        <v>168</v>
      </c>
      <c r="C175" s="29" t="s">
        <v>381</v>
      </c>
      <c r="D175" s="29" t="s">
        <v>379</v>
      </c>
      <c r="E175" s="71" t="s">
        <v>140</v>
      </c>
      <c r="F175" s="40" t="s">
        <v>210</v>
      </c>
      <c r="G175" s="324">
        <f t="shared" si="20"/>
        <v>10</v>
      </c>
      <c r="H175" s="324">
        <f t="shared" si="20"/>
        <v>20</v>
      </c>
    </row>
    <row r="176" spans="1:8" ht="27" customHeight="1">
      <c r="A176" s="26" t="s">
        <v>472</v>
      </c>
      <c r="B176" s="37" t="s">
        <v>168</v>
      </c>
      <c r="C176" s="24" t="s">
        <v>381</v>
      </c>
      <c r="D176" s="24" t="s">
        <v>379</v>
      </c>
      <c r="E176" s="71" t="s">
        <v>140</v>
      </c>
      <c r="F176" s="25" t="s">
        <v>395</v>
      </c>
      <c r="G176" s="396">
        <f>'расх 2020-2021'!G177</f>
        <v>10</v>
      </c>
      <c r="H176" s="396">
        <f>'расх 2020-2021'!H177</f>
        <v>20</v>
      </c>
    </row>
    <row r="177" spans="1:8" s="139" customFormat="1" ht="27.75" customHeight="1">
      <c r="A177" s="46" t="s">
        <v>304</v>
      </c>
      <c r="B177" s="44" t="s">
        <v>168</v>
      </c>
      <c r="C177" s="45" t="s">
        <v>381</v>
      </c>
      <c r="D177" s="45" t="s">
        <v>379</v>
      </c>
      <c r="E177" s="51" t="s">
        <v>141</v>
      </c>
      <c r="F177" s="62"/>
      <c r="G177" s="367">
        <f aca="true" t="shared" si="21" ref="G177:H179">G178</f>
        <v>1140.82</v>
      </c>
      <c r="H177" s="367">
        <f t="shared" si="21"/>
        <v>1129.63</v>
      </c>
    </row>
    <row r="178" spans="1:8" ht="27.75" customHeight="1">
      <c r="A178" s="28" t="s">
        <v>247</v>
      </c>
      <c r="B178" s="37" t="s">
        <v>168</v>
      </c>
      <c r="C178" s="24" t="s">
        <v>381</v>
      </c>
      <c r="D178" s="24" t="s">
        <v>379</v>
      </c>
      <c r="E178" s="48" t="s">
        <v>141</v>
      </c>
      <c r="F178" s="40" t="s">
        <v>248</v>
      </c>
      <c r="G178" s="365">
        <f t="shared" si="21"/>
        <v>1140.82</v>
      </c>
      <c r="H178" s="365">
        <f t="shared" si="21"/>
        <v>1129.63</v>
      </c>
    </row>
    <row r="179" spans="1:8" ht="27.75" customHeight="1">
      <c r="A179" s="125" t="s">
        <v>249</v>
      </c>
      <c r="B179" s="37" t="s">
        <v>168</v>
      </c>
      <c r="C179" s="24" t="s">
        <v>381</v>
      </c>
      <c r="D179" s="24" t="s">
        <v>379</v>
      </c>
      <c r="E179" s="48" t="s">
        <v>141</v>
      </c>
      <c r="F179" s="40" t="s">
        <v>210</v>
      </c>
      <c r="G179" s="365">
        <f>G180</f>
        <v>1140.82</v>
      </c>
      <c r="H179" s="365">
        <f t="shared" si="21"/>
        <v>1129.63</v>
      </c>
    </row>
    <row r="180" spans="1:8" ht="27" customHeight="1">
      <c r="A180" s="26" t="s">
        <v>472</v>
      </c>
      <c r="B180" s="37" t="s">
        <v>168</v>
      </c>
      <c r="C180" s="24" t="s">
        <v>381</v>
      </c>
      <c r="D180" s="24" t="s">
        <v>379</v>
      </c>
      <c r="E180" s="48" t="s">
        <v>141</v>
      </c>
      <c r="F180" s="25" t="s">
        <v>395</v>
      </c>
      <c r="G180" s="387">
        <f>'расх 2020-2021'!G181</f>
        <v>1140.82</v>
      </c>
      <c r="H180" s="387">
        <f>'расх 2020-2021'!H181</f>
        <v>1129.63</v>
      </c>
    </row>
    <row r="181" spans="1:8" s="195" customFormat="1" ht="15" customHeight="1">
      <c r="A181" s="186" t="s">
        <v>412</v>
      </c>
      <c r="B181" s="36" t="s">
        <v>168</v>
      </c>
      <c r="C181" s="201" t="s">
        <v>382</v>
      </c>
      <c r="D181" s="201"/>
      <c r="E181" s="48"/>
      <c r="F181" s="193"/>
      <c r="G181" s="375">
        <f>G182</f>
        <v>9314.660000000002</v>
      </c>
      <c r="H181" s="375">
        <f>H182</f>
        <v>9314.660000000002</v>
      </c>
    </row>
    <row r="182" spans="1:8" s="68" customFormat="1" ht="15" customHeight="1">
      <c r="A182" s="190" t="s">
        <v>413</v>
      </c>
      <c r="B182" s="36" t="s">
        <v>168</v>
      </c>
      <c r="C182" s="34" t="s">
        <v>382</v>
      </c>
      <c r="D182" s="34" t="s">
        <v>376</v>
      </c>
      <c r="E182" s="148"/>
      <c r="F182" s="101"/>
      <c r="G182" s="336">
        <f>G183+G217</f>
        <v>9314.660000000002</v>
      </c>
      <c r="H182" s="336">
        <f>H183+H217</f>
        <v>9314.660000000002</v>
      </c>
    </row>
    <row r="183" spans="1:8" s="185" customFormat="1" ht="39.75" customHeight="1">
      <c r="A183" s="64" t="s">
        <v>176</v>
      </c>
      <c r="B183" s="58" t="s">
        <v>168</v>
      </c>
      <c r="C183" s="50" t="s">
        <v>382</v>
      </c>
      <c r="D183" s="50" t="s">
        <v>376</v>
      </c>
      <c r="E183" s="74" t="s">
        <v>66</v>
      </c>
      <c r="F183" s="69"/>
      <c r="G183" s="366">
        <f>G184+G199+G210</f>
        <v>9254.660000000002</v>
      </c>
      <c r="H183" s="366">
        <f>H184+H199+H210</f>
        <v>9254.660000000002</v>
      </c>
    </row>
    <row r="184" spans="1:8" s="139" customFormat="1" ht="15.75" customHeight="1">
      <c r="A184" s="46" t="s">
        <v>177</v>
      </c>
      <c r="B184" s="37" t="s">
        <v>168</v>
      </c>
      <c r="C184" s="45" t="s">
        <v>382</v>
      </c>
      <c r="D184" s="45" t="s">
        <v>376</v>
      </c>
      <c r="E184" s="51" t="s">
        <v>185</v>
      </c>
      <c r="F184" s="62"/>
      <c r="G184" s="367">
        <f>G185+G191</f>
        <v>7366.64</v>
      </c>
      <c r="H184" s="367">
        <f>H185+H191</f>
        <v>7366.64</v>
      </c>
    </row>
    <row r="185" spans="1:8" s="139" customFormat="1" ht="27" customHeight="1">
      <c r="A185" s="46" t="s">
        <v>178</v>
      </c>
      <c r="B185" s="37" t="s">
        <v>168</v>
      </c>
      <c r="C185" s="45" t="s">
        <v>382</v>
      </c>
      <c r="D185" s="45" t="s">
        <v>376</v>
      </c>
      <c r="E185" s="51" t="s">
        <v>270</v>
      </c>
      <c r="F185" s="62"/>
      <c r="G185" s="138">
        <f>G186</f>
        <v>4655.6</v>
      </c>
      <c r="H185" s="138">
        <f>H186</f>
        <v>4655.6</v>
      </c>
    </row>
    <row r="186" spans="1:8" ht="42" customHeight="1">
      <c r="A186" s="59" t="s">
        <v>243</v>
      </c>
      <c r="B186" s="37" t="s">
        <v>168</v>
      </c>
      <c r="C186" s="29" t="s">
        <v>382</v>
      </c>
      <c r="D186" s="29" t="s">
        <v>376</v>
      </c>
      <c r="E186" s="71" t="s">
        <v>270</v>
      </c>
      <c r="F186" s="25" t="s">
        <v>555</v>
      </c>
      <c r="G186" s="144">
        <f>G187</f>
        <v>4655.6</v>
      </c>
      <c r="H186" s="144">
        <f>H187</f>
        <v>4655.6</v>
      </c>
    </row>
    <row r="187" spans="1:8" ht="16.5" customHeight="1">
      <c r="A187" s="26" t="s">
        <v>306</v>
      </c>
      <c r="B187" s="37" t="s">
        <v>168</v>
      </c>
      <c r="C187" s="24" t="s">
        <v>382</v>
      </c>
      <c r="D187" s="24" t="s">
        <v>376</v>
      </c>
      <c r="E187" s="48" t="s">
        <v>270</v>
      </c>
      <c r="F187" s="40" t="s">
        <v>442</v>
      </c>
      <c r="G187" s="144">
        <f>G188+G189+G190</f>
        <v>4655.6</v>
      </c>
      <c r="H187" s="144">
        <f>H188+H189+H190</f>
        <v>4655.6</v>
      </c>
    </row>
    <row r="188" spans="1:8" ht="15.75">
      <c r="A188" s="26" t="s">
        <v>285</v>
      </c>
      <c r="B188" s="37" t="s">
        <v>168</v>
      </c>
      <c r="C188" s="24" t="s">
        <v>382</v>
      </c>
      <c r="D188" s="24" t="s">
        <v>376</v>
      </c>
      <c r="E188" s="48" t="s">
        <v>270</v>
      </c>
      <c r="F188" s="24" t="s">
        <v>414</v>
      </c>
      <c r="G188" s="171">
        <f>'расх 2020-2021'!G189</f>
        <v>3299.9</v>
      </c>
      <c r="H188" s="171">
        <f>'расх 2020-2021'!H189</f>
        <v>3299.9</v>
      </c>
    </row>
    <row r="189" spans="1:8" ht="28.5" customHeight="1">
      <c r="A189" s="26" t="s">
        <v>286</v>
      </c>
      <c r="B189" s="37" t="s">
        <v>168</v>
      </c>
      <c r="C189" s="24" t="s">
        <v>382</v>
      </c>
      <c r="D189" s="24" t="s">
        <v>376</v>
      </c>
      <c r="E189" s="48" t="s">
        <v>270</v>
      </c>
      <c r="F189" s="24" t="s">
        <v>415</v>
      </c>
      <c r="G189" s="171">
        <f>'расх 2020-2021'!G190</f>
        <v>3</v>
      </c>
      <c r="H189" s="171">
        <f>'расх 2020-2021'!H190</f>
        <v>3</v>
      </c>
    </row>
    <row r="190" spans="1:8" ht="28.5" customHeight="1">
      <c r="A190" s="26" t="s">
        <v>287</v>
      </c>
      <c r="B190" s="37" t="s">
        <v>168</v>
      </c>
      <c r="C190" s="24" t="s">
        <v>382</v>
      </c>
      <c r="D190" s="24" t="s">
        <v>376</v>
      </c>
      <c r="E190" s="48" t="s">
        <v>270</v>
      </c>
      <c r="F190" s="24" t="s">
        <v>202</v>
      </c>
      <c r="G190" s="171">
        <f>'расх 2020-2021'!G191</f>
        <v>1352.7</v>
      </c>
      <c r="H190" s="171">
        <f>'расх 2020-2021'!H191</f>
        <v>1352.7</v>
      </c>
    </row>
    <row r="191" spans="1:8" ht="29.25" customHeight="1">
      <c r="A191" s="26" t="s">
        <v>179</v>
      </c>
      <c r="B191" s="37" t="s">
        <v>168</v>
      </c>
      <c r="C191" s="24" t="s">
        <v>382</v>
      </c>
      <c r="D191" s="24" t="s">
        <v>376</v>
      </c>
      <c r="E191" s="48" t="s">
        <v>271</v>
      </c>
      <c r="F191" s="24"/>
      <c r="G191" s="144">
        <f>G192+G196</f>
        <v>2711.04</v>
      </c>
      <c r="H191" s="144">
        <f>H192+H196</f>
        <v>2711.04</v>
      </c>
    </row>
    <row r="192" spans="1:8" ht="29.25" customHeight="1">
      <c r="A192" s="28" t="s">
        <v>247</v>
      </c>
      <c r="B192" s="37" t="s">
        <v>168</v>
      </c>
      <c r="C192" s="24" t="s">
        <v>382</v>
      </c>
      <c r="D192" s="24" t="s">
        <v>376</v>
      </c>
      <c r="E192" s="48" t="s">
        <v>271</v>
      </c>
      <c r="F192" s="24" t="s">
        <v>248</v>
      </c>
      <c r="G192" s="144">
        <f>G193</f>
        <v>2663.04</v>
      </c>
      <c r="H192" s="144">
        <f>H193</f>
        <v>2663.04</v>
      </c>
    </row>
    <row r="193" spans="1:8" ht="29.25" customHeight="1">
      <c r="A193" s="125" t="s">
        <v>249</v>
      </c>
      <c r="B193" s="37" t="s">
        <v>168</v>
      </c>
      <c r="C193" s="24" t="s">
        <v>382</v>
      </c>
      <c r="D193" s="24" t="s">
        <v>376</v>
      </c>
      <c r="E193" s="48" t="s">
        <v>271</v>
      </c>
      <c r="F193" s="24" t="s">
        <v>210</v>
      </c>
      <c r="G193" s="144">
        <f>G194+G195</f>
        <v>2663.04</v>
      </c>
      <c r="H193" s="144">
        <f>H194+H195</f>
        <v>2663.04</v>
      </c>
    </row>
    <row r="194" spans="1:8" ht="25.5">
      <c r="A194" s="26" t="s">
        <v>393</v>
      </c>
      <c r="B194" s="37" t="s">
        <v>168</v>
      </c>
      <c r="C194" s="24" t="s">
        <v>382</v>
      </c>
      <c r="D194" s="24" t="s">
        <v>376</v>
      </c>
      <c r="E194" s="48" t="s">
        <v>271</v>
      </c>
      <c r="F194" s="24" t="s">
        <v>394</v>
      </c>
      <c r="G194" s="171">
        <f>'расх 2020-2021'!G195</f>
        <v>49.71</v>
      </c>
      <c r="H194" s="171">
        <f>'расх 2020-2021'!H195</f>
        <v>49.71</v>
      </c>
    </row>
    <row r="195" spans="1:9" ht="27" customHeight="1">
      <c r="A195" s="26" t="s">
        <v>472</v>
      </c>
      <c r="B195" s="37" t="s">
        <v>168</v>
      </c>
      <c r="C195" s="24" t="s">
        <v>382</v>
      </c>
      <c r="D195" s="24" t="s">
        <v>376</v>
      </c>
      <c r="E195" s="48" t="s">
        <v>271</v>
      </c>
      <c r="F195" s="24" t="s">
        <v>395</v>
      </c>
      <c r="G195" s="171">
        <f>'расх 2020-2021'!G196</f>
        <v>2613.33</v>
      </c>
      <c r="H195" s="171">
        <f>'расх 2020-2021'!H196</f>
        <v>2613.33</v>
      </c>
      <c r="I195" s="170"/>
    </row>
    <row r="196" spans="1:9" ht="16.5" customHeight="1">
      <c r="A196" s="26" t="s">
        <v>50</v>
      </c>
      <c r="B196" s="37" t="s">
        <v>168</v>
      </c>
      <c r="C196" s="24" t="s">
        <v>382</v>
      </c>
      <c r="D196" s="24" t="s">
        <v>376</v>
      </c>
      <c r="E196" s="48" t="s">
        <v>271</v>
      </c>
      <c r="F196" s="24" t="s">
        <v>250</v>
      </c>
      <c r="G196" s="180">
        <f>G197</f>
        <v>48</v>
      </c>
      <c r="H196" s="180">
        <f>H197</f>
        <v>48</v>
      </c>
      <c r="I196" s="170"/>
    </row>
    <row r="197" spans="1:8" ht="18" customHeight="1">
      <c r="A197" s="26" t="s">
        <v>214</v>
      </c>
      <c r="B197" s="37" t="s">
        <v>168</v>
      </c>
      <c r="C197" s="24" t="s">
        <v>382</v>
      </c>
      <c r="D197" s="24" t="s">
        <v>376</v>
      </c>
      <c r="E197" s="48" t="s">
        <v>271</v>
      </c>
      <c r="F197" s="24" t="s">
        <v>213</v>
      </c>
      <c r="G197" s="144">
        <f>G198</f>
        <v>48</v>
      </c>
      <c r="H197" s="144">
        <f>H198</f>
        <v>48</v>
      </c>
    </row>
    <row r="198" spans="1:8" ht="17.25" customHeight="1">
      <c r="A198" s="26" t="s">
        <v>396</v>
      </c>
      <c r="B198" s="37" t="s">
        <v>168</v>
      </c>
      <c r="C198" s="24" t="s">
        <v>382</v>
      </c>
      <c r="D198" s="24" t="s">
        <v>376</v>
      </c>
      <c r="E198" s="48" t="s">
        <v>271</v>
      </c>
      <c r="F198" s="24" t="s">
        <v>215</v>
      </c>
      <c r="G198" s="171">
        <f>'расх 2020-2021'!G199</f>
        <v>48</v>
      </c>
      <c r="H198" s="171">
        <f>'расх 2020-2021'!H199</f>
        <v>48</v>
      </c>
    </row>
    <row r="199" spans="1:8" s="139" customFormat="1" ht="29.25" customHeight="1">
      <c r="A199" s="46" t="s">
        <v>180</v>
      </c>
      <c r="B199" s="37" t="s">
        <v>168</v>
      </c>
      <c r="C199" s="45" t="s">
        <v>382</v>
      </c>
      <c r="D199" s="45" t="s">
        <v>376</v>
      </c>
      <c r="E199" s="51" t="s">
        <v>272</v>
      </c>
      <c r="F199" s="62"/>
      <c r="G199" s="138">
        <f>G200+G205</f>
        <v>1702.32</v>
      </c>
      <c r="H199" s="138">
        <f>H200+H205</f>
        <v>1702.32</v>
      </c>
    </row>
    <row r="200" spans="1:8" s="139" customFormat="1" ht="43.5" customHeight="1">
      <c r="A200" s="59" t="s">
        <v>243</v>
      </c>
      <c r="B200" s="37" t="s">
        <v>168</v>
      </c>
      <c r="C200" s="24" t="s">
        <v>382</v>
      </c>
      <c r="D200" s="24" t="s">
        <v>376</v>
      </c>
      <c r="E200" s="48" t="s">
        <v>273</v>
      </c>
      <c r="F200" s="40" t="s">
        <v>555</v>
      </c>
      <c r="G200" s="138">
        <f>G201</f>
        <v>1365.81</v>
      </c>
      <c r="H200" s="138">
        <f>H201</f>
        <v>1365.81</v>
      </c>
    </row>
    <row r="201" spans="1:8" ht="17.25" customHeight="1">
      <c r="A201" s="26" t="s">
        <v>306</v>
      </c>
      <c r="B201" s="37" t="s">
        <v>168</v>
      </c>
      <c r="C201" s="24" t="s">
        <v>382</v>
      </c>
      <c r="D201" s="24" t="s">
        <v>376</v>
      </c>
      <c r="E201" s="48" t="s">
        <v>273</v>
      </c>
      <c r="F201" s="40" t="s">
        <v>442</v>
      </c>
      <c r="G201" s="144">
        <f>G202+G203+G204</f>
        <v>1365.81</v>
      </c>
      <c r="H201" s="144">
        <f>H202+H203+H204</f>
        <v>1365.81</v>
      </c>
    </row>
    <row r="202" spans="1:8" ht="15.75">
      <c r="A202" s="26" t="s">
        <v>285</v>
      </c>
      <c r="B202" s="37" t="s">
        <v>168</v>
      </c>
      <c r="C202" s="24" t="s">
        <v>382</v>
      </c>
      <c r="D202" s="24" t="s">
        <v>376</v>
      </c>
      <c r="E202" s="48" t="s">
        <v>273</v>
      </c>
      <c r="F202" s="24" t="s">
        <v>414</v>
      </c>
      <c r="G202" s="171">
        <f>'расх 2020-2021'!G203</f>
        <v>983.25</v>
      </c>
      <c r="H202" s="171">
        <f>'расх 2020-2021'!H203</f>
        <v>983.25</v>
      </c>
    </row>
    <row r="203" spans="1:8" ht="27.75" customHeight="1">
      <c r="A203" s="26" t="s">
        <v>286</v>
      </c>
      <c r="B203" s="37" t="s">
        <v>168</v>
      </c>
      <c r="C203" s="24" t="s">
        <v>382</v>
      </c>
      <c r="D203" s="24" t="s">
        <v>376</v>
      </c>
      <c r="E203" s="48" t="s">
        <v>273</v>
      </c>
      <c r="F203" s="24" t="s">
        <v>415</v>
      </c>
      <c r="G203" s="171">
        <f>'расх 2020-2021'!G204</f>
        <v>1</v>
      </c>
      <c r="H203" s="171">
        <f>'расх 2020-2021'!H204</f>
        <v>1</v>
      </c>
    </row>
    <row r="204" spans="1:8" ht="27.75" customHeight="1">
      <c r="A204" s="26" t="s">
        <v>287</v>
      </c>
      <c r="B204" s="37" t="s">
        <v>168</v>
      </c>
      <c r="C204" s="24" t="s">
        <v>382</v>
      </c>
      <c r="D204" s="24" t="s">
        <v>376</v>
      </c>
      <c r="E204" s="48" t="s">
        <v>273</v>
      </c>
      <c r="F204" s="24" t="s">
        <v>202</v>
      </c>
      <c r="G204" s="171">
        <f>'расх 2020-2021'!G205</f>
        <v>381.56</v>
      </c>
      <c r="H204" s="171">
        <f>'расх 2020-2021'!H205</f>
        <v>381.56</v>
      </c>
    </row>
    <row r="205" spans="1:8" ht="27.75" customHeight="1">
      <c r="A205" s="26" t="s">
        <v>181</v>
      </c>
      <c r="B205" s="37" t="s">
        <v>168</v>
      </c>
      <c r="C205" s="24" t="s">
        <v>382</v>
      </c>
      <c r="D205" s="24" t="s">
        <v>376</v>
      </c>
      <c r="E205" s="48" t="s">
        <v>275</v>
      </c>
      <c r="F205" s="24"/>
      <c r="G205" s="144">
        <f>G206</f>
        <v>336.51</v>
      </c>
      <c r="H205" s="144">
        <f>H206</f>
        <v>336.51</v>
      </c>
    </row>
    <row r="206" spans="1:8" ht="27.75" customHeight="1">
      <c r="A206" s="28" t="s">
        <v>247</v>
      </c>
      <c r="B206" s="37" t="s">
        <v>168</v>
      </c>
      <c r="C206" s="24" t="s">
        <v>382</v>
      </c>
      <c r="D206" s="24" t="s">
        <v>376</v>
      </c>
      <c r="E206" s="48" t="s">
        <v>275</v>
      </c>
      <c r="F206" s="24" t="s">
        <v>248</v>
      </c>
      <c r="G206" s="144">
        <f>G207</f>
        <v>336.51</v>
      </c>
      <c r="H206" s="144">
        <f>H207</f>
        <v>336.51</v>
      </c>
    </row>
    <row r="207" spans="1:8" ht="27.75" customHeight="1">
      <c r="A207" s="125" t="s">
        <v>249</v>
      </c>
      <c r="B207" s="37" t="s">
        <v>168</v>
      </c>
      <c r="C207" s="24" t="s">
        <v>382</v>
      </c>
      <c r="D207" s="24" t="s">
        <v>376</v>
      </c>
      <c r="E207" s="48" t="s">
        <v>275</v>
      </c>
      <c r="F207" s="24" t="s">
        <v>210</v>
      </c>
      <c r="G207" s="144">
        <f>G208+G209</f>
        <v>336.51</v>
      </c>
      <c r="H207" s="144">
        <f>H208+H209</f>
        <v>336.51</v>
      </c>
    </row>
    <row r="208" spans="1:8" ht="25.5">
      <c r="A208" s="26" t="s">
        <v>393</v>
      </c>
      <c r="B208" s="37" t="s">
        <v>168</v>
      </c>
      <c r="C208" s="24" t="s">
        <v>382</v>
      </c>
      <c r="D208" s="24" t="s">
        <v>376</v>
      </c>
      <c r="E208" s="48" t="s">
        <v>275</v>
      </c>
      <c r="F208" s="24" t="s">
        <v>394</v>
      </c>
      <c r="G208" s="171">
        <f>'расх 2020-2021'!G209</f>
        <v>16</v>
      </c>
      <c r="H208" s="171">
        <f>'расх 2020-2021'!H209</f>
        <v>16</v>
      </c>
    </row>
    <row r="209" spans="1:8" ht="26.25" customHeight="1">
      <c r="A209" s="26" t="s">
        <v>472</v>
      </c>
      <c r="B209" s="37" t="s">
        <v>168</v>
      </c>
      <c r="C209" s="24" t="s">
        <v>382</v>
      </c>
      <c r="D209" s="24" t="s">
        <v>376</v>
      </c>
      <c r="E209" s="48" t="s">
        <v>275</v>
      </c>
      <c r="F209" s="24" t="s">
        <v>395</v>
      </c>
      <c r="G209" s="171">
        <f>'расх 2020-2021'!G210</f>
        <v>320.51</v>
      </c>
      <c r="H209" s="171">
        <f>'расх 2020-2021'!H210</f>
        <v>320.51</v>
      </c>
    </row>
    <row r="210" spans="1:11" ht="42" customHeight="1">
      <c r="A210" s="46" t="s">
        <v>182</v>
      </c>
      <c r="B210" s="37" t="s">
        <v>168</v>
      </c>
      <c r="C210" s="24" t="s">
        <v>382</v>
      </c>
      <c r="D210" s="24" t="s">
        <v>376</v>
      </c>
      <c r="E210" s="48" t="s">
        <v>276</v>
      </c>
      <c r="F210" s="24"/>
      <c r="G210" s="144">
        <f aca="true" t="shared" si="22" ref="G210:H212">G211</f>
        <v>185.70000000000002</v>
      </c>
      <c r="H210" s="144">
        <f t="shared" si="22"/>
        <v>185.70000000000002</v>
      </c>
      <c r="J210" s="127"/>
      <c r="K210" s="127"/>
    </row>
    <row r="211" spans="1:8" ht="42" customHeight="1">
      <c r="A211" s="59" t="s">
        <v>183</v>
      </c>
      <c r="B211" s="37" t="s">
        <v>168</v>
      </c>
      <c r="C211" s="24" t="s">
        <v>382</v>
      </c>
      <c r="D211" s="24" t="s">
        <v>376</v>
      </c>
      <c r="E211" s="48" t="s">
        <v>277</v>
      </c>
      <c r="F211" s="24"/>
      <c r="G211" s="144">
        <f t="shared" si="22"/>
        <v>185.70000000000002</v>
      </c>
      <c r="H211" s="144">
        <f t="shared" si="22"/>
        <v>185.70000000000002</v>
      </c>
    </row>
    <row r="212" spans="1:8" ht="57" customHeight="1">
      <c r="A212" s="59" t="s">
        <v>243</v>
      </c>
      <c r="B212" s="37" t="s">
        <v>168</v>
      </c>
      <c r="C212" s="24" t="s">
        <v>382</v>
      </c>
      <c r="D212" s="24" t="s">
        <v>376</v>
      </c>
      <c r="E212" s="48" t="s">
        <v>277</v>
      </c>
      <c r="F212" s="40" t="s">
        <v>555</v>
      </c>
      <c r="G212" s="144">
        <f t="shared" si="22"/>
        <v>185.70000000000002</v>
      </c>
      <c r="H212" s="144">
        <f t="shared" si="22"/>
        <v>185.70000000000002</v>
      </c>
    </row>
    <row r="213" spans="1:8" ht="17.25" customHeight="1">
      <c r="A213" s="26" t="s">
        <v>306</v>
      </c>
      <c r="B213" s="37" t="s">
        <v>168</v>
      </c>
      <c r="C213" s="24" t="s">
        <v>382</v>
      </c>
      <c r="D213" s="24" t="s">
        <v>376</v>
      </c>
      <c r="E213" s="48" t="s">
        <v>277</v>
      </c>
      <c r="F213" s="40" t="s">
        <v>442</v>
      </c>
      <c r="G213" s="144">
        <f>G214+G215+G216</f>
        <v>185.70000000000002</v>
      </c>
      <c r="H213" s="144">
        <f>H214+H215+H216</f>
        <v>185.70000000000002</v>
      </c>
    </row>
    <row r="214" spans="1:8" ht="15.75">
      <c r="A214" s="26" t="s">
        <v>285</v>
      </c>
      <c r="B214" s="37" t="s">
        <v>168</v>
      </c>
      <c r="C214" s="24" t="s">
        <v>382</v>
      </c>
      <c r="D214" s="24" t="s">
        <v>376</v>
      </c>
      <c r="E214" s="48" t="s">
        <v>277</v>
      </c>
      <c r="F214" s="24" t="s">
        <v>414</v>
      </c>
      <c r="G214" s="171">
        <f>'расх 2020-2021'!G215</f>
        <v>128.8</v>
      </c>
      <c r="H214" s="171">
        <f>'расх 2020-2021'!H215</f>
        <v>128.8</v>
      </c>
    </row>
    <row r="215" spans="1:8" ht="29.25" customHeight="1">
      <c r="A215" s="26" t="s">
        <v>473</v>
      </c>
      <c r="B215" s="37" t="s">
        <v>554</v>
      </c>
      <c r="C215" s="24" t="s">
        <v>382</v>
      </c>
      <c r="D215" s="24" t="s">
        <v>376</v>
      </c>
      <c r="E215" s="48" t="s">
        <v>277</v>
      </c>
      <c r="F215" s="24" t="s">
        <v>415</v>
      </c>
      <c r="G215" s="171">
        <f>'расх 2020-2021'!G216</f>
        <v>0</v>
      </c>
      <c r="H215" s="171">
        <f>'расх 2020-2021'!H216</f>
        <v>0</v>
      </c>
    </row>
    <row r="216" spans="1:8" ht="29.25" customHeight="1">
      <c r="A216" s="26" t="s">
        <v>287</v>
      </c>
      <c r="B216" s="37" t="s">
        <v>168</v>
      </c>
      <c r="C216" s="24" t="s">
        <v>382</v>
      </c>
      <c r="D216" s="24" t="s">
        <v>376</v>
      </c>
      <c r="E216" s="48" t="s">
        <v>277</v>
      </c>
      <c r="F216" s="24" t="s">
        <v>202</v>
      </c>
      <c r="G216" s="171">
        <f>'расх 2020-2021'!G217</f>
        <v>56.9</v>
      </c>
      <c r="H216" s="171">
        <f>'расх 2020-2021'!H217</f>
        <v>56.9</v>
      </c>
    </row>
    <row r="217" spans="1:8" s="185" customFormat="1" ht="27" customHeight="1">
      <c r="A217" s="205" t="s">
        <v>222</v>
      </c>
      <c r="B217" s="58" t="s">
        <v>168</v>
      </c>
      <c r="C217" s="50" t="s">
        <v>382</v>
      </c>
      <c r="D217" s="50" t="s">
        <v>376</v>
      </c>
      <c r="E217" s="74" t="s">
        <v>131</v>
      </c>
      <c r="F217" s="69"/>
      <c r="G217" s="191">
        <f aca="true" t="shared" si="23" ref="G217:H220">G218</f>
        <v>60</v>
      </c>
      <c r="H217" s="191">
        <f t="shared" si="23"/>
        <v>60</v>
      </c>
    </row>
    <row r="218" spans="1:8" s="139" customFormat="1" ht="15" customHeight="1">
      <c r="A218" s="206" t="s">
        <v>305</v>
      </c>
      <c r="B218" s="37" t="s">
        <v>168</v>
      </c>
      <c r="C218" s="45" t="s">
        <v>416</v>
      </c>
      <c r="D218" s="45" t="s">
        <v>376</v>
      </c>
      <c r="E218" s="51" t="s">
        <v>142</v>
      </c>
      <c r="F218" s="62"/>
      <c r="G218" s="138">
        <f t="shared" si="23"/>
        <v>60</v>
      </c>
      <c r="H218" s="138">
        <f t="shared" si="23"/>
        <v>60</v>
      </c>
    </row>
    <row r="219" spans="1:8" s="139" customFormat="1" ht="28.5" customHeight="1">
      <c r="A219" s="28" t="s">
        <v>247</v>
      </c>
      <c r="B219" s="37" t="s">
        <v>168</v>
      </c>
      <c r="C219" s="24" t="s">
        <v>382</v>
      </c>
      <c r="D219" s="24" t="s">
        <v>376</v>
      </c>
      <c r="E219" s="48" t="s">
        <v>142</v>
      </c>
      <c r="F219" s="40" t="s">
        <v>248</v>
      </c>
      <c r="G219" s="138">
        <f t="shared" si="23"/>
        <v>60</v>
      </c>
      <c r="H219" s="138">
        <f t="shared" si="23"/>
        <v>60</v>
      </c>
    </row>
    <row r="220" spans="1:8" s="139" customFormat="1" ht="27.75" customHeight="1">
      <c r="A220" s="125" t="s">
        <v>249</v>
      </c>
      <c r="B220" s="37" t="s">
        <v>168</v>
      </c>
      <c r="C220" s="24" t="s">
        <v>382</v>
      </c>
      <c r="D220" s="24" t="s">
        <v>376</v>
      </c>
      <c r="E220" s="48" t="s">
        <v>142</v>
      </c>
      <c r="F220" s="40" t="s">
        <v>210</v>
      </c>
      <c r="G220" s="138">
        <f t="shared" si="23"/>
        <v>60</v>
      </c>
      <c r="H220" s="138">
        <f t="shared" si="23"/>
        <v>60</v>
      </c>
    </row>
    <row r="221" spans="1:8" ht="26.25" customHeight="1">
      <c r="A221" s="26" t="s">
        <v>472</v>
      </c>
      <c r="B221" s="37" t="s">
        <v>168</v>
      </c>
      <c r="C221" s="24" t="s">
        <v>382</v>
      </c>
      <c r="D221" s="24" t="s">
        <v>376</v>
      </c>
      <c r="E221" s="48" t="s">
        <v>142</v>
      </c>
      <c r="F221" s="24" t="s">
        <v>395</v>
      </c>
      <c r="G221" s="171">
        <f>'расх 2020-2021'!G222</f>
        <v>60</v>
      </c>
      <c r="H221" s="171">
        <f>'расх 2020-2021'!H222</f>
        <v>60</v>
      </c>
    </row>
    <row r="222" spans="1:8" ht="14.25" customHeight="1">
      <c r="A222" s="192" t="s">
        <v>420</v>
      </c>
      <c r="B222" s="36" t="s">
        <v>168</v>
      </c>
      <c r="C222" s="201" t="s">
        <v>421</v>
      </c>
      <c r="D222" s="201"/>
      <c r="E222" s="48"/>
      <c r="F222" s="201"/>
      <c r="G222" s="136">
        <f aca="true" t="shared" si="24" ref="G222:H225">G223</f>
        <v>129.6</v>
      </c>
      <c r="H222" s="136">
        <f t="shared" si="24"/>
        <v>129.6</v>
      </c>
    </row>
    <row r="223" spans="1:8" s="68" customFormat="1" ht="12.75" customHeight="1">
      <c r="A223" s="75" t="s">
        <v>422</v>
      </c>
      <c r="B223" s="36" t="s">
        <v>168</v>
      </c>
      <c r="C223" s="34" t="s">
        <v>421</v>
      </c>
      <c r="D223" s="34" t="s">
        <v>376</v>
      </c>
      <c r="E223" s="148"/>
      <c r="F223" s="34"/>
      <c r="G223" s="136">
        <f t="shared" si="24"/>
        <v>129.6</v>
      </c>
      <c r="H223" s="136">
        <f t="shared" si="24"/>
        <v>129.6</v>
      </c>
    </row>
    <row r="224" spans="1:8" s="185" customFormat="1" ht="29.25" customHeight="1">
      <c r="A224" s="207" t="s">
        <v>222</v>
      </c>
      <c r="B224" s="58" t="s">
        <v>168</v>
      </c>
      <c r="C224" s="50" t="s">
        <v>421</v>
      </c>
      <c r="D224" s="50" t="s">
        <v>376</v>
      </c>
      <c r="E224" s="74" t="s">
        <v>131</v>
      </c>
      <c r="F224" s="50"/>
      <c r="G224" s="191">
        <f t="shared" si="24"/>
        <v>129.6</v>
      </c>
      <c r="H224" s="191">
        <f t="shared" si="24"/>
        <v>129.6</v>
      </c>
    </row>
    <row r="225" spans="1:8" s="139" customFormat="1" ht="15.75" customHeight="1">
      <c r="A225" s="183" t="s">
        <v>423</v>
      </c>
      <c r="B225" s="37" t="s">
        <v>168</v>
      </c>
      <c r="C225" s="45" t="s">
        <v>421</v>
      </c>
      <c r="D225" s="45" t="s">
        <v>376</v>
      </c>
      <c r="E225" s="51" t="s">
        <v>149</v>
      </c>
      <c r="F225" s="45"/>
      <c r="G225" s="138">
        <f t="shared" si="24"/>
        <v>129.6</v>
      </c>
      <c r="H225" s="138">
        <f t="shared" si="24"/>
        <v>129.6</v>
      </c>
    </row>
    <row r="226" spans="1:8" ht="15.75" customHeight="1">
      <c r="A226" s="76" t="s">
        <v>292</v>
      </c>
      <c r="B226" s="37" t="s">
        <v>168</v>
      </c>
      <c r="C226" s="24" t="s">
        <v>421</v>
      </c>
      <c r="D226" s="24" t="s">
        <v>376</v>
      </c>
      <c r="E226" s="48" t="s">
        <v>149</v>
      </c>
      <c r="F226" s="24" t="s">
        <v>293</v>
      </c>
      <c r="G226" s="144">
        <f>G228</f>
        <v>129.6</v>
      </c>
      <c r="H226" s="144">
        <f>H228</f>
        <v>129.6</v>
      </c>
    </row>
    <row r="227" spans="1:8" ht="15.75" customHeight="1">
      <c r="A227" s="76" t="s">
        <v>360</v>
      </c>
      <c r="B227" s="37" t="s">
        <v>168</v>
      </c>
      <c r="C227" s="24" t="s">
        <v>421</v>
      </c>
      <c r="D227" s="24" t="s">
        <v>376</v>
      </c>
      <c r="E227" s="48" t="s">
        <v>149</v>
      </c>
      <c r="F227" s="24" t="s">
        <v>554</v>
      </c>
      <c r="G227" s="144">
        <f>G228</f>
        <v>129.6</v>
      </c>
      <c r="H227" s="144">
        <f>H228</f>
        <v>129.6</v>
      </c>
    </row>
    <row r="228" spans="1:8" ht="13.5" customHeight="1">
      <c r="A228" s="208" t="s">
        <v>474</v>
      </c>
      <c r="B228" s="37" t="s">
        <v>168</v>
      </c>
      <c r="C228" s="24" t="s">
        <v>421</v>
      </c>
      <c r="D228" s="24" t="s">
        <v>376</v>
      </c>
      <c r="E228" s="48" t="s">
        <v>149</v>
      </c>
      <c r="F228" s="24" t="s">
        <v>424</v>
      </c>
      <c r="G228" s="171">
        <f>'расх 2020-2021'!G229</f>
        <v>129.6</v>
      </c>
      <c r="H228" s="171">
        <f>'расх 2020-2021'!H229</f>
        <v>129.6</v>
      </c>
    </row>
    <row r="229" spans="1:8" s="68" customFormat="1" ht="14.25" customHeight="1">
      <c r="A229" s="186" t="s">
        <v>417</v>
      </c>
      <c r="B229" s="36" t="s">
        <v>168</v>
      </c>
      <c r="C229" s="201" t="s">
        <v>419</v>
      </c>
      <c r="D229" s="24"/>
      <c r="E229" s="48"/>
      <c r="F229" s="24"/>
      <c r="G229" s="375">
        <f>G230</f>
        <v>378.348</v>
      </c>
      <c r="H229" s="375">
        <f>H230</f>
        <v>398.50624999999997</v>
      </c>
    </row>
    <row r="230" spans="1:8" s="68" customFormat="1" ht="14.25" customHeight="1">
      <c r="A230" s="190" t="s">
        <v>418</v>
      </c>
      <c r="B230" s="36" t="s">
        <v>168</v>
      </c>
      <c r="C230" s="34" t="s">
        <v>419</v>
      </c>
      <c r="D230" s="34" t="s">
        <v>377</v>
      </c>
      <c r="E230" s="148"/>
      <c r="F230" s="34"/>
      <c r="G230" s="336">
        <f>G231</f>
        <v>378.348</v>
      </c>
      <c r="H230" s="336">
        <f>H231</f>
        <v>398.50624999999997</v>
      </c>
    </row>
    <row r="231" spans="1:8" s="185" customFormat="1" ht="29.25" customHeight="1">
      <c r="A231" s="77" t="s">
        <v>222</v>
      </c>
      <c r="B231" s="58" t="s">
        <v>168</v>
      </c>
      <c r="C231" s="50" t="s">
        <v>419</v>
      </c>
      <c r="D231" s="50" t="s">
        <v>377</v>
      </c>
      <c r="E231" s="74" t="s">
        <v>131</v>
      </c>
      <c r="F231" s="50"/>
      <c r="G231" s="366">
        <f>G232+G236</f>
        <v>378.348</v>
      </c>
      <c r="H231" s="366">
        <f>H232+H236</f>
        <v>398.50624999999997</v>
      </c>
    </row>
    <row r="232" spans="1:8" s="139" customFormat="1" ht="29.25" customHeight="1">
      <c r="A232" s="210" t="s">
        <v>294</v>
      </c>
      <c r="B232" s="44" t="s">
        <v>168</v>
      </c>
      <c r="C232" s="45" t="s">
        <v>419</v>
      </c>
      <c r="D232" s="45" t="s">
        <v>377</v>
      </c>
      <c r="E232" s="51" t="s">
        <v>295</v>
      </c>
      <c r="F232" s="45"/>
      <c r="G232" s="367">
        <f aca="true" t="shared" si="25" ref="G232:H234">G233</f>
        <v>378.348</v>
      </c>
      <c r="H232" s="367">
        <f t="shared" si="25"/>
        <v>398.50624999999997</v>
      </c>
    </row>
    <row r="233" spans="1:8" s="139" customFormat="1" ht="29.25" customHeight="1">
      <c r="A233" s="28" t="s">
        <v>247</v>
      </c>
      <c r="B233" s="37" t="s">
        <v>168</v>
      </c>
      <c r="C233" s="29" t="s">
        <v>419</v>
      </c>
      <c r="D233" s="29" t="s">
        <v>377</v>
      </c>
      <c r="E233" s="48" t="s">
        <v>295</v>
      </c>
      <c r="F233" s="29" t="s">
        <v>248</v>
      </c>
      <c r="G233" s="367">
        <f t="shared" si="25"/>
        <v>378.348</v>
      </c>
      <c r="H233" s="367">
        <f t="shared" si="25"/>
        <v>398.50624999999997</v>
      </c>
    </row>
    <row r="234" spans="1:11" s="139" customFormat="1" ht="29.25" customHeight="1">
      <c r="A234" s="125" t="s">
        <v>249</v>
      </c>
      <c r="B234" s="37" t="s">
        <v>168</v>
      </c>
      <c r="C234" s="29" t="s">
        <v>419</v>
      </c>
      <c r="D234" s="29" t="s">
        <v>377</v>
      </c>
      <c r="E234" s="48" t="s">
        <v>295</v>
      </c>
      <c r="F234" s="29" t="s">
        <v>210</v>
      </c>
      <c r="G234" s="367">
        <f t="shared" si="25"/>
        <v>378.348</v>
      </c>
      <c r="H234" s="367">
        <f t="shared" si="25"/>
        <v>398.50624999999997</v>
      </c>
      <c r="J234" s="145"/>
      <c r="K234" s="145"/>
    </row>
    <row r="235" spans="1:8" s="139" customFormat="1" ht="29.25" customHeight="1">
      <c r="A235" s="26" t="s">
        <v>472</v>
      </c>
      <c r="B235" s="37" t="s">
        <v>168</v>
      </c>
      <c r="C235" s="29" t="s">
        <v>419</v>
      </c>
      <c r="D235" s="29" t="s">
        <v>377</v>
      </c>
      <c r="E235" s="48" t="s">
        <v>295</v>
      </c>
      <c r="F235" s="29" t="s">
        <v>395</v>
      </c>
      <c r="G235" s="387">
        <f>'расх 2020-2021'!G236</f>
        <v>378.348</v>
      </c>
      <c r="H235" s="387">
        <f>'расх 2020-2021'!H236</f>
        <v>398.50624999999997</v>
      </c>
    </row>
    <row r="236" spans="1:8" s="139" customFormat="1" ht="57" customHeight="1" hidden="1">
      <c r="A236" s="211" t="s">
        <v>296</v>
      </c>
      <c r="B236" s="37" t="s">
        <v>554</v>
      </c>
      <c r="C236" s="45" t="s">
        <v>419</v>
      </c>
      <c r="D236" s="45" t="s">
        <v>377</v>
      </c>
      <c r="E236" s="51" t="s">
        <v>297</v>
      </c>
      <c r="F236" s="51"/>
      <c r="G236" s="367">
        <f aca="true" t="shared" si="26" ref="G236:H238">G237</f>
        <v>0</v>
      </c>
      <c r="H236" s="367">
        <f t="shared" si="26"/>
        <v>0</v>
      </c>
    </row>
    <row r="237" spans="1:8" s="139" customFormat="1" ht="29.25" customHeight="1" hidden="1">
      <c r="A237" s="28" t="s">
        <v>247</v>
      </c>
      <c r="B237" s="37" t="s">
        <v>554</v>
      </c>
      <c r="C237" s="29" t="s">
        <v>419</v>
      </c>
      <c r="D237" s="29" t="s">
        <v>377</v>
      </c>
      <c r="E237" s="71" t="s">
        <v>297</v>
      </c>
      <c r="F237" s="29" t="s">
        <v>248</v>
      </c>
      <c r="G237" s="389">
        <f t="shared" si="26"/>
        <v>0</v>
      </c>
      <c r="H237" s="389">
        <f t="shared" si="26"/>
        <v>0</v>
      </c>
    </row>
    <row r="238" spans="1:8" s="139" customFormat="1" ht="29.25" customHeight="1" hidden="1">
      <c r="A238" s="125" t="s">
        <v>249</v>
      </c>
      <c r="B238" s="37" t="s">
        <v>554</v>
      </c>
      <c r="C238" s="29" t="s">
        <v>419</v>
      </c>
      <c r="D238" s="29" t="s">
        <v>377</v>
      </c>
      <c r="E238" s="71" t="s">
        <v>297</v>
      </c>
      <c r="F238" s="29" t="s">
        <v>210</v>
      </c>
      <c r="G238" s="389">
        <f t="shared" si="26"/>
        <v>0</v>
      </c>
      <c r="H238" s="389">
        <f t="shared" si="26"/>
        <v>0</v>
      </c>
    </row>
    <row r="239" spans="1:8" s="139" customFormat="1" ht="29.25" customHeight="1" hidden="1">
      <c r="A239" s="26" t="s">
        <v>472</v>
      </c>
      <c r="B239" s="37" t="s">
        <v>554</v>
      </c>
      <c r="C239" s="29" t="s">
        <v>419</v>
      </c>
      <c r="D239" s="29" t="s">
        <v>377</v>
      </c>
      <c r="E239" s="71" t="s">
        <v>297</v>
      </c>
      <c r="F239" s="29" t="s">
        <v>395</v>
      </c>
      <c r="G239" s="389"/>
      <c r="H239" s="389"/>
    </row>
    <row r="240" spans="1:8" s="139" customFormat="1" ht="23.25" customHeight="1" hidden="1">
      <c r="A240" s="116" t="s">
        <v>603</v>
      </c>
      <c r="B240" s="36" t="s">
        <v>168</v>
      </c>
      <c r="C240" s="34" t="s">
        <v>387</v>
      </c>
      <c r="D240" s="34" t="s">
        <v>376</v>
      </c>
      <c r="E240" s="148" t="s">
        <v>605</v>
      </c>
      <c r="F240" s="29"/>
      <c r="G240" s="389">
        <f>G241</f>
        <v>0</v>
      </c>
      <c r="H240" s="389">
        <f>H241</f>
        <v>0</v>
      </c>
    </row>
    <row r="241" spans="1:8" s="139" customFormat="1" ht="21.75" customHeight="1" hidden="1">
      <c r="A241" s="208" t="s">
        <v>604</v>
      </c>
      <c r="B241" s="37" t="s">
        <v>168</v>
      </c>
      <c r="C241" s="29" t="s">
        <v>387</v>
      </c>
      <c r="D241" s="29" t="s">
        <v>376</v>
      </c>
      <c r="E241" s="71" t="s">
        <v>605</v>
      </c>
      <c r="F241" s="29" t="s">
        <v>606</v>
      </c>
      <c r="G241" s="389">
        <f>G242</f>
        <v>0</v>
      </c>
      <c r="H241" s="389">
        <f>H242</f>
        <v>0</v>
      </c>
    </row>
    <row r="242" spans="1:8" s="139" customFormat="1" ht="22.5" customHeight="1" hidden="1">
      <c r="A242" s="208"/>
      <c r="B242" s="37" t="s">
        <v>168</v>
      </c>
      <c r="C242" s="29" t="s">
        <v>387</v>
      </c>
      <c r="D242" s="29" t="s">
        <v>376</v>
      </c>
      <c r="E242" s="71" t="s">
        <v>605</v>
      </c>
      <c r="F242" s="29" t="s">
        <v>607</v>
      </c>
      <c r="G242" s="387">
        <f>'расх 2020-2021'!G243</f>
        <v>0</v>
      </c>
      <c r="H242" s="387">
        <f>'расх 2020-2021'!H243</f>
        <v>0</v>
      </c>
    </row>
    <row r="243" spans="1:8" s="68" customFormat="1" ht="39" customHeight="1" hidden="1">
      <c r="A243" s="212" t="s">
        <v>426</v>
      </c>
      <c r="B243" s="36" t="s">
        <v>168</v>
      </c>
      <c r="C243" s="201" t="s">
        <v>429</v>
      </c>
      <c r="D243" s="201"/>
      <c r="E243" s="48"/>
      <c r="F243" s="201"/>
      <c r="G243" s="213">
        <f>G244</f>
        <v>0</v>
      </c>
      <c r="H243" s="326">
        <f>H244</f>
        <v>0</v>
      </c>
    </row>
    <row r="244" spans="1:8" s="68" customFormat="1" ht="15.75" customHeight="1" hidden="1">
      <c r="A244" s="54" t="s">
        <v>427</v>
      </c>
      <c r="B244" s="36" t="s">
        <v>168</v>
      </c>
      <c r="C244" s="34" t="s">
        <v>429</v>
      </c>
      <c r="D244" s="34" t="s">
        <v>379</v>
      </c>
      <c r="E244" s="148"/>
      <c r="F244" s="34"/>
      <c r="G244" s="136">
        <f>G246+G248+G250</f>
        <v>0</v>
      </c>
      <c r="H244" s="327">
        <f>H246+H248+H250</f>
        <v>0</v>
      </c>
    </row>
    <row r="245" spans="1:8" ht="27.75" customHeight="1" hidden="1">
      <c r="A245" s="77" t="s">
        <v>222</v>
      </c>
      <c r="B245" s="58" t="s">
        <v>168</v>
      </c>
      <c r="C245" s="50" t="s">
        <v>419</v>
      </c>
      <c r="D245" s="50" t="s">
        <v>377</v>
      </c>
      <c r="E245" s="74" t="s">
        <v>131</v>
      </c>
      <c r="F245" s="24"/>
      <c r="G245" s="144">
        <f>G246+G248+G250</f>
        <v>0</v>
      </c>
      <c r="H245" s="328">
        <f>H246+H248+H250</f>
        <v>0</v>
      </c>
    </row>
    <row r="246" spans="1:8" s="139" customFormat="1" ht="30.75" customHeight="1" hidden="1">
      <c r="A246" s="46" t="s">
        <v>164</v>
      </c>
      <c r="B246" s="44" t="s">
        <v>168</v>
      </c>
      <c r="C246" s="45" t="s">
        <v>429</v>
      </c>
      <c r="D246" s="45" t="s">
        <v>379</v>
      </c>
      <c r="E246" s="51" t="s">
        <v>150</v>
      </c>
      <c r="F246" s="45"/>
      <c r="G246" s="138">
        <f>G247</f>
        <v>0</v>
      </c>
      <c r="H246" s="324">
        <f>H247</f>
        <v>0</v>
      </c>
    </row>
    <row r="247" spans="1:8" ht="16.5" customHeight="1" hidden="1">
      <c r="A247" s="26" t="s">
        <v>552</v>
      </c>
      <c r="B247" s="37" t="s">
        <v>168</v>
      </c>
      <c r="C247" s="24" t="s">
        <v>429</v>
      </c>
      <c r="D247" s="24" t="s">
        <v>379</v>
      </c>
      <c r="E247" s="48" t="s">
        <v>150</v>
      </c>
      <c r="F247" s="24" t="s">
        <v>389</v>
      </c>
      <c r="G247" s="144"/>
      <c r="H247" s="328"/>
    </row>
    <row r="248" spans="1:8" s="139" customFormat="1" ht="42" customHeight="1" hidden="1">
      <c r="A248" s="46" t="s">
        <v>298</v>
      </c>
      <c r="B248" s="44" t="s">
        <v>168</v>
      </c>
      <c r="C248" s="45" t="s">
        <v>429</v>
      </c>
      <c r="D248" s="45" t="s">
        <v>379</v>
      </c>
      <c r="E248" s="51" t="s">
        <v>151</v>
      </c>
      <c r="F248" s="45"/>
      <c r="G248" s="138">
        <f>G249</f>
        <v>0</v>
      </c>
      <c r="H248" s="324">
        <f>H249</f>
        <v>0</v>
      </c>
    </row>
    <row r="249" spans="1:8" ht="17.25" customHeight="1" hidden="1">
      <c r="A249" s="26" t="s">
        <v>552</v>
      </c>
      <c r="B249" s="37" t="s">
        <v>168</v>
      </c>
      <c r="C249" s="24" t="s">
        <v>429</v>
      </c>
      <c r="D249" s="24" t="s">
        <v>379</v>
      </c>
      <c r="E249" s="48" t="s">
        <v>151</v>
      </c>
      <c r="F249" s="24" t="s">
        <v>389</v>
      </c>
      <c r="G249" s="144"/>
      <c r="H249" s="328"/>
    </row>
    <row r="250" spans="1:8" s="139" customFormat="1" ht="28.5" customHeight="1" hidden="1">
      <c r="A250" s="46" t="s">
        <v>165</v>
      </c>
      <c r="B250" s="44" t="s">
        <v>168</v>
      </c>
      <c r="C250" s="45" t="s">
        <v>429</v>
      </c>
      <c r="D250" s="45" t="s">
        <v>379</v>
      </c>
      <c r="E250" s="51" t="s">
        <v>152</v>
      </c>
      <c r="F250" s="45"/>
      <c r="G250" s="138">
        <f>G251</f>
        <v>0</v>
      </c>
      <c r="H250" s="324">
        <f>H251</f>
        <v>0</v>
      </c>
    </row>
    <row r="251" spans="1:8" ht="17.25" customHeight="1" hidden="1">
      <c r="A251" s="26" t="s">
        <v>552</v>
      </c>
      <c r="B251" s="37" t="s">
        <v>168</v>
      </c>
      <c r="C251" s="24" t="s">
        <v>429</v>
      </c>
      <c r="D251" s="24" t="s">
        <v>379</v>
      </c>
      <c r="E251" s="48" t="s">
        <v>152</v>
      </c>
      <c r="F251" s="24" t="s">
        <v>389</v>
      </c>
      <c r="G251" s="144"/>
      <c r="H251" s="328"/>
    </row>
    <row r="252" spans="1:8" s="68" customFormat="1" ht="15" customHeight="1">
      <c r="A252" s="192" t="s">
        <v>428</v>
      </c>
      <c r="B252" s="37"/>
      <c r="C252" s="201"/>
      <c r="D252" s="201"/>
      <c r="E252" s="48"/>
      <c r="F252" s="201"/>
      <c r="G252" s="375">
        <f>G9+G71+G84+G93+G125+G181+G222+G229+G243+G240</f>
        <v>27922.32917</v>
      </c>
      <c r="H252" s="375">
        <f>H9+H71+H84+H93+H125+H181+H222+H229+H243+H240</f>
        <v>27936.581289999995</v>
      </c>
    </row>
    <row r="254" spans="7:8" ht="15.75">
      <c r="G254" s="127"/>
      <c r="H254" s="127"/>
    </row>
    <row r="255" spans="7:9" ht="15.75">
      <c r="G255" s="127"/>
      <c r="H255" s="170"/>
      <c r="I255" s="127"/>
    </row>
    <row r="256" spans="7:9" ht="15.75">
      <c r="G256" s="127"/>
      <c r="H256" s="127"/>
      <c r="I256" s="170"/>
    </row>
    <row r="258" spans="7:8" ht="15.75">
      <c r="G258" s="214"/>
      <c r="H258" s="214"/>
    </row>
    <row r="261" spans="2:8" s="139" customFormat="1" ht="15.75">
      <c r="B261" s="20"/>
      <c r="C261" s="215"/>
      <c r="D261" s="215"/>
      <c r="F261" s="215"/>
      <c r="G261" s="216"/>
      <c r="H261" s="216"/>
    </row>
    <row r="269" spans="2:8" s="139" customFormat="1" ht="15.75">
      <c r="B269" s="20"/>
      <c r="C269" s="215"/>
      <c r="D269" s="215"/>
      <c r="F269" s="215"/>
      <c r="G269" s="216"/>
      <c r="H269" s="216"/>
    </row>
    <row r="281" spans="2:8" s="139" customFormat="1" ht="15.75">
      <c r="B281" s="20"/>
      <c r="C281" s="215"/>
      <c r="D281" s="215"/>
      <c r="F281" s="215"/>
      <c r="G281" s="216"/>
      <c r="H281" s="216"/>
    </row>
    <row r="308" spans="2:8" s="139" customFormat="1" ht="15.75">
      <c r="B308" s="20"/>
      <c r="C308" s="215"/>
      <c r="D308" s="215"/>
      <c r="F308" s="215"/>
      <c r="G308" s="216"/>
      <c r="H308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0"/>
  <sheetViews>
    <sheetView tabSelected="1"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78"/>
      <c r="C1" s="437" t="s">
        <v>551</v>
      </c>
      <c r="D1" s="437"/>
      <c r="E1" s="437"/>
      <c r="F1" s="437"/>
      <c r="G1" s="437"/>
    </row>
    <row r="2" spans="1:7" s="4" customFormat="1" ht="15.75">
      <c r="A2" s="7"/>
      <c r="B2" s="78"/>
      <c r="C2" s="406" t="s">
        <v>384</v>
      </c>
      <c r="D2" s="406"/>
      <c r="E2" s="406"/>
      <c r="F2" s="406"/>
      <c r="G2" s="406"/>
    </row>
    <row r="3" spans="1:7" s="4" customFormat="1" ht="15.75">
      <c r="A3" s="7"/>
      <c r="B3" s="78"/>
      <c r="C3" s="406" t="s">
        <v>679</v>
      </c>
      <c r="D3" s="406"/>
      <c r="E3" s="406"/>
      <c r="F3" s="406"/>
      <c r="G3" s="406"/>
    </row>
    <row r="4" spans="1:7" s="4" customFormat="1" ht="15.75">
      <c r="A4" s="7"/>
      <c r="B4" s="78"/>
      <c r="C4" s="79"/>
      <c r="D4" s="79"/>
      <c r="E4" s="8"/>
      <c r="F4" s="52"/>
      <c r="G4" s="9"/>
    </row>
    <row r="5" spans="1:7" s="4" customFormat="1" ht="68.25" customHeight="1">
      <c r="A5" s="408" t="s">
        <v>649</v>
      </c>
      <c r="B5" s="408"/>
      <c r="C5" s="408"/>
      <c r="D5" s="408"/>
      <c r="E5" s="408"/>
      <c r="F5" s="408"/>
      <c r="G5" s="408"/>
    </row>
    <row r="6" ht="12" customHeight="1"/>
    <row r="7" spans="1:7" s="3" customFormat="1" ht="33" customHeight="1">
      <c r="A7" s="33" t="s">
        <v>385</v>
      </c>
      <c r="B7" s="82"/>
      <c r="C7" s="82" t="s">
        <v>237</v>
      </c>
      <c r="D7" s="82" t="s">
        <v>238</v>
      </c>
      <c r="E7" s="33" t="s">
        <v>63</v>
      </c>
      <c r="F7" s="33" t="s">
        <v>240</v>
      </c>
      <c r="G7" s="53" t="s">
        <v>241</v>
      </c>
    </row>
    <row r="8" spans="1:7" ht="12" customHeight="1">
      <c r="A8" s="13">
        <v>1</v>
      </c>
      <c r="B8" s="83">
        <v>2</v>
      </c>
      <c r="C8" s="83">
        <v>3</v>
      </c>
      <c r="D8" s="83">
        <v>4</v>
      </c>
      <c r="E8" s="13">
        <v>2</v>
      </c>
      <c r="F8" s="13">
        <v>3</v>
      </c>
      <c r="G8" s="41">
        <v>4</v>
      </c>
    </row>
    <row r="9" spans="1:7" s="11" customFormat="1" ht="57" customHeight="1">
      <c r="A9" s="54" t="s">
        <v>0</v>
      </c>
      <c r="B9" s="102" t="s">
        <v>64</v>
      </c>
      <c r="C9" s="108" t="s">
        <v>378</v>
      </c>
      <c r="D9" s="108" t="s">
        <v>380</v>
      </c>
      <c r="E9" s="55" t="s">
        <v>227</v>
      </c>
      <c r="F9" s="55"/>
      <c r="G9" s="376">
        <f>G10</f>
        <v>2369.7657600000002</v>
      </c>
    </row>
    <row r="10" spans="1:7" s="5" customFormat="1" ht="42" customHeight="1">
      <c r="A10" s="120" t="s">
        <v>169</v>
      </c>
      <c r="B10" s="109" t="s">
        <v>64</v>
      </c>
      <c r="C10" s="110" t="s">
        <v>378</v>
      </c>
      <c r="D10" s="110" t="s">
        <v>380</v>
      </c>
      <c r="E10" s="107" t="s">
        <v>228</v>
      </c>
      <c r="F10" s="47"/>
      <c r="G10" s="377">
        <f>G11+G14+G17</f>
        <v>2369.7657600000002</v>
      </c>
    </row>
    <row r="11" spans="1:7" ht="30" customHeight="1">
      <c r="A11" s="26" t="s">
        <v>173</v>
      </c>
      <c r="B11" s="37" t="s">
        <v>168</v>
      </c>
      <c r="C11" s="27" t="s">
        <v>378</v>
      </c>
      <c r="D11" s="27" t="s">
        <v>380</v>
      </c>
      <c r="E11" s="27" t="s">
        <v>174</v>
      </c>
      <c r="F11" s="70"/>
      <c r="G11" s="378">
        <f>G12</f>
        <v>565.5</v>
      </c>
    </row>
    <row r="12" spans="1:7" ht="30" customHeight="1">
      <c r="A12" s="28" t="s">
        <v>247</v>
      </c>
      <c r="B12" s="37" t="s">
        <v>168</v>
      </c>
      <c r="C12" s="27" t="s">
        <v>378</v>
      </c>
      <c r="D12" s="27" t="s">
        <v>380</v>
      </c>
      <c r="E12" s="27" t="s">
        <v>174</v>
      </c>
      <c r="F12" s="70" t="s">
        <v>248</v>
      </c>
      <c r="G12" s="378">
        <f>G13</f>
        <v>565.5</v>
      </c>
    </row>
    <row r="13" spans="1:7" ht="30" customHeight="1">
      <c r="A13" s="23" t="s">
        <v>249</v>
      </c>
      <c r="B13" s="37" t="s">
        <v>168</v>
      </c>
      <c r="C13" s="27" t="s">
        <v>378</v>
      </c>
      <c r="D13" s="27" t="s">
        <v>380</v>
      </c>
      <c r="E13" s="27" t="s">
        <v>174</v>
      </c>
      <c r="F13" s="70" t="s">
        <v>210</v>
      </c>
      <c r="G13" s="378">
        <f>'расх 19 г'!G136</f>
        <v>565.5</v>
      </c>
    </row>
    <row r="14" spans="1:7" s="5" customFormat="1" ht="27" customHeight="1">
      <c r="A14" s="46" t="s">
        <v>231</v>
      </c>
      <c r="B14" s="44" t="s">
        <v>168</v>
      </c>
      <c r="C14" s="47" t="s">
        <v>378</v>
      </c>
      <c r="D14" s="47" t="s">
        <v>380</v>
      </c>
      <c r="E14" s="47" t="s">
        <v>229</v>
      </c>
      <c r="F14" s="47"/>
      <c r="G14" s="377">
        <f>G15</f>
        <v>1744.26576</v>
      </c>
    </row>
    <row r="15" spans="1:7" ht="27" customHeight="1">
      <c r="A15" s="28" t="s">
        <v>247</v>
      </c>
      <c r="B15" s="37" t="s">
        <v>168</v>
      </c>
      <c r="C15" s="27" t="s">
        <v>378</v>
      </c>
      <c r="D15" s="27" t="s">
        <v>380</v>
      </c>
      <c r="E15" s="27" t="s">
        <v>229</v>
      </c>
      <c r="F15" s="27" t="s">
        <v>248</v>
      </c>
      <c r="G15" s="378">
        <f>G16</f>
        <v>1744.26576</v>
      </c>
    </row>
    <row r="16" spans="1:7" ht="27" customHeight="1">
      <c r="A16" s="23" t="s">
        <v>249</v>
      </c>
      <c r="B16" s="37" t="s">
        <v>168</v>
      </c>
      <c r="C16" s="27" t="s">
        <v>378</v>
      </c>
      <c r="D16" s="27" t="s">
        <v>380</v>
      </c>
      <c r="E16" s="27" t="s">
        <v>229</v>
      </c>
      <c r="F16" s="27" t="s">
        <v>210</v>
      </c>
      <c r="G16" s="378">
        <f>'расх 19 г'!G140</f>
        <v>1744.26576</v>
      </c>
    </row>
    <row r="17" spans="1:7" s="5" customFormat="1" ht="27" customHeight="1">
      <c r="A17" s="46" t="s">
        <v>300</v>
      </c>
      <c r="B17" s="44" t="s">
        <v>168</v>
      </c>
      <c r="C17" s="47" t="s">
        <v>378</v>
      </c>
      <c r="D17" s="47" t="s">
        <v>380</v>
      </c>
      <c r="E17" s="107" t="s">
        <v>435</v>
      </c>
      <c r="F17" s="47"/>
      <c r="G17" s="377">
        <f>G18</f>
        <v>60</v>
      </c>
    </row>
    <row r="18" spans="1:7" ht="27" customHeight="1">
      <c r="A18" s="28" t="s">
        <v>247</v>
      </c>
      <c r="B18" s="37" t="s">
        <v>168</v>
      </c>
      <c r="C18" s="70" t="s">
        <v>378</v>
      </c>
      <c r="D18" s="70" t="s">
        <v>380</v>
      </c>
      <c r="E18" s="117" t="s">
        <v>435</v>
      </c>
      <c r="F18" s="27" t="s">
        <v>248</v>
      </c>
      <c r="G18" s="378">
        <f>G19</f>
        <v>60</v>
      </c>
    </row>
    <row r="19" spans="1:7" ht="27" customHeight="1">
      <c r="A19" s="23" t="s">
        <v>249</v>
      </c>
      <c r="B19" s="37" t="s">
        <v>168</v>
      </c>
      <c r="C19" s="70" t="s">
        <v>378</v>
      </c>
      <c r="D19" s="70" t="s">
        <v>380</v>
      </c>
      <c r="E19" s="117" t="s">
        <v>435</v>
      </c>
      <c r="F19" s="27" t="s">
        <v>210</v>
      </c>
      <c r="G19" s="378">
        <f>'расх 19 г'!G144</f>
        <v>60</v>
      </c>
    </row>
    <row r="20" spans="1:7" ht="27" customHeight="1" hidden="1">
      <c r="A20" s="65" t="s">
        <v>472</v>
      </c>
      <c r="B20" s="84" t="s">
        <v>64</v>
      </c>
      <c r="C20" s="85" t="s">
        <v>378</v>
      </c>
      <c r="D20" s="85" t="s">
        <v>380</v>
      </c>
      <c r="E20" s="86" t="s">
        <v>229</v>
      </c>
      <c r="F20" s="86" t="s">
        <v>395</v>
      </c>
      <c r="G20" s="378"/>
    </row>
    <row r="21" spans="1:7" s="11" customFormat="1" ht="52.5" customHeight="1">
      <c r="A21" s="31" t="s">
        <v>79</v>
      </c>
      <c r="B21" s="36" t="s">
        <v>168</v>
      </c>
      <c r="C21" s="34" t="s">
        <v>378</v>
      </c>
      <c r="D21" s="34" t="s">
        <v>372</v>
      </c>
      <c r="E21" s="55" t="s">
        <v>232</v>
      </c>
      <c r="F21" s="101"/>
      <c r="G21" s="379">
        <f>G22</f>
        <v>10</v>
      </c>
    </row>
    <row r="22" spans="1:7" s="5" customFormat="1" ht="28.5" customHeight="1">
      <c r="A22" s="46" t="s">
        <v>261</v>
      </c>
      <c r="B22" s="44" t="s">
        <v>168</v>
      </c>
      <c r="C22" s="45" t="s">
        <v>378</v>
      </c>
      <c r="D22" s="45" t="s">
        <v>372</v>
      </c>
      <c r="E22" s="107" t="s">
        <v>233</v>
      </c>
      <c r="F22" s="62"/>
      <c r="G22" s="380">
        <f>G23</f>
        <v>10</v>
      </c>
    </row>
    <row r="23" spans="1:7" ht="17.25" customHeight="1">
      <c r="A23" s="12" t="s">
        <v>299</v>
      </c>
      <c r="B23" s="37" t="s">
        <v>168</v>
      </c>
      <c r="C23" s="29" t="s">
        <v>378</v>
      </c>
      <c r="D23" s="29" t="s">
        <v>372</v>
      </c>
      <c r="E23" s="70" t="s">
        <v>187</v>
      </c>
      <c r="F23" s="40"/>
      <c r="G23" s="381">
        <f>G24</f>
        <v>10</v>
      </c>
    </row>
    <row r="24" spans="1:7" ht="29.25" customHeight="1">
      <c r="A24" s="28" t="s">
        <v>247</v>
      </c>
      <c r="B24" s="37" t="s">
        <v>168</v>
      </c>
      <c r="C24" s="29" t="s">
        <v>378</v>
      </c>
      <c r="D24" s="29" t="s">
        <v>372</v>
      </c>
      <c r="E24" s="70" t="s">
        <v>187</v>
      </c>
      <c r="F24" s="29" t="s">
        <v>248</v>
      </c>
      <c r="G24" s="381">
        <f>G25</f>
        <v>10</v>
      </c>
    </row>
    <row r="25" spans="1:7" ht="30" customHeight="1">
      <c r="A25" s="15" t="s">
        <v>249</v>
      </c>
      <c r="B25" s="37" t="s">
        <v>168</v>
      </c>
      <c r="C25" s="29" t="s">
        <v>378</v>
      </c>
      <c r="D25" s="29" t="s">
        <v>372</v>
      </c>
      <c r="E25" s="70" t="s">
        <v>187</v>
      </c>
      <c r="F25" s="29" t="s">
        <v>210</v>
      </c>
      <c r="G25" s="381">
        <f>'расх 19 г'!G154</f>
        <v>10</v>
      </c>
    </row>
    <row r="26" spans="1:7" ht="28.5" customHeight="1" hidden="1">
      <c r="A26" s="28" t="s">
        <v>472</v>
      </c>
      <c r="B26" s="84" t="s">
        <v>64</v>
      </c>
      <c r="C26" s="88" t="s">
        <v>378</v>
      </c>
      <c r="D26" s="88" t="s">
        <v>372</v>
      </c>
      <c r="E26" s="117" t="s">
        <v>187</v>
      </c>
      <c r="F26" s="40" t="s">
        <v>395</v>
      </c>
      <c r="G26" s="381"/>
    </row>
    <row r="27" spans="1:7" ht="30" customHeight="1" hidden="1">
      <c r="A27" s="28" t="s">
        <v>472</v>
      </c>
      <c r="B27" s="84" t="s">
        <v>64</v>
      </c>
      <c r="C27" s="89" t="s">
        <v>376</v>
      </c>
      <c r="D27" s="89" t="s">
        <v>387</v>
      </c>
      <c r="E27" s="70" t="s">
        <v>65</v>
      </c>
      <c r="F27" s="22" t="s">
        <v>395</v>
      </c>
      <c r="G27" s="378"/>
    </row>
    <row r="28" spans="1:7" ht="39.75" customHeight="1">
      <c r="A28" s="64" t="s">
        <v>170</v>
      </c>
      <c r="B28" s="37"/>
      <c r="C28" s="24"/>
      <c r="D28" s="24"/>
      <c r="E28" s="74" t="s">
        <v>265</v>
      </c>
      <c r="F28" s="69"/>
      <c r="G28" s="123">
        <f>G29</f>
        <v>100</v>
      </c>
    </row>
    <row r="29" spans="1:7" ht="28.5" customHeight="1">
      <c r="A29" s="323" t="s">
        <v>171</v>
      </c>
      <c r="B29" s="37"/>
      <c r="C29" s="24"/>
      <c r="D29" s="24"/>
      <c r="E29" s="51" t="s">
        <v>266</v>
      </c>
      <c r="F29" s="62"/>
      <c r="G29" s="124">
        <f>G30+G32+G34</f>
        <v>100</v>
      </c>
    </row>
    <row r="30" spans="1:7" ht="19.5" customHeight="1">
      <c r="A30" s="125" t="s">
        <v>597</v>
      </c>
      <c r="B30" s="37"/>
      <c r="C30" s="24"/>
      <c r="D30" s="24"/>
      <c r="E30" s="71" t="s">
        <v>609</v>
      </c>
      <c r="F30" s="40" t="s">
        <v>248</v>
      </c>
      <c r="G30" s="124">
        <f>G31</f>
        <v>0</v>
      </c>
    </row>
    <row r="31" spans="1:7" ht="28.5" customHeight="1">
      <c r="A31" s="28" t="s">
        <v>247</v>
      </c>
      <c r="B31" s="37"/>
      <c r="C31" s="24"/>
      <c r="D31" s="24"/>
      <c r="E31" s="71" t="s">
        <v>609</v>
      </c>
      <c r="F31" s="29" t="s">
        <v>210</v>
      </c>
      <c r="G31" s="382">
        <f>'расх 19 г'!G191</f>
        <v>0</v>
      </c>
    </row>
    <row r="32" spans="1:7" ht="18.75" customHeight="1">
      <c r="A32" s="125" t="s">
        <v>597</v>
      </c>
      <c r="B32" s="37"/>
      <c r="C32" s="24"/>
      <c r="D32" s="24"/>
      <c r="E32" s="71" t="s">
        <v>631</v>
      </c>
      <c r="F32" s="29" t="s">
        <v>248</v>
      </c>
      <c r="G32" s="382">
        <f>G33</f>
        <v>0</v>
      </c>
    </row>
    <row r="33" spans="1:7" ht="29.25" customHeight="1">
      <c r="A33" s="28" t="s">
        <v>247</v>
      </c>
      <c r="B33" s="37"/>
      <c r="C33" s="24"/>
      <c r="D33" s="24"/>
      <c r="E33" s="71" t="s">
        <v>631</v>
      </c>
      <c r="F33" s="29" t="s">
        <v>210</v>
      </c>
      <c r="G33" s="382">
        <f>'расх 19 г'!G193</f>
        <v>0</v>
      </c>
    </row>
    <row r="34" spans="1:7" ht="29.25" customHeight="1">
      <c r="A34" s="334" t="s">
        <v>628</v>
      </c>
      <c r="B34" s="37"/>
      <c r="C34" s="24"/>
      <c r="D34" s="24"/>
      <c r="E34" s="71" t="s">
        <v>611</v>
      </c>
      <c r="F34" s="29" t="s">
        <v>248</v>
      </c>
      <c r="G34" s="124">
        <f>G35</f>
        <v>100</v>
      </c>
    </row>
    <row r="35" spans="1:7" s="4" customFormat="1" ht="29.25" customHeight="1">
      <c r="A35" s="28" t="s">
        <v>247</v>
      </c>
      <c r="B35" s="37"/>
      <c r="C35" s="24"/>
      <c r="D35" s="24"/>
      <c r="E35" s="71" t="s">
        <v>611</v>
      </c>
      <c r="F35" s="29" t="s">
        <v>210</v>
      </c>
      <c r="G35" s="382">
        <f>'расх 19 г'!G197</f>
        <v>100</v>
      </c>
    </row>
    <row r="36" spans="1:7" s="4" customFormat="1" ht="29.25" customHeight="1">
      <c r="A36" s="64" t="s">
        <v>176</v>
      </c>
      <c r="B36" s="58" t="s">
        <v>168</v>
      </c>
      <c r="C36" s="50" t="s">
        <v>382</v>
      </c>
      <c r="D36" s="50" t="s">
        <v>376</v>
      </c>
      <c r="E36" s="74" t="s">
        <v>66</v>
      </c>
      <c r="F36" s="29"/>
      <c r="G36" s="123">
        <f>G37+G55+G69</f>
        <v>9254.660000000002</v>
      </c>
    </row>
    <row r="37" spans="1:7" s="4" customFormat="1" ht="29.25" customHeight="1">
      <c r="A37" s="46" t="s">
        <v>177</v>
      </c>
      <c r="B37" s="37" t="s">
        <v>168</v>
      </c>
      <c r="C37" s="45" t="s">
        <v>382</v>
      </c>
      <c r="D37" s="45" t="s">
        <v>376</v>
      </c>
      <c r="E37" s="51" t="s">
        <v>67</v>
      </c>
      <c r="F37" s="29"/>
      <c r="G37" s="124">
        <f>G38</f>
        <v>7357.290000000001</v>
      </c>
    </row>
    <row r="38" spans="1:7" s="4" customFormat="1" ht="29.25" customHeight="1">
      <c r="A38" s="46" t="s">
        <v>178</v>
      </c>
      <c r="B38" s="37" t="s">
        <v>168</v>
      </c>
      <c r="C38" s="45" t="s">
        <v>382</v>
      </c>
      <c r="D38" s="45" t="s">
        <v>376</v>
      </c>
      <c r="E38" s="51" t="s">
        <v>270</v>
      </c>
      <c r="F38" s="29"/>
      <c r="G38" s="124">
        <f>G39+G45+G49+G53</f>
        <v>7357.290000000001</v>
      </c>
    </row>
    <row r="39" spans="1:7" s="4" customFormat="1" ht="29.25" customHeight="1">
      <c r="A39" s="59" t="s">
        <v>243</v>
      </c>
      <c r="B39" s="37" t="s">
        <v>168</v>
      </c>
      <c r="C39" s="29" t="s">
        <v>382</v>
      </c>
      <c r="D39" s="29" t="s">
        <v>376</v>
      </c>
      <c r="E39" s="71" t="s">
        <v>270</v>
      </c>
      <c r="F39" s="25" t="s">
        <v>555</v>
      </c>
      <c r="G39" s="124">
        <f>G40</f>
        <v>4655.6</v>
      </c>
    </row>
    <row r="40" spans="1:7" s="4" customFormat="1" ht="29.25" customHeight="1">
      <c r="A40" s="26" t="s">
        <v>306</v>
      </c>
      <c r="B40" s="37" t="s">
        <v>168</v>
      </c>
      <c r="C40" s="24" t="s">
        <v>382</v>
      </c>
      <c r="D40" s="24" t="s">
        <v>376</v>
      </c>
      <c r="E40" s="71" t="s">
        <v>270</v>
      </c>
      <c r="F40" s="40" t="s">
        <v>442</v>
      </c>
      <c r="G40" s="124">
        <f>'расх 19 г'!G230</f>
        <v>4655.6</v>
      </c>
    </row>
    <row r="41" spans="1:7" s="4" customFormat="1" ht="29.25" customHeight="1" hidden="1">
      <c r="A41" s="26" t="s">
        <v>285</v>
      </c>
      <c r="B41" s="37" t="s">
        <v>168</v>
      </c>
      <c r="C41" s="24" t="s">
        <v>382</v>
      </c>
      <c r="D41" s="24" t="s">
        <v>376</v>
      </c>
      <c r="E41" s="71" t="s">
        <v>270</v>
      </c>
      <c r="F41" s="24" t="s">
        <v>414</v>
      </c>
      <c r="G41" s="124"/>
    </row>
    <row r="42" spans="1:7" s="4" customFormat="1" ht="29.25" customHeight="1" hidden="1">
      <c r="A42" s="26" t="s">
        <v>286</v>
      </c>
      <c r="B42" s="37" t="s">
        <v>168</v>
      </c>
      <c r="C42" s="24" t="s">
        <v>382</v>
      </c>
      <c r="D42" s="24" t="s">
        <v>376</v>
      </c>
      <c r="E42" s="71" t="s">
        <v>270</v>
      </c>
      <c r="F42" s="24" t="s">
        <v>415</v>
      </c>
      <c r="G42" s="124"/>
    </row>
    <row r="43" spans="1:7" s="4" customFormat="1" ht="29.25" customHeight="1" hidden="1">
      <c r="A43" s="26" t="s">
        <v>287</v>
      </c>
      <c r="B43" s="37" t="s">
        <v>168</v>
      </c>
      <c r="C43" s="24" t="s">
        <v>382</v>
      </c>
      <c r="D43" s="24" t="s">
        <v>376</v>
      </c>
      <c r="E43" s="71" t="s">
        <v>270</v>
      </c>
      <c r="F43" s="24" t="s">
        <v>202</v>
      </c>
      <c r="G43" s="124"/>
    </row>
    <row r="44" spans="1:7" s="4" customFormat="1" ht="29.25" customHeight="1">
      <c r="A44" s="26" t="s">
        <v>179</v>
      </c>
      <c r="B44" s="37" t="s">
        <v>168</v>
      </c>
      <c r="C44" s="24" t="s">
        <v>382</v>
      </c>
      <c r="D44" s="24" t="s">
        <v>376</v>
      </c>
      <c r="E44" s="71" t="s">
        <v>271</v>
      </c>
      <c r="F44" s="24"/>
      <c r="G44" s="124">
        <f>G45</f>
        <v>2607.4289999999996</v>
      </c>
    </row>
    <row r="45" spans="1:7" s="4" customFormat="1" ht="29.25" customHeight="1">
      <c r="A45" s="28" t="s">
        <v>247</v>
      </c>
      <c r="B45" s="37" t="s">
        <v>168</v>
      </c>
      <c r="C45" s="24" t="s">
        <v>382</v>
      </c>
      <c r="D45" s="24" t="s">
        <v>376</v>
      </c>
      <c r="E45" s="71" t="s">
        <v>271</v>
      </c>
      <c r="F45" s="24" t="s">
        <v>248</v>
      </c>
      <c r="G45" s="124">
        <f>G46</f>
        <v>2607.4289999999996</v>
      </c>
    </row>
    <row r="46" spans="1:7" s="4" customFormat="1" ht="29.25" customHeight="1">
      <c r="A46" s="125" t="s">
        <v>249</v>
      </c>
      <c r="B46" s="37" t="s">
        <v>168</v>
      </c>
      <c r="C46" s="24" t="s">
        <v>382</v>
      </c>
      <c r="D46" s="24" t="s">
        <v>376</v>
      </c>
      <c r="E46" s="71" t="s">
        <v>271</v>
      </c>
      <c r="F46" s="24" t="s">
        <v>210</v>
      </c>
      <c r="G46" s="124">
        <f>'расх 19 г'!G236</f>
        <v>2607.4289999999996</v>
      </c>
    </row>
    <row r="47" spans="1:7" s="4" customFormat="1" ht="29.25" customHeight="1" hidden="1">
      <c r="A47" s="26" t="s">
        <v>393</v>
      </c>
      <c r="B47" s="37" t="s">
        <v>168</v>
      </c>
      <c r="C47" s="24" t="s">
        <v>382</v>
      </c>
      <c r="D47" s="24" t="s">
        <v>376</v>
      </c>
      <c r="E47" s="71" t="s">
        <v>271</v>
      </c>
      <c r="F47" s="24" t="s">
        <v>394</v>
      </c>
      <c r="G47" s="124"/>
    </row>
    <row r="48" spans="1:7" s="4" customFormat="1" ht="29.25" customHeight="1" hidden="1">
      <c r="A48" s="26" t="s">
        <v>472</v>
      </c>
      <c r="B48" s="37" t="s">
        <v>168</v>
      </c>
      <c r="C48" s="24" t="s">
        <v>382</v>
      </c>
      <c r="D48" s="24" t="s">
        <v>376</v>
      </c>
      <c r="E48" s="71" t="s">
        <v>271</v>
      </c>
      <c r="F48" s="24" t="s">
        <v>395</v>
      </c>
      <c r="G48" s="124"/>
    </row>
    <row r="49" spans="1:7" s="4" customFormat="1" ht="29.25" customHeight="1">
      <c r="A49" s="26" t="s">
        <v>50</v>
      </c>
      <c r="B49" s="37" t="s">
        <v>168</v>
      </c>
      <c r="C49" s="24" t="s">
        <v>382</v>
      </c>
      <c r="D49" s="24" t="s">
        <v>376</v>
      </c>
      <c r="E49" s="71" t="s">
        <v>271</v>
      </c>
      <c r="F49" s="24" t="s">
        <v>250</v>
      </c>
      <c r="G49" s="124">
        <f>G51+G52</f>
        <v>94.261</v>
      </c>
    </row>
    <row r="50" spans="1:7" s="4" customFormat="1" ht="29.25" customHeight="1" hidden="1">
      <c r="A50" s="26"/>
      <c r="B50" s="37"/>
      <c r="C50" s="24"/>
      <c r="D50" s="24"/>
      <c r="E50" s="71"/>
      <c r="F50" s="24"/>
      <c r="G50" s="124"/>
    </row>
    <row r="51" spans="1:7" s="4" customFormat="1" ht="29.25" customHeight="1">
      <c r="A51" s="26" t="s">
        <v>602</v>
      </c>
      <c r="B51" s="37"/>
      <c r="C51" s="24"/>
      <c r="D51" s="24"/>
      <c r="E51" s="71" t="s">
        <v>271</v>
      </c>
      <c r="F51" s="24" t="s">
        <v>312</v>
      </c>
      <c r="G51" s="124">
        <f>'расх 19 г'!G240</f>
        <v>6.261</v>
      </c>
    </row>
    <row r="52" spans="1:7" s="4" customFormat="1" ht="29.25" customHeight="1">
      <c r="A52" s="26" t="s">
        <v>214</v>
      </c>
      <c r="B52" s="37" t="s">
        <v>168</v>
      </c>
      <c r="C52" s="24" t="s">
        <v>382</v>
      </c>
      <c r="D52" s="24" t="s">
        <v>376</v>
      </c>
      <c r="E52" s="71" t="s">
        <v>271</v>
      </c>
      <c r="F52" s="24" t="s">
        <v>213</v>
      </c>
      <c r="G52" s="124">
        <f>'расх 19 г'!G241</f>
        <v>88</v>
      </c>
    </row>
    <row r="53" spans="1:7" s="4" customFormat="1" ht="29.25" customHeight="1">
      <c r="A53" s="28" t="s">
        <v>572</v>
      </c>
      <c r="B53" s="37"/>
      <c r="C53" s="24"/>
      <c r="D53" s="24"/>
      <c r="E53" s="71" t="s">
        <v>574</v>
      </c>
      <c r="F53" s="24"/>
      <c r="G53" s="124">
        <f>'расх 19 г'!G243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180</v>
      </c>
      <c r="B55" s="44" t="s">
        <v>168</v>
      </c>
      <c r="C55" s="45" t="s">
        <v>382</v>
      </c>
      <c r="D55" s="45" t="s">
        <v>376</v>
      </c>
      <c r="E55" s="51" t="s">
        <v>272</v>
      </c>
      <c r="F55" s="62"/>
      <c r="G55" s="124">
        <f>G56+G63+G68</f>
        <v>1711.67</v>
      </c>
    </row>
    <row r="56" spans="1:7" s="4" customFormat="1" ht="29.25" customHeight="1">
      <c r="A56" s="59" t="s">
        <v>243</v>
      </c>
      <c r="B56" s="37" t="s">
        <v>168</v>
      </c>
      <c r="C56" s="24" t="s">
        <v>382</v>
      </c>
      <c r="D56" s="24" t="s">
        <v>376</v>
      </c>
      <c r="E56" s="48" t="s">
        <v>273</v>
      </c>
      <c r="F56" s="40" t="s">
        <v>555</v>
      </c>
      <c r="G56" s="124">
        <f>G57</f>
        <v>1365.81</v>
      </c>
    </row>
    <row r="57" spans="1:7" s="4" customFormat="1" ht="29.25" customHeight="1">
      <c r="A57" s="26" t="s">
        <v>306</v>
      </c>
      <c r="B57" s="37" t="s">
        <v>168</v>
      </c>
      <c r="C57" s="24" t="s">
        <v>382</v>
      </c>
      <c r="D57" s="24" t="s">
        <v>376</v>
      </c>
      <c r="E57" s="48" t="s">
        <v>274</v>
      </c>
      <c r="F57" s="40" t="s">
        <v>442</v>
      </c>
      <c r="G57" s="124">
        <f>'расх 19 г'!G254</f>
        <v>1365.81</v>
      </c>
    </row>
    <row r="58" spans="1:7" s="4" customFormat="1" ht="29.25" customHeight="1" hidden="1">
      <c r="A58" s="26" t="s">
        <v>285</v>
      </c>
      <c r="B58" s="37" t="s">
        <v>168</v>
      </c>
      <c r="C58" s="24" t="s">
        <v>382</v>
      </c>
      <c r="D58" s="24" t="s">
        <v>376</v>
      </c>
      <c r="E58" s="48" t="s">
        <v>274</v>
      </c>
      <c r="F58" s="24" t="s">
        <v>414</v>
      </c>
      <c r="G58" s="124"/>
    </row>
    <row r="59" spans="1:7" s="4" customFormat="1" ht="29.25" customHeight="1" hidden="1">
      <c r="A59" s="26" t="s">
        <v>286</v>
      </c>
      <c r="B59" s="37" t="s">
        <v>168</v>
      </c>
      <c r="C59" s="24" t="s">
        <v>382</v>
      </c>
      <c r="D59" s="24" t="s">
        <v>376</v>
      </c>
      <c r="E59" s="48" t="s">
        <v>274</v>
      </c>
      <c r="F59" s="24" t="s">
        <v>415</v>
      </c>
      <c r="G59" s="124"/>
    </row>
    <row r="60" spans="1:7" s="4" customFormat="1" ht="29.25" customHeight="1" hidden="1">
      <c r="A60" s="26" t="s">
        <v>287</v>
      </c>
      <c r="B60" s="37" t="s">
        <v>168</v>
      </c>
      <c r="C60" s="24" t="s">
        <v>382</v>
      </c>
      <c r="D60" s="24" t="s">
        <v>376</v>
      </c>
      <c r="E60" s="48" t="s">
        <v>274</v>
      </c>
      <c r="F60" s="24" t="s">
        <v>202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181</v>
      </c>
      <c r="B63" s="37" t="s">
        <v>168</v>
      </c>
      <c r="C63" s="24" t="s">
        <v>382</v>
      </c>
      <c r="D63" s="24" t="s">
        <v>376</v>
      </c>
      <c r="E63" s="48" t="s">
        <v>275</v>
      </c>
      <c r="F63" s="24"/>
      <c r="G63" s="124">
        <f>G64</f>
        <v>345.86</v>
      </c>
    </row>
    <row r="64" spans="1:7" s="4" customFormat="1" ht="29.25" customHeight="1">
      <c r="A64" s="28" t="s">
        <v>247</v>
      </c>
      <c r="B64" s="37" t="s">
        <v>168</v>
      </c>
      <c r="C64" s="24" t="s">
        <v>382</v>
      </c>
      <c r="D64" s="24" t="s">
        <v>376</v>
      </c>
      <c r="E64" s="48" t="s">
        <v>275</v>
      </c>
      <c r="F64" s="24" t="s">
        <v>248</v>
      </c>
      <c r="G64" s="124">
        <f>G65</f>
        <v>345.86</v>
      </c>
    </row>
    <row r="65" spans="1:7" s="4" customFormat="1" ht="29.25" customHeight="1">
      <c r="A65" s="125" t="s">
        <v>249</v>
      </c>
      <c r="B65" s="37" t="s">
        <v>168</v>
      </c>
      <c r="C65" s="24" t="s">
        <v>382</v>
      </c>
      <c r="D65" s="24" t="s">
        <v>376</v>
      </c>
      <c r="E65" s="48" t="s">
        <v>275</v>
      </c>
      <c r="F65" s="24" t="s">
        <v>210</v>
      </c>
      <c r="G65" s="124">
        <f>'расх 19 г'!G262</f>
        <v>345.86</v>
      </c>
    </row>
    <row r="66" spans="1:7" s="4" customFormat="1" ht="29.25" customHeight="1" hidden="1">
      <c r="A66" s="26" t="s">
        <v>393</v>
      </c>
      <c r="B66" s="37" t="s">
        <v>168</v>
      </c>
      <c r="C66" s="24" t="s">
        <v>382</v>
      </c>
      <c r="D66" s="24" t="s">
        <v>376</v>
      </c>
      <c r="E66" s="48" t="s">
        <v>275</v>
      </c>
      <c r="F66" s="24" t="s">
        <v>394</v>
      </c>
      <c r="G66" s="124"/>
    </row>
    <row r="67" spans="1:7" s="4" customFormat="1" ht="29.25" customHeight="1" hidden="1">
      <c r="A67" s="26" t="s">
        <v>472</v>
      </c>
      <c r="B67" s="37" t="s">
        <v>168</v>
      </c>
      <c r="C67" s="24" t="s">
        <v>382</v>
      </c>
      <c r="D67" s="24" t="s">
        <v>376</v>
      </c>
      <c r="E67" s="48" t="s">
        <v>275</v>
      </c>
      <c r="F67" s="24" t="s">
        <v>395</v>
      </c>
      <c r="G67" s="124"/>
    </row>
    <row r="68" spans="1:7" s="4" customFormat="1" ht="29.25" customHeight="1">
      <c r="A68" s="28" t="s">
        <v>573</v>
      </c>
      <c r="B68" s="37"/>
      <c r="C68" s="24"/>
      <c r="D68" s="24"/>
      <c r="E68" s="71" t="s">
        <v>575</v>
      </c>
      <c r="F68" s="24"/>
      <c r="G68" s="124">
        <f>'расх 19 г'!G265</f>
        <v>0</v>
      </c>
    </row>
    <row r="69" spans="1:7" s="4" customFormat="1" ht="29.25" customHeight="1">
      <c r="A69" s="46" t="s">
        <v>182</v>
      </c>
      <c r="B69" s="44" t="s">
        <v>168</v>
      </c>
      <c r="C69" s="45" t="s">
        <v>382</v>
      </c>
      <c r="D69" s="45" t="s">
        <v>376</v>
      </c>
      <c r="E69" s="51" t="s">
        <v>276</v>
      </c>
      <c r="F69" s="45"/>
      <c r="G69" s="124">
        <f>G70</f>
        <v>185.70000000000002</v>
      </c>
    </row>
    <row r="70" spans="1:7" s="4" customFormat="1" ht="29.25" customHeight="1">
      <c r="A70" s="59" t="s">
        <v>183</v>
      </c>
      <c r="B70" s="37" t="s">
        <v>168</v>
      </c>
      <c r="C70" s="24" t="s">
        <v>382</v>
      </c>
      <c r="D70" s="24" t="s">
        <v>376</v>
      </c>
      <c r="E70" s="48" t="s">
        <v>277</v>
      </c>
      <c r="F70" s="24"/>
      <c r="G70" s="124">
        <f>G71</f>
        <v>185.70000000000002</v>
      </c>
    </row>
    <row r="71" spans="1:7" s="4" customFormat="1" ht="29.25" customHeight="1">
      <c r="A71" s="59" t="s">
        <v>243</v>
      </c>
      <c r="B71" s="37" t="s">
        <v>168</v>
      </c>
      <c r="C71" s="24" t="s">
        <v>382</v>
      </c>
      <c r="D71" s="24" t="s">
        <v>376</v>
      </c>
      <c r="E71" s="48" t="s">
        <v>277</v>
      </c>
      <c r="F71" s="40" t="s">
        <v>555</v>
      </c>
      <c r="G71" s="124">
        <f>G72</f>
        <v>185.70000000000002</v>
      </c>
    </row>
    <row r="72" spans="1:7" s="4" customFormat="1" ht="29.25" customHeight="1">
      <c r="A72" s="26" t="s">
        <v>306</v>
      </c>
      <c r="B72" s="37" t="s">
        <v>168</v>
      </c>
      <c r="C72" s="24" t="s">
        <v>382</v>
      </c>
      <c r="D72" s="24" t="s">
        <v>376</v>
      </c>
      <c r="E72" s="48" t="s">
        <v>277</v>
      </c>
      <c r="F72" s="40" t="s">
        <v>442</v>
      </c>
      <c r="G72" s="124">
        <f>'расх 19 г'!G273</f>
        <v>185.70000000000002</v>
      </c>
    </row>
    <row r="73" spans="1:7" s="4" customFormat="1" ht="47.25" customHeight="1">
      <c r="A73" s="77" t="s">
        <v>677</v>
      </c>
      <c r="B73" s="36" t="s">
        <v>168</v>
      </c>
      <c r="C73" s="50" t="s">
        <v>381</v>
      </c>
      <c r="D73" s="50" t="s">
        <v>377</v>
      </c>
      <c r="E73" s="74" t="s">
        <v>309</v>
      </c>
      <c r="F73" s="101"/>
      <c r="G73" s="123">
        <f>G74</f>
        <v>6211.97543</v>
      </c>
    </row>
    <row r="74" spans="1:7" s="4" customFormat="1" ht="29.25" customHeight="1">
      <c r="A74" s="182" t="s">
        <v>675</v>
      </c>
      <c r="B74" s="37"/>
      <c r="C74" s="40"/>
      <c r="D74" s="40"/>
      <c r="E74" s="140" t="s">
        <v>458</v>
      </c>
      <c r="F74" s="22"/>
      <c r="G74" s="398">
        <f>G75+G78</f>
        <v>6211.97543</v>
      </c>
    </row>
    <row r="75" spans="1:7" s="4" customFormat="1" ht="29.25" customHeight="1">
      <c r="A75" s="26" t="s">
        <v>562</v>
      </c>
      <c r="B75" s="37"/>
      <c r="C75" s="40"/>
      <c r="D75" s="40"/>
      <c r="E75" s="140" t="s">
        <v>563</v>
      </c>
      <c r="F75" s="24"/>
      <c r="G75" s="399">
        <f>'расх 19 г'!G177</f>
        <v>5718.97543</v>
      </c>
    </row>
    <row r="76" spans="1:7" s="4" customFormat="1" ht="29.25" customHeight="1">
      <c r="A76" s="334" t="s">
        <v>565</v>
      </c>
      <c r="B76" s="37"/>
      <c r="C76" s="40"/>
      <c r="D76" s="40"/>
      <c r="E76" s="140" t="s">
        <v>563</v>
      </c>
      <c r="F76" s="24" t="s">
        <v>566</v>
      </c>
      <c r="G76" s="399">
        <f>G75</f>
        <v>5718.97543</v>
      </c>
    </row>
    <row r="77" spans="1:7" s="4" customFormat="1" ht="29.25" customHeight="1">
      <c r="A77" s="334" t="s">
        <v>567</v>
      </c>
      <c r="B77" s="37"/>
      <c r="C77" s="40"/>
      <c r="D77" s="40"/>
      <c r="E77" s="140" t="s">
        <v>563</v>
      </c>
      <c r="F77" s="24" t="s">
        <v>674</v>
      </c>
      <c r="G77" s="399">
        <f>G76</f>
        <v>5718.97543</v>
      </c>
    </row>
    <row r="78" spans="1:7" s="4" customFormat="1" ht="29.25" customHeight="1">
      <c r="A78" s="26" t="s">
        <v>676</v>
      </c>
      <c r="B78" s="37" t="s">
        <v>168</v>
      </c>
      <c r="C78" s="24" t="s">
        <v>381</v>
      </c>
      <c r="D78" s="24" t="s">
        <v>377</v>
      </c>
      <c r="E78" s="140" t="s">
        <v>459</v>
      </c>
      <c r="F78" s="24"/>
      <c r="G78" s="398">
        <f>'расх 19 г'!G180</f>
        <v>493</v>
      </c>
    </row>
    <row r="79" spans="1:7" s="4" customFormat="1" ht="29.25" customHeight="1">
      <c r="A79" s="26" t="s">
        <v>269</v>
      </c>
      <c r="B79" s="37" t="s">
        <v>168</v>
      </c>
      <c r="C79" s="24" t="s">
        <v>381</v>
      </c>
      <c r="D79" s="24" t="s">
        <v>377</v>
      </c>
      <c r="E79" s="140" t="s">
        <v>570</v>
      </c>
      <c r="F79" s="40" t="s">
        <v>566</v>
      </c>
      <c r="G79" s="124">
        <f>G78</f>
        <v>493</v>
      </c>
    </row>
    <row r="80" spans="1:7" s="4" customFormat="1" ht="27.75" customHeight="1">
      <c r="A80" s="26" t="s">
        <v>269</v>
      </c>
      <c r="B80" s="37" t="s">
        <v>168</v>
      </c>
      <c r="C80" s="24" t="s">
        <v>381</v>
      </c>
      <c r="D80" s="24" t="s">
        <v>377</v>
      </c>
      <c r="E80" s="140" t="s">
        <v>459</v>
      </c>
      <c r="F80" s="40" t="s">
        <v>674</v>
      </c>
      <c r="G80" s="124">
        <f>G79</f>
        <v>493</v>
      </c>
    </row>
    <row r="81" spans="1:10" s="4" customFormat="1" ht="25.5" customHeight="1">
      <c r="A81" s="113" t="s">
        <v>68</v>
      </c>
      <c r="B81" s="122"/>
      <c r="C81" s="114"/>
      <c r="D81" s="114"/>
      <c r="E81" s="114"/>
      <c r="F81" s="114"/>
      <c r="G81" s="336">
        <f>G9+G21+G28+G36+G73</f>
        <v>17946.401190000004</v>
      </c>
      <c r="J81" s="126"/>
    </row>
    <row r="82" spans="1:7" s="4" customFormat="1" ht="28.5" customHeight="1">
      <c r="A82" s="116" t="s">
        <v>242</v>
      </c>
      <c r="B82" s="36" t="s">
        <v>64</v>
      </c>
      <c r="C82" s="55" t="s">
        <v>376</v>
      </c>
      <c r="D82" s="55" t="s">
        <v>377</v>
      </c>
      <c r="E82" s="55" t="s">
        <v>118</v>
      </c>
      <c r="F82" s="56"/>
      <c r="G82" s="383">
        <f>G83</f>
        <v>1191.6</v>
      </c>
    </row>
    <row r="83" spans="1:7" s="4" customFormat="1" ht="15.75">
      <c r="A83" s="15" t="s">
        <v>199</v>
      </c>
      <c r="B83" s="37" t="s">
        <v>64</v>
      </c>
      <c r="C83" s="90" t="s">
        <v>376</v>
      </c>
      <c r="D83" s="90" t="s">
        <v>377</v>
      </c>
      <c r="E83" s="70" t="s">
        <v>119</v>
      </c>
      <c r="F83" s="90"/>
      <c r="G83" s="384">
        <f>G84</f>
        <v>1191.6</v>
      </c>
    </row>
    <row r="84" spans="1:7" s="4" customFormat="1" ht="25.5">
      <c r="A84" s="15" t="s">
        <v>200</v>
      </c>
      <c r="B84" s="37" t="s">
        <v>64</v>
      </c>
      <c r="C84" s="70" t="s">
        <v>376</v>
      </c>
      <c r="D84" s="70" t="s">
        <v>377</v>
      </c>
      <c r="E84" s="70" t="s">
        <v>120</v>
      </c>
      <c r="F84" s="90"/>
      <c r="G84" s="384">
        <f>G85</f>
        <v>1191.6</v>
      </c>
    </row>
    <row r="85" spans="1:7" s="68" customFormat="1" ht="27" customHeight="1">
      <c r="A85" s="59" t="s">
        <v>243</v>
      </c>
      <c r="B85" s="37" t="s">
        <v>64</v>
      </c>
      <c r="C85" s="70" t="s">
        <v>376</v>
      </c>
      <c r="D85" s="70" t="s">
        <v>377</v>
      </c>
      <c r="E85" s="70" t="s">
        <v>120</v>
      </c>
      <c r="F85" s="90" t="s">
        <v>555</v>
      </c>
      <c r="G85" s="384">
        <f>G86</f>
        <v>1191.6</v>
      </c>
    </row>
    <row r="86" spans="1:7" s="4" customFormat="1" ht="15" customHeight="1">
      <c r="A86" s="59" t="s">
        <v>244</v>
      </c>
      <c r="B86" s="37" t="s">
        <v>64</v>
      </c>
      <c r="C86" s="70" t="s">
        <v>376</v>
      </c>
      <c r="D86" s="70" t="s">
        <v>377</v>
      </c>
      <c r="E86" s="70" t="s">
        <v>120</v>
      </c>
      <c r="F86" s="90" t="s">
        <v>479</v>
      </c>
      <c r="G86" s="384">
        <f>'расх 19 г'!G15</f>
        <v>1191.6</v>
      </c>
    </row>
    <row r="87" spans="1:10" s="4" customFormat="1" ht="25.5" customHeight="1" hidden="1">
      <c r="A87" s="92" t="s">
        <v>201</v>
      </c>
      <c r="B87" s="60" t="s">
        <v>64</v>
      </c>
      <c r="C87" s="86" t="s">
        <v>376</v>
      </c>
      <c r="D87" s="86" t="s">
        <v>377</v>
      </c>
      <c r="E87" s="86" t="s">
        <v>120</v>
      </c>
      <c r="F87" s="86">
        <v>121</v>
      </c>
      <c r="G87" s="382"/>
      <c r="J87" s="126"/>
    </row>
    <row r="88" spans="1:7" s="4" customFormat="1" ht="51.75" customHeight="1" hidden="1">
      <c r="A88" s="92" t="s">
        <v>203</v>
      </c>
      <c r="B88" s="60" t="s">
        <v>64</v>
      </c>
      <c r="C88" s="86" t="s">
        <v>376</v>
      </c>
      <c r="D88" s="86" t="s">
        <v>377</v>
      </c>
      <c r="E88" s="86" t="s">
        <v>120</v>
      </c>
      <c r="F88" s="86" t="s">
        <v>204</v>
      </c>
      <c r="G88" s="382"/>
    </row>
    <row r="89" spans="1:7" s="4" customFormat="1" ht="17.25" customHeight="1">
      <c r="A89" s="116" t="s">
        <v>205</v>
      </c>
      <c r="B89" s="36" t="s">
        <v>64</v>
      </c>
      <c r="C89" s="34" t="s">
        <v>376</v>
      </c>
      <c r="D89" s="34" t="s">
        <v>379</v>
      </c>
      <c r="E89" s="55" t="s">
        <v>121</v>
      </c>
      <c r="F89" s="34"/>
      <c r="G89" s="123">
        <f>G90</f>
        <v>711.4</v>
      </c>
    </row>
    <row r="90" spans="1:7" s="4" customFormat="1" ht="15.75">
      <c r="A90" s="94" t="s">
        <v>245</v>
      </c>
      <c r="B90" s="37" t="s">
        <v>64</v>
      </c>
      <c r="C90" s="29" t="s">
        <v>376</v>
      </c>
      <c r="D90" s="29" t="s">
        <v>379</v>
      </c>
      <c r="E90" s="70" t="s">
        <v>122</v>
      </c>
      <c r="F90" s="40"/>
      <c r="G90" s="124">
        <f>G91</f>
        <v>711.4</v>
      </c>
    </row>
    <row r="91" spans="1:7" s="4" customFormat="1" ht="25.5">
      <c r="A91" s="15" t="s">
        <v>200</v>
      </c>
      <c r="B91" s="37" t="s">
        <v>64</v>
      </c>
      <c r="C91" s="29" t="s">
        <v>376</v>
      </c>
      <c r="D91" s="29" t="s">
        <v>379</v>
      </c>
      <c r="E91" s="70" t="s">
        <v>123</v>
      </c>
      <c r="F91" s="40"/>
      <c r="G91" s="384">
        <f>G92</f>
        <v>711.4</v>
      </c>
    </row>
    <row r="92" spans="1:7" s="4" customFormat="1" ht="39.75" customHeight="1">
      <c r="A92" s="59" t="s">
        <v>243</v>
      </c>
      <c r="B92" s="37" t="s">
        <v>64</v>
      </c>
      <c r="C92" s="29" t="s">
        <v>376</v>
      </c>
      <c r="D92" s="29" t="s">
        <v>379</v>
      </c>
      <c r="E92" s="70" t="s">
        <v>123</v>
      </c>
      <c r="F92" s="40" t="s">
        <v>555</v>
      </c>
      <c r="G92" s="384">
        <f>G93</f>
        <v>711.4</v>
      </c>
    </row>
    <row r="93" spans="1:10" s="4" customFormat="1" ht="26.25" customHeight="1">
      <c r="A93" s="59" t="s">
        <v>244</v>
      </c>
      <c r="B93" s="37" t="s">
        <v>64</v>
      </c>
      <c r="C93" s="29" t="s">
        <v>376</v>
      </c>
      <c r="D93" s="29" t="s">
        <v>379</v>
      </c>
      <c r="E93" s="70" t="s">
        <v>123</v>
      </c>
      <c r="F93" s="40" t="s">
        <v>479</v>
      </c>
      <c r="G93" s="384">
        <f>'расх 19 г'!G23</f>
        <v>711.4</v>
      </c>
      <c r="J93" s="127"/>
    </row>
    <row r="94" spans="1:7" s="4" customFormat="1" ht="27" customHeight="1" hidden="1">
      <c r="A94" s="92" t="s">
        <v>201</v>
      </c>
      <c r="B94" s="60" t="s">
        <v>64</v>
      </c>
      <c r="C94" s="86" t="s">
        <v>376</v>
      </c>
      <c r="D94" s="86" t="s">
        <v>379</v>
      </c>
      <c r="E94" s="86" t="s">
        <v>123</v>
      </c>
      <c r="F94" s="86">
        <v>121</v>
      </c>
      <c r="G94" s="382"/>
    </row>
    <row r="95" spans="1:7" s="4" customFormat="1" ht="52.5" customHeight="1" hidden="1">
      <c r="A95" s="92" t="s">
        <v>203</v>
      </c>
      <c r="B95" s="60" t="s">
        <v>64</v>
      </c>
      <c r="C95" s="86" t="s">
        <v>376</v>
      </c>
      <c r="D95" s="86" t="s">
        <v>379</v>
      </c>
      <c r="E95" s="86" t="s">
        <v>123</v>
      </c>
      <c r="F95" s="86" t="s">
        <v>204</v>
      </c>
      <c r="G95" s="382"/>
    </row>
    <row r="96" spans="1:7" s="4" customFormat="1" ht="26.25" customHeight="1">
      <c r="A96" s="54" t="s">
        <v>206</v>
      </c>
      <c r="B96" s="37" t="s">
        <v>64</v>
      </c>
      <c r="C96" s="29" t="s">
        <v>376</v>
      </c>
      <c r="D96" s="29" t="s">
        <v>378</v>
      </c>
      <c r="E96" s="55" t="s">
        <v>124</v>
      </c>
      <c r="F96" s="34"/>
      <c r="G96" s="123">
        <f>G97+G145+G182+G116</f>
        <v>13912.31246</v>
      </c>
    </row>
    <row r="97" spans="1:7" s="4" customFormat="1" ht="25.5">
      <c r="A97" s="28" t="s">
        <v>246</v>
      </c>
      <c r="B97" s="37" t="s">
        <v>64</v>
      </c>
      <c r="C97" s="29" t="s">
        <v>376</v>
      </c>
      <c r="D97" s="29" t="s">
        <v>378</v>
      </c>
      <c r="E97" s="70" t="s">
        <v>125</v>
      </c>
      <c r="F97" s="29"/>
      <c r="G97" s="124">
        <f>G98+G104</f>
        <v>8571.84707</v>
      </c>
    </row>
    <row r="98" spans="1:7" s="4" customFormat="1" ht="25.5">
      <c r="A98" s="15" t="s">
        <v>200</v>
      </c>
      <c r="B98" s="37" t="s">
        <v>64</v>
      </c>
      <c r="C98" s="29" t="s">
        <v>376</v>
      </c>
      <c r="D98" s="29" t="s">
        <v>378</v>
      </c>
      <c r="E98" s="70" t="s">
        <v>126</v>
      </c>
      <c r="F98" s="29"/>
      <c r="G98" s="335">
        <f>G99</f>
        <v>7151.701</v>
      </c>
    </row>
    <row r="99" spans="1:7" s="4" customFormat="1" ht="41.25" customHeight="1">
      <c r="A99" s="59" t="s">
        <v>243</v>
      </c>
      <c r="B99" s="37" t="s">
        <v>64</v>
      </c>
      <c r="C99" s="29" t="s">
        <v>376</v>
      </c>
      <c r="D99" s="29" t="s">
        <v>378</v>
      </c>
      <c r="E99" s="70" t="s">
        <v>126</v>
      </c>
      <c r="F99" s="29" t="s">
        <v>555</v>
      </c>
      <c r="G99" s="335">
        <f>G100</f>
        <v>7151.701</v>
      </c>
    </row>
    <row r="100" spans="1:7" s="4" customFormat="1" ht="19.5" customHeight="1">
      <c r="A100" s="15" t="s">
        <v>209</v>
      </c>
      <c r="B100" s="37" t="s">
        <v>64</v>
      </c>
      <c r="C100" s="29" t="s">
        <v>376</v>
      </c>
      <c r="D100" s="29" t="s">
        <v>378</v>
      </c>
      <c r="E100" s="70" t="s">
        <v>126</v>
      </c>
      <c r="F100" s="29" t="s">
        <v>479</v>
      </c>
      <c r="G100" s="335">
        <f>'расх 19 г'!G31</f>
        <v>7151.701</v>
      </c>
    </row>
    <row r="101" spans="1:7" s="4" customFormat="1" ht="29.25" customHeight="1" hidden="1">
      <c r="A101" s="92" t="s">
        <v>201</v>
      </c>
      <c r="B101" s="60" t="s">
        <v>64</v>
      </c>
      <c r="C101" s="72" t="s">
        <v>376</v>
      </c>
      <c r="D101" s="72" t="s">
        <v>378</v>
      </c>
      <c r="E101" s="86" t="s">
        <v>126</v>
      </c>
      <c r="F101" s="72" t="s">
        <v>391</v>
      </c>
      <c r="G101" s="124">
        <v>5080</v>
      </c>
    </row>
    <row r="102" spans="1:7" s="4" customFormat="1" ht="28.5" customHeight="1" hidden="1">
      <c r="A102" s="92" t="s">
        <v>212</v>
      </c>
      <c r="B102" s="60" t="s">
        <v>64</v>
      </c>
      <c r="C102" s="72" t="s">
        <v>376</v>
      </c>
      <c r="D102" s="72" t="s">
        <v>378</v>
      </c>
      <c r="E102" s="86" t="s">
        <v>126</v>
      </c>
      <c r="F102" s="72" t="s">
        <v>392</v>
      </c>
      <c r="G102" s="124">
        <v>2.34</v>
      </c>
    </row>
    <row r="103" spans="1:7" s="4" customFormat="1" ht="38.25" hidden="1">
      <c r="A103" s="92" t="s">
        <v>203</v>
      </c>
      <c r="B103" s="60" t="s">
        <v>64</v>
      </c>
      <c r="C103" s="72" t="s">
        <v>376</v>
      </c>
      <c r="D103" s="72" t="s">
        <v>378</v>
      </c>
      <c r="E103" s="86" t="s">
        <v>126</v>
      </c>
      <c r="F103" s="72" t="s">
        <v>204</v>
      </c>
      <c r="G103" s="124">
        <v>1417.445</v>
      </c>
    </row>
    <row r="104" spans="1:7" s="4" customFormat="1" ht="27" customHeight="1">
      <c r="A104" s="15" t="s">
        <v>208</v>
      </c>
      <c r="B104" s="37" t="s">
        <v>64</v>
      </c>
      <c r="C104" s="29" t="s">
        <v>376</v>
      </c>
      <c r="D104" s="29" t="s">
        <v>378</v>
      </c>
      <c r="E104" s="70" t="s">
        <v>127</v>
      </c>
      <c r="F104" s="29"/>
      <c r="G104" s="124">
        <f>G105+G109</f>
        <v>1420.14607</v>
      </c>
    </row>
    <row r="105" spans="1:7" s="4" customFormat="1" ht="16.5" customHeight="1">
      <c r="A105" s="28" t="s">
        <v>247</v>
      </c>
      <c r="B105" s="37" t="s">
        <v>64</v>
      </c>
      <c r="C105" s="29" t="s">
        <v>376</v>
      </c>
      <c r="D105" s="29" t="s">
        <v>378</v>
      </c>
      <c r="E105" s="70" t="s">
        <v>127</v>
      </c>
      <c r="F105" s="29" t="s">
        <v>248</v>
      </c>
      <c r="G105" s="124">
        <f>G106</f>
        <v>1348.14607</v>
      </c>
    </row>
    <row r="106" spans="1:7" s="4" customFormat="1" ht="16.5" customHeight="1">
      <c r="A106" s="15" t="s">
        <v>249</v>
      </c>
      <c r="B106" s="37" t="s">
        <v>64</v>
      </c>
      <c r="C106" s="29" t="s">
        <v>376</v>
      </c>
      <c r="D106" s="29" t="s">
        <v>378</v>
      </c>
      <c r="E106" s="70" t="s">
        <v>127</v>
      </c>
      <c r="F106" s="29" t="s">
        <v>210</v>
      </c>
      <c r="G106" s="124">
        <f>'расх 19 г'!G37</f>
        <v>1348.14607</v>
      </c>
    </row>
    <row r="107" spans="1:7" s="4" customFormat="1" ht="66.75" customHeight="1" hidden="1">
      <c r="A107" s="65" t="s">
        <v>393</v>
      </c>
      <c r="B107" s="60" t="s">
        <v>64</v>
      </c>
      <c r="C107" s="72" t="s">
        <v>376</v>
      </c>
      <c r="D107" s="72" t="s">
        <v>378</v>
      </c>
      <c r="E107" s="86" t="s">
        <v>127</v>
      </c>
      <c r="F107" s="72" t="s">
        <v>394</v>
      </c>
      <c r="G107" s="124">
        <v>441.02</v>
      </c>
    </row>
    <row r="108" spans="1:7" s="4" customFormat="1" ht="18" customHeight="1" hidden="1">
      <c r="A108" s="65" t="s">
        <v>472</v>
      </c>
      <c r="B108" s="60" t="s">
        <v>64</v>
      </c>
      <c r="C108" s="72" t="s">
        <v>376</v>
      </c>
      <c r="D108" s="72" t="s">
        <v>378</v>
      </c>
      <c r="E108" s="86" t="s">
        <v>127</v>
      </c>
      <c r="F108" s="72" t="s">
        <v>395</v>
      </c>
      <c r="G108" s="124">
        <v>1044.489</v>
      </c>
    </row>
    <row r="109" spans="1:7" s="4" customFormat="1" ht="17.25" customHeight="1">
      <c r="A109" s="28" t="s">
        <v>50</v>
      </c>
      <c r="B109" s="37" t="s">
        <v>64</v>
      </c>
      <c r="C109" s="29" t="s">
        <v>376</v>
      </c>
      <c r="D109" s="29" t="s">
        <v>378</v>
      </c>
      <c r="E109" s="70" t="s">
        <v>127</v>
      </c>
      <c r="F109" s="29" t="s">
        <v>250</v>
      </c>
      <c r="G109" s="124">
        <f>G110+G112</f>
        <v>72</v>
      </c>
    </row>
    <row r="110" spans="1:7" s="4" customFormat="1" ht="17.25" customHeight="1" hidden="1">
      <c r="A110" s="28" t="s">
        <v>251</v>
      </c>
      <c r="B110" s="37" t="s">
        <v>64</v>
      </c>
      <c r="C110" s="29" t="s">
        <v>376</v>
      </c>
      <c r="D110" s="29" t="s">
        <v>378</v>
      </c>
      <c r="E110" s="117" t="s">
        <v>127</v>
      </c>
      <c r="F110" s="29" t="s">
        <v>252</v>
      </c>
      <c r="G110" s="124">
        <f>'расх 19 г'!G41</f>
        <v>0</v>
      </c>
    </row>
    <row r="111" spans="1:7" ht="39.75" customHeight="1" hidden="1">
      <c r="A111" s="97" t="s">
        <v>253</v>
      </c>
      <c r="B111" s="60" t="s">
        <v>64</v>
      </c>
      <c r="C111" s="72" t="s">
        <v>376</v>
      </c>
      <c r="D111" s="72" t="s">
        <v>378</v>
      </c>
      <c r="E111" s="86" t="s">
        <v>127</v>
      </c>
      <c r="F111" s="72" t="s">
        <v>312</v>
      </c>
      <c r="G111" s="124"/>
    </row>
    <row r="112" spans="1:7" ht="15.75" customHeight="1">
      <c r="A112" s="28" t="s">
        <v>254</v>
      </c>
      <c r="B112" s="37" t="s">
        <v>64</v>
      </c>
      <c r="C112" s="29" t="s">
        <v>376</v>
      </c>
      <c r="D112" s="29" t="s">
        <v>378</v>
      </c>
      <c r="E112" s="70" t="s">
        <v>127</v>
      </c>
      <c r="F112" s="29" t="s">
        <v>213</v>
      </c>
      <c r="G112" s="124">
        <f>'расх 19 г'!G43</f>
        <v>72</v>
      </c>
    </row>
    <row r="113" spans="1:7" ht="27" customHeight="1" hidden="1">
      <c r="A113" s="65" t="s">
        <v>255</v>
      </c>
      <c r="B113" s="60" t="s">
        <v>64</v>
      </c>
      <c r="C113" s="72" t="s">
        <v>376</v>
      </c>
      <c r="D113" s="72" t="s">
        <v>378</v>
      </c>
      <c r="E113" s="86" t="s">
        <v>127</v>
      </c>
      <c r="F113" s="72" t="s">
        <v>397</v>
      </c>
      <c r="G113" s="124"/>
    </row>
    <row r="114" spans="1:7" ht="42" customHeight="1" hidden="1">
      <c r="A114" s="65" t="s">
        <v>216</v>
      </c>
      <c r="B114" s="60" t="s">
        <v>64</v>
      </c>
      <c r="C114" s="72" t="s">
        <v>376</v>
      </c>
      <c r="D114" s="72" t="s">
        <v>378</v>
      </c>
      <c r="E114" s="86" t="s">
        <v>127</v>
      </c>
      <c r="F114" s="72" t="s">
        <v>215</v>
      </c>
      <c r="G114" s="124"/>
    </row>
    <row r="115" spans="1:7" ht="16.5" customHeight="1" hidden="1">
      <c r="A115" s="28" t="s">
        <v>206</v>
      </c>
      <c r="B115" s="37" t="s">
        <v>64</v>
      </c>
      <c r="C115" s="29" t="s">
        <v>382</v>
      </c>
      <c r="D115" s="29" t="s">
        <v>376</v>
      </c>
      <c r="E115" s="70" t="s">
        <v>124</v>
      </c>
      <c r="F115" s="22"/>
      <c r="G115" s="378">
        <f>G116</f>
        <v>291.246</v>
      </c>
    </row>
    <row r="116" spans="1:7" ht="15.75">
      <c r="A116" s="64" t="s">
        <v>218</v>
      </c>
      <c r="B116" s="58" t="s">
        <v>64</v>
      </c>
      <c r="C116" s="50" t="s">
        <v>382</v>
      </c>
      <c r="D116" s="50" t="s">
        <v>376</v>
      </c>
      <c r="E116" s="393" t="s">
        <v>143</v>
      </c>
      <c r="F116" s="394"/>
      <c r="G116" s="395">
        <f>G133</f>
        <v>291.246</v>
      </c>
    </row>
    <row r="117" spans="1:7" ht="28.5" customHeight="1" hidden="1">
      <c r="A117" s="28" t="s">
        <v>284</v>
      </c>
      <c r="B117" s="37" t="s">
        <v>64</v>
      </c>
      <c r="C117" s="29" t="s">
        <v>382</v>
      </c>
      <c r="D117" s="29" t="s">
        <v>376</v>
      </c>
      <c r="E117" s="70" t="s">
        <v>144</v>
      </c>
      <c r="F117" s="22"/>
      <c r="G117" s="378">
        <f>G118</f>
        <v>0</v>
      </c>
    </row>
    <row r="118" spans="1:7" ht="28.5" customHeight="1" hidden="1">
      <c r="A118" s="59" t="s">
        <v>243</v>
      </c>
      <c r="B118" s="37" t="s">
        <v>64</v>
      </c>
      <c r="C118" s="29" t="s">
        <v>382</v>
      </c>
      <c r="D118" s="29" t="s">
        <v>376</v>
      </c>
      <c r="E118" s="70" t="s">
        <v>144</v>
      </c>
      <c r="F118" s="22" t="s">
        <v>555</v>
      </c>
      <c r="G118" s="378">
        <f>G119</f>
        <v>0</v>
      </c>
    </row>
    <row r="119" spans="1:7" ht="29.25" customHeight="1" hidden="1">
      <c r="A119" s="28" t="s">
        <v>306</v>
      </c>
      <c r="B119" s="37" t="s">
        <v>64</v>
      </c>
      <c r="C119" s="29" t="s">
        <v>382</v>
      </c>
      <c r="D119" s="29" t="s">
        <v>376</v>
      </c>
      <c r="E119" s="70" t="s">
        <v>144</v>
      </c>
      <c r="F119" s="22" t="s">
        <v>442</v>
      </c>
      <c r="G119" s="378"/>
    </row>
    <row r="120" spans="1:7" ht="51" customHeight="1" hidden="1">
      <c r="A120" s="65" t="s">
        <v>285</v>
      </c>
      <c r="B120" s="37" t="s">
        <v>64</v>
      </c>
      <c r="C120" s="72" t="s">
        <v>382</v>
      </c>
      <c r="D120" s="72" t="s">
        <v>376</v>
      </c>
      <c r="E120" s="86" t="s">
        <v>144</v>
      </c>
      <c r="F120" s="72" t="s">
        <v>414</v>
      </c>
      <c r="G120" s="378"/>
    </row>
    <row r="121" spans="1:7" ht="17.25" customHeight="1" hidden="1">
      <c r="A121" s="65" t="s">
        <v>286</v>
      </c>
      <c r="B121" s="37" t="s">
        <v>64</v>
      </c>
      <c r="C121" s="72" t="s">
        <v>382</v>
      </c>
      <c r="D121" s="72" t="s">
        <v>376</v>
      </c>
      <c r="E121" s="86" t="s">
        <v>144</v>
      </c>
      <c r="F121" s="72" t="s">
        <v>415</v>
      </c>
      <c r="G121" s="378"/>
    </row>
    <row r="122" spans="1:7" ht="25.5" hidden="1">
      <c r="A122" s="65" t="s">
        <v>287</v>
      </c>
      <c r="B122" s="37" t="s">
        <v>64</v>
      </c>
      <c r="C122" s="72" t="s">
        <v>382</v>
      </c>
      <c r="D122" s="72" t="s">
        <v>376</v>
      </c>
      <c r="E122" s="86" t="s">
        <v>144</v>
      </c>
      <c r="F122" s="72" t="s">
        <v>202</v>
      </c>
      <c r="G122" s="378"/>
    </row>
    <row r="123" spans="1:7" ht="27.75" customHeight="1" hidden="1">
      <c r="A123" s="28" t="s">
        <v>289</v>
      </c>
      <c r="B123" s="37" t="s">
        <v>64</v>
      </c>
      <c r="C123" s="29" t="s">
        <v>382</v>
      </c>
      <c r="D123" s="29" t="s">
        <v>376</v>
      </c>
      <c r="E123" s="70" t="s">
        <v>146</v>
      </c>
      <c r="F123" s="22"/>
      <c r="G123" s="378">
        <f>G124</f>
        <v>0</v>
      </c>
    </row>
    <row r="124" spans="1:7" ht="27.75" customHeight="1" hidden="1">
      <c r="A124" s="59" t="s">
        <v>243</v>
      </c>
      <c r="B124" s="37" t="s">
        <v>64</v>
      </c>
      <c r="C124" s="29" t="s">
        <v>382</v>
      </c>
      <c r="D124" s="29" t="s">
        <v>376</v>
      </c>
      <c r="E124" s="70" t="s">
        <v>146</v>
      </c>
      <c r="F124" s="22" t="s">
        <v>555</v>
      </c>
      <c r="G124" s="378">
        <f>G125</f>
        <v>0</v>
      </c>
    </row>
    <row r="125" spans="1:7" ht="42" customHeight="1" hidden="1">
      <c r="A125" s="28" t="s">
        <v>69</v>
      </c>
      <c r="B125" s="37" t="s">
        <v>64</v>
      </c>
      <c r="C125" s="29" t="s">
        <v>382</v>
      </c>
      <c r="D125" s="29" t="s">
        <v>376</v>
      </c>
      <c r="E125" s="70" t="s">
        <v>146</v>
      </c>
      <c r="F125" s="22" t="s">
        <v>442</v>
      </c>
      <c r="G125" s="378"/>
    </row>
    <row r="126" spans="1:7" ht="42" customHeight="1" hidden="1">
      <c r="A126" s="65" t="s">
        <v>285</v>
      </c>
      <c r="B126" s="37" t="s">
        <v>64</v>
      </c>
      <c r="C126" s="72" t="s">
        <v>382</v>
      </c>
      <c r="D126" s="72" t="s">
        <v>376</v>
      </c>
      <c r="E126" s="86" t="s">
        <v>146</v>
      </c>
      <c r="F126" s="72" t="s">
        <v>414</v>
      </c>
      <c r="G126" s="378"/>
    </row>
    <row r="127" spans="1:7" ht="18" customHeight="1" hidden="1">
      <c r="A127" s="65" t="s">
        <v>286</v>
      </c>
      <c r="B127" s="37" t="s">
        <v>64</v>
      </c>
      <c r="C127" s="72" t="s">
        <v>382</v>
      </c>
      <c r="D127" s="72" t="s">
        <v>376</v>
      </c>
      <c r="E127" s="86" t="s">
        <v>290</v>
      </c>
      <c r="F127" s="72" t="s">
        <v>415</v>
      </c>
      <c r="G127" s="378"/>
    </row>
    <row r="128" spans="1:7" ht="29.25" customHeight="1" hidden="1">
      <c r="A128" s="65" t="s">
        <v>287</v>
      </c>
      <c r="B128" s="37" t="s">
        <v>64</v>
      </c>
      <c r="C128" s="72" t="s">
        <v>382</v>
      </c>
      <c r="D128" s="72" t="s">
        <v>376</v>
      </c>
      <c r="E128" s="86" t="s">
        <v>146</v>
      </c>
      <c r="F128" s="72" t="s">
        <v>202</v>
      </c>
      <c r="G128" s="378"/>
    </row>
    <row r="129" spans="1:7" ht="29.25" customHeight="1" hidden="1">
      <c r="A129" s="26" t="s">
        <v>78</v>
      </c>
      <c r="B129" s="37" t="s">
        <v>424</v>
      </c>
      <c r="C129" s="24" t="s">
        <v>382</v>
      </c>
      <c r="D129" s="24" t="s">
        <v>376</v>
      </c>
      <c r="E129" s="27" t="s">
        <v>148</v>
      </c>
      <c r="F129" s="24"/>
      <c r="G129" s="385">
        <f>G130</f>
        <v>0</v>
      </c>
    </row>
    <row r="130" spans="1:7" ht="29.25" customHeight="1" hidden="1">
      <c r="A130" s="59" t="s">
        <v>243</v>
      </c>
      <c r="B130" s="37" t="s">
        <v>424</v>
      </c>
      <c r="C130" s="24" t="s">
        <v>382</v>
      </c>
      <c r="D130" s="24" t="s">
        <v>376</v>
      </c>
      <c r="E130" s="27" t="s">
        <v>148</v>
      </c>
      <c r="F130" s="24" t="s">
        <v>555</v>
      </c>
      <c r="G130" s="385">
        <f>G131</f>
        <v>0</v>
      </c>
    </row>
    <row r="131" spans="1:7" ht="15.75" hidden="1">
      <c r="A131" s="26" t="s">
        <v>306</v>
      </c>
      <c r="B131" s="37" t="s">
        <v>424</v>
      </c>
      <c r="C131" s="24" t="s">
        <v>382</v>
      </c>
      <c r="D131" s="24" t="s">
        <v>376</v>
      </c>
      <c r="E131" s="27" t="s">
        <v>148</v>
      </c>
      <c r="F131" s="22" t="s">
        <v>442</v>
      </c>
      <c r="G131" s="385"/>
    </row>
    <row r="132" spans="1:8" ht="27" customHeight="1" hidden="1">
      <c r="A132" s="28" t="s">
        <v>639</v>
      </c>
      <c r="B132" s="37" t="s">
        <v>64</v>
      </c>
      <c r="C132" s="29" t="s">
        <v>382</v>
      </c>
      <c r="D132" s="29" t="s">
        <v>376</v>
      </c>
      <c r="E132" s="70" t="s">
        <v>638</v>
      </c>
      <c r="F132" s="29"/>
      <c r="G132" s="378">
        <f>G133+G137</f>
        <v>291.246</v>
      </c>
      <c r="H132" s="39"/>
    </row>
    <row r="133" spans="1:8" ht="19.5" customHeight="1">
      <c r="A133" s="28" t="s">
        <v>639</v>
      </c>
      <c r="B133" s="37" t="s">
        <v>64</v>
      </c>
      <c r="C133" s="29" t="s">
        <v>382</v>
      </c>
      <c r="D133" s="29" t="s">
        <v>376</v>
      </c>
      <c r="E133" s="70" t="s">
        <v>638</v>
      </c>
      <c r="F133" s="29" t="s">
        <v>248</v>
      </c>
      <c r="G133" s="378">
        <f>G134</f>
        <v>291.246</v>
      </c>
      <c r="H133" s="39"/>
    </row>
    <row r="134" spans="1:7" ht="27.75" customHeight="1">
      <c r="A134" s="15" t="s">
        <v>249</v>
      </c>
      <c r="B134" s="37" t="s">
        <v>64</v>
      </c>
      <c r="C134" s="29" t="s">
        <v>382</v>
      </c>
      <c r="D134" s="29" t="s">
        <v>376</v>
      </c>
      <c r="E134" s="70" t="s">
        <v>638</v>
      </c>
      <c r="F134" s="29" t="s">
        <v>210</v>
      </c>
      <c r="G134" s="378">
        <f>G136</f>
        <v>291.246</v>
      </c>
    </row>
    <row r="135" spans="1:7" ht="25.5" customHeight="1" hidden="1">
      <c r="A135" s="65" t="s">
        <v>393</v>
      </c>
      <c r="B135" s="37" t="s">
        <v>64</v>
      </c>
      <c r="C135" s="72" t="s">
        <v>382</v>
      </c>
      <c r="D135" s="72" t="s">
        <v>376</v>
      </c>
      <c r="E135" s="86" t="s">
        <v>145</v>
      </c>
      <c r="F135" s="72" t="s">
        <v>394</v>
      </c>
      <c r="G135" s="378"/>
    </row>
    <row r="136" spans="1:7" ht="27.75" customHeight="1">
      <c r="A136" s="28" t="s">
        <v>472</v>
      </c>
      <c r="B136" s="37" t="s">
        <v>64</v>
      </c>
      <c r="C136" s="72" t="s">
        <v>382</v>
      </c>
      <c r="D136" s="72" t="s">
        <v>376</v>
      </c>
      <c r="E136" s="70" t="s">
        <v>638</v>
      </c>
      <c r="F136" s="29" t="s">
        <v>395</v>
      </c>
      <c r="G136" s="378">
        <f>'расх 19 г'!G202</f>
        <v>291.246</v>
      </c>
    </row>
    <row r="137" spans="1:7" ht="27.75" customHeight="1" hidden="1">
      <c r="A137" s="28" t="s">
        <v>50</v>
      </c>
      <c r="B137" s="37" t="s">
        <v>64</v>
      </c>
      <c r="C137" s="29" t="s">
        <v>382</v>
      </c>
      <c r="D137" s="29" t="s">
        <v>376</v>
      </c>
      <c r="E137" s="70" t="s">
        <v>145</v>
      </c>
      <c r="F137" s="29" t="s">
        <v>250</v>
      </c>
      <c r="G137" s="378">
        <f>G138</f>
        <v>0</v>
      </c>
    </row>
    <row r="138" spans="1:7" ht="27.75" customHeight="1" hidden="1">
      <c r="A138" s="28" t="s">
        <v>214</v>
      </c>
      <c r="B138" s="37" t="s">
        <v>64</v>
      </c>
      <c r="C138" s="29" t="s">
        <v>382</v>
      </c>
      <c r="D138" s="29" t="s">
        <v>376</v>
      </c>
      <c r="E138" s="70" t="s">
        <v>145</v>
      </c>
      <c r="F138" s="29" t="s">
        <v>213</v>
      </c>
      <c r="G138" s="378"/>
    </row>
    <row r="139" spans="1:7" ht="25.5" hidden="1">
      <c r="A139" s="65" t="s">
        <v>396</v>
      </c>
      <c r="B139" s="37" t="s">
        <v>64</v>
      </c>
      <c r="C139" s="72" t="s">
        <v>382</v>
      </c>
      <c r="D139" s="72" t="s">
        <v>376</v>
      </c>
      <c r="E139" s="86" t="s">
        <v>145</v>
      </c>
      <c r="F139" s="72" t="s">
        <v>397</v>
      </c>
      <c r="G139" s="378"/>
    </row>
    <row r="140" spans="1:7" ht="26.25" customHeight="1" hidden="1">
      <c r="A140" s="28" t="s">
        <v>291</v>
      </c>
      <c r="B140" s="37" t="s">
        <v>64</v>
      </c>
      <c r="C140" s="29" t="s">
        <v>382</v>
      </c>
      <c r="D140" s="29" t="s">
        <v>376</v>
      </c>
      <c r="E140" s="70" t="s">
        <v>147</v>
      </c>
      <c r="F140" s="29"/>
      <c r="G140" s="378">
        <f>G141</f>
        <v>0</v>
      </c>
    </row>
    <row r="141" spans="1:10" ht="26.25" customHeight="1" hidden="1">
      <c r="A141" s="28" t="s">
        <v>247</v>
      </c>
      <c r="B141" s="37" t="s">
        <v>64</v>
      </c>
      <c r="C141" s="29" t="s">
        <v>382</v>
      </c>
      <c r="D141" s="29" t="s">
        <v>376</v>
      </c>
      <c r="E141" s="70" t="s">
        <v>147</v>
      </c>
      <c r="F141" s="29" t="s">
        <v>248</v>
      </c>
      <c r="G141" s="378">
        <f>G142</f>
        <v>0</v>
      </c>
      <c r="J141" s="38"/>
    </row>
    <row r="142" spans="1:7" s="4" customFormat="1" ht="30.75" customHeight="1" hidden="1">
      <c r="A142" s="15" t="s">
        <v>249</v>
      </c>
      <c r="B142" s="37" t="s">
        <v>64</v>
      </c>
      <c r="C142" s="29" t="s">
        <v>382</v>
      </c>
      <c r="D142" s="29" t="s">
        <v>376</v>
      </c>
      <c r="E142" s="70" t="s">
        <v>147</v>
      </c>
      <c r="F142" s="29" t="s">
        <v>210</v>
      </c>
      <c r="G142" s="378"/>
    </row>
    <row r="143" spans="1:7" s="4" customFormat="1" ht="30.75" customHeight="1" hidden="1">
      <c r="A143" s="65" t="s">
        <v>393</v>
      </c>
      <c r="B143" s="37" t="s">
        <v>64</v>
      </c>
      <c r="C143" s="72" t="s">
        <v>382</v>
      </c>
      <c r="D143" s="72" t="s">
        <v>376</v>
      </c>
      <c r="E143" s="86" t="s">
        <v>147</v>
      </c>
      <c r="F143" s="72" t="s">
        <v>394</v>
      </c>
      <c r="G143" s="378"/>
    </row>
    <row r="144" spans="1:7" s="4" customFormat="1" ht="30.75" customHeight="1" hidden="1">
      <c r="A144" s="65" t="s">
        <v>472</v>
      </c>
      <c r="B144" s="37" t="s">
        <v>64</v>
      </c>
      <c r="C144" s="72" t="s">
        <v>382</v>
      </c>
      <c r="D144" s="72" t="s">
        <v>376</v>
      </c>
      <c r="E144" s="86" t="s">
        <v>147</v>
      </c>
      <c r="F144" s="72" t="s">
        <v>395</v>
      </c>
      <c r="G144" s="378"/>
    </row>
    <row r="145" spans="1:7" s="4" customFormat="1" ht="30" customHeight="1">
      <c r="A145" s="66" t="s">
        <v>256</v>
      </c>
      <c r="B145" s="58" t="s">
        <v>168</v>
      </c>
      <c r="C145" s="69" t="s">
        <v>377</v>
      </c>
      <c r="D145" s="69" t="s">
        <v>379</v>
      </c>
      <c r="E145" s="74" t="s">
        <v>129</v>
      </c>
      <c r="F145" s="29"/>
      <c r="G145" s="376">
        <f>G146+G155+G163+G150</f>
        <v>801.3000000000001</v>
      </c>
    </row>
    <row r="146" spans="1:7" ht="36" customHeight="1">
      <c r="A146" s="183" t="s">
        <v>219</v>
      </c>
      <c r="B146" s="37" t="s">
        <v>64</v>
      </c>
      <c r="C146" s="29" t="s">
        <v>376</v>
      </c>
      <c r="D146" s="29" t="s">
        <v>378</v>
      </c>
      <c r="E146" s="70" t="s">
        <v>128</v>
      </c>
      <c r="F146" s="29"/>
      <c r="G146" s="124">
        <f>G147</f>
        <v>1</v>
      </c>
    </row>
    <row r="147" spans="1:7" s="4" customFormat="1" ht="30.75" customHeight="1">
      <c r="A147" s="28" t="s">
        <v>247</v>
      </c>
      <c r="B147" s="37" t="s">
        <v>64</v>
      </c>
      <c r="C147" s="29" t="s">
        <v>376</v>
      </c>
      <c r="D147" s="29" t="s">
        <v>378</v>
      </c>
      <c r="E147" s="70" t="s">
        <v>128</v>
      </c>
      <c r="F147" s="29" t="s">
        <v>248</v>
      </c>
      <c r="G147" s="124">
        <f>G148</f>
        <v>1</v>
      </c>
    </row>
    <row r="148" spans="1:7" s="4" customFormat="1" ht="26.25" customHeight="1">
      <c r="A148" s="15" t="s">
        <v>249</v>
      </c>
      <c r="B148" s="37" t="s">
        <v>64</v>
      </c>
      <c r="C148" s="29" t="s">
        <v>376</v>
      </c>
      <c r="D148" s="29" t="s">
        <v>378</v>
      </c>
      <c r="E148" s="70" t="s">
        <v>128</v>
      </c>
      <c r="F148" s="29" t="s">
        <v>210</v>
      </c>
      <c r="G148" s="124">
        <f>'расх 19 г'!G49</f>
        <v>1</v>
      </c>
    </row>
    <row r="149" spans="1:7" s="4" customFormat="1" ht="30.75" customHeight="1" hidden="1">
      <c r="A149" s="65" t="s">
        <v>472</v>
      </c>
      <c r="B149" s="37" t="s">
        <v>64</v>
      </c>
      <c r="C149" s="72" t="s">
        <v>376</v>
      </c>
      <c r="D149" s="72" t="s">
        <v>378</v>
      </c>
      <c r="E149" s="86" t="s">
        <v>128</v>
      </c>
      <c r="F149" s="72" t="s">
        <v>395</v>
      </c>
      <c r="G149" s="124"/>
    </row>
    <row r="150" spans="1:7" s="4" customFormat="1" ht="25.5" customHeight="1">
      <c r="A150" s="46" t="s">
        <v>226</v>
      </c>
      <c r="B150" s="37" t="s">
        <v>64</v>
      </c>
      <c r="C150" s="29" t="s">
        <v>378</v>
      </c>
      <c r="D150" s="29" t="s">
        <v>381</v>
      </c>
      <c r="E150" s="117" t="s">
        <v>135</v>
      </c>
      <c r="F150" s="29"/>
      <c r="G150" s="124">
        <f>G151</f>
        <v>28.7</v>
      </c>
    </row>
    <row r="151" spans="1:7" ht="29.25" customHeight="1">
      <c r="A151" s="28" t="s">
        <v>247</v>
      </c>
      <c r="B151" s="37"/>
      <c r="C151" s="29"/>
      <c r="D151" s="29"/>
      <c r="E151" s="117" t="s">
        <v>135</v>
      </c>
      <c r="F151" s="29" t="s">
        <v>248</v>
      </c>
      <c r="G151" s="124">
        <f>G152</f>
        <v>28.7</v>
      </c>
    </row>
    <row r="152" spans="1:7" ht="43.5" customHeight="1">
      <c r="A152" s="125" t="s">
        <v>249</v>
      </c>
      <c r="B152" s="37"/>
      <c r="C152" s="29"/>
      <c r="D152" s="29"/>
      <c r="E152" s="117" t="s">
        <v>135</v>
      </c>
      <c r="F152" s="29" t="s">
        <v>210</v>
      </c>
      <c r="G152" s="124">
        <f>G153</f>
        <v>28.7</v>
      </c>
    </row>
    <row r="153" spans="1:7" s="4" customFormat="1" ht="24" customHeight="1">
      <c r="A153" s="28" t="s">
        <v>472</v>
      </c>
      <c r="B153" s="37"/>
      <c r="C153" s="29"/>
      <c r="D153" s="29"/>
      <c r="E153" s="117" t="s">
        <v>128</v>
      </c>
      <c r="F153" s="29" t="s">
        <v>395</v>
      </c>
      <c r="G153" s="124">
        <f>'расх 19 г'!G123</f>
        <v>28.7</v>
      </c>
    </row>
    <row r="154" spans="1:7" s="4" customFormat="1" ht="38.25" hidden="1">
      <c r="A154" s="65" t="s">
        <v>472</v>
      </c>
      <c r="B154" s="37"/>
      <c r="C154" s="72"/>
      <c r="D154" s="72"/>
      <c r="E154" s="86" t="s">
        <v>128</v>
      </c>
      <c r="F154" s="72" t="s">
        <v>395</v>
      </c>
      <c r="G154" s="124"/>
    </row>
    <row r="155" spans="1:7" s="4" customFormat="1" ht="25.5">
      <c r="A155" s="99" t="s">
        <v>220</v>
      </c>
      <c r="B155" s="37" t="s">
        <v>64</v>
      </c>
      <c r="C155" s="22" t="s">
        <v>376</v>
      </c>
      <c r="D155" s="22" t="s">
        <v>387</v>
      </c>
      <c r="E155" s="70" t="s">
        <v>130</v>
      </c>
      <c r="F155" s="22"/>
      <c r="G155" s="378">
        <f>G156+G160</f>
        <v>154.5</v>
      </c>
    </row>
    <row r="156" spans="1:7" s="4" customFormat="1" ht="43.5" customHeight="1">
      <c r="A156" s="59" t="s">
        <v>243</v>
      </c>
      <c r="B156" s="37" t="s">
        <v>64</v>
      </c>
      <c r="C156" s="22" t="s">
        <v>376</v>
      </c>
      <c r="D156" s="22" t="s">
        <v>387</v>
      </c>
      <c r="E156" s="70" t="s">
        <v>130</v>
      </c>
      <c r="F156" s="22" t="s">
        <v>555</v>
      </c>
      <c r="G156" s="378">
        <f>G157</f>
        <v>120</v>
      </c>
    </row>
    <row r="157" spans="1:7" s="4" customFormat="1" ht="15.75">
      <c r="A157" s="15" t="s">
        <v>209</v>
      </c>
      <c r="B157" s="37" t="s">
        <v>64</v>
      </c>
      <c r="C157" s="22" t="s">
        <v>376</v>
      </c>
      <c r="D157" s="22" t="s">
        <v>387</v>
      </c>
      <c r="E157" s="70" t="s">
        <v>130</v>
      </c>
      <c r="F157" s="22" t="s">
        <v>479</v>
      </c>
      <c r="G157" s="378">
        <f>'расх 19 г'!G55</f>
        <v>120</v>
      </c>
    </row>
    <row r="158" spans="1:7" s="4" customFormat="1" ht="25.5" customHeight="1" hidden="1">
      <c r="A158" s="92" t="s">
        <v>201</v>
      </c>
      <c r="B158" s="60" t="s">
        <v>64</v>
      </c>
      <c r="C158" s="67" t="s">
        <v>376</v>
      </c>
      <c r="D158" s="67" t="s">
        <v>387</v>
      </c>
      <c r="E158" s="86" t="s">
        <v>130</v>
      </c>
      <c r="F158" s="72" t="s">
        <v>391</v>
      </c>
      <c r="G158" s="124"/>
    </row>
    <row r="159" spans="1:7" ht="27.75" customHeight="1" hidden="1">
      <c r="A159" s="92" t="s">
        <v>203</v>
      </c>
      <c r="B159" s="60" t="s">
        <v>64</v>
      </c>
      <c r="C159" s="67" t="s">
        <v>376</v>
      </c>
      <c r="D159" s="67" t="s">
        <v>387</v>
      </c>
      <c r="E159" s="86" t="s">
        <v>130</v>
      </c>
      <c r="F159" s="72" t="s">
        <v>204</v>
      </c>
      <c r="G159" s="124"/>
    </row>
    <row r="160" spans="1:7" ht="33" customHeight="1">
      <c r="A160" s="28" t="s">
        <v>247</v>
      </c>
      <c r="B160" s="37" t="s">
        <v>64</v>
      </c>
      <c r="C160" s="22" t="s">
        <v>376</v>
      </c>
      <c r="D160" s="22" t="s">
        <v>387</v>
      </c>
      <c r="E160" s="70" t="s">
        <v>130</v>
      </c>
      <c r="F160" s="29" t="s">
        <v>248</v>
      </c>
      <c r="G160" s="124">
        <f>G161</f>
        <v>34.5</v>
      </c>
    </row>
    <row r="161" spans="1:7" ht="31.5" customHeight="1">
      <c r="A161" s="15" t="s">
        <v>211</v>
      </c>
      <c r="B161" s="37" t="s">
        <v>64</v>
      </c>
      <c r="C161" s="22" t="s">
        <v>376</v>
      </c>
      <c r="D161" s="22" t="s">
        <v>387</v>
      </c>
      <c r="E161" s="70" t="s">
        <v>130</v>
      </c>
      <c r="F161" s="29" t="s">
        <v>210</v>
      </c>
      <c r="G161" s="124">
        <f>'расх 19 г'!G59</f>
        <v>34.5</v>
      </c>
    </row>
    <row r="162" spans="1:7" ht="15.75" hidden="1">
      <c r="A162" s="65"/>
      <c r="B162" s="37"/>
      <c r="C162" s="72"/>
      <c r="D162" s="72"/>
      <c r="E162" s="86"/>
      <c r="F162" s="72"/>
      <c r="G162" s="124"/>
    </row>
    <row r="163" spans="1:7" ht="38.25">
      <c r="A163" s="99" t="s">
        <v>403</v>
      </c>
      <c r="B163" s="37" t="s">
        <v>64</v>
      </c>
      <c r="C163" s="22" t="s">
        <v>377</v>
      </c>
      <c r="D163" s="22" t="s">
        <v>379</v>
      </c>
      <c r="E163" s="70" t="s">
        <v>133</v>
      </c>
      <c r="F163" s="22"/>
      <c r="G163" s="378">
        <f>G164+G169</f>
        <v>617.1</v>
      </c>
    </row>
    <row r="164" spans="1:7" ht="39.75" customHeight="1">
      <c r="A164" s="59" t="s">
        <v>243</v>
      </c>
      <c r="B164" s="37" t="s">
        <v>64</v>
      </c>
      <c r="C164" s="22" t="s">
        <v>377</v>
      </c>
      <c r="D164" s="22" t="s">
        <v>379</v>
      </c>
      <c r="E164" s="70" t="s">
        <v>133</v>
      </c>
      <c r="F164" s="22" t="s">
        <v>555</v>
      </c>
      <c r="G164" s="378">
        <f>G165</f>
        <v>598.1</v>
      </c>
    </row>
    <row r="165" spans="1:7" ht="28.5" customHeight="1">
      <c r="A165" s="15" t="s">
        <v>209</v>
      </c>
      <c r="B165" s="37" t="s">
        <v>64</v>
      </c>
      <c r="C165" s="22" t="s">
        <v>377</v>
      </c>
      <c r="D165" s="22" t="s">
        <v>379</v>
      </c>
      <c r="E165" s="70" t="s">
        <v>133</v>
      </c>
      <c r="F165" s="22" t="s">
        <v>479</v>
      </c>
      <c r="G165" s="378">
        <f>'расх 19 г'!G101</f>
        <v>598.1</v>
      </c>
    </row>
    <row r="166" spans="1:7" ht="25.5" hidden="1">
      <c r="A166" s="92" t="s">
        <v>471</v>
      </c>
      <c r="B166" s="37" t="s">
        <v>64</v>
      </c>
      <c r="C166" s="67" t="s">
        <v>377</v>
      </c>
      <c r="D166" s="67" t="s">
        <v>379</v>
      </c>
      <c r="E166" s="86" t="s">
        <v>133</v>
      </c>
      <c r="F166" s="72" t="s">
        <v>391</v>
      </c>
      <c r="G166" s="124"/>
    </row>
    <row r="167" spans="1:7" ht="15.75" hidden="1">
      <c r="A167" s="92" t="s">
        <v>212</v>
      </c>
      <c r="B167" s="37" t="s">
        <v>64</v>
      </c>
      <c r="C167" s="67" t="s">
        <v>377</v>
      </c>
      <c r="D167" s="67" t="s">
        <v>379</v>
      </c>
      <c r="E167" s="86" t="s">
        <v>133</v>
      </c>
      <c r="F167" s="72" t="s">
        <v>392</v>
      </c>
      <c r="G167" s="124"/>
    </row>
    <row r="168" spans="1:7" ht="29.25" customHeight="1" hidden="1">
      <c r="A168" s="92" t="s">
        <v>203</v>
      </c>
      <c r="B168" s="37" t="s">
        <v>64</v>
      </c>
      <c r="C168" s="67" t="s">
        <v>377</v>
      </c>
      <c r="D168" s="67" t="s">
        <v>379</v>
      </c>
      <c r="E168" s="86" t="s">
        <v>133</v>
      </c>
      <c r="F168" s="72" t="s">
        <v>204</v>
      </c>
      <c r="G168" s="124"/>
    </row>
    <row r="169" spans="1:7" ht="29.25" customHeight="1">
      <c r="A169" s="28" t="s">
        <v>247</v>
      </c>
      <c r="B169" s="37" t="s">
        <v>64</v>
      </c>
      <c r="C169" s="22" t="s">
        <v>377</v>
      </c>
      <c r="D169" s="22" t="s">
        <v>379</v>
      </c>
      <c r="E169" s="70" t="s">
        <v>133</v>
      </c>
      <c r="F169" s="29" t="s">
        <v>248</v>
      </c>
      <c r="G169" s="124">
        <f>G170</f>
        <v>19</v>
      </c>
    </row>
    <row r="170" spans="1:7" ht="32.25" customHeight="1">
      <c r="A170" s="15" t="s">
        <v>249</v>
      </c>
      <c r="B170" s="37" t="s">
        <v>64</v>
      </c>
      <c r="C170" s="22" t="s">
        <v>377</v>
      </c>
      <c r="D170" s="22" t="s">
        <v>379</v>
      </c>
      <c r="E170" s="70" t="s">
        <v>133</v>
      </c>
      <c r="F170" s="29" t="s">
        <v>210</v>
      </c>
      <c r="G170" s="124">
        <f>'расх 19 г'!G106</f>
        <v>19</v>
      </c>
    </row>
    <row r="171" spans="1:7" ht="17.25" customHeight="1" hidden="1">
      <c r="A171" s="65" t="s">
        <v>393</v>
      </c>
      <c r="B171" s="37" t="s">
        <v>64</v>
      </c>
      <c r="C171" s="67" t="s">
        <v>377</v>
      </c>
      <c r="D171" s="67" t="s">
        <v>379</v>
      </c>
      <c r="E171" s="86" t="s">
        <v>133</v>
      </c>
      <c r="F171" s="72" t="s">
        <v>394</v>
      </c>
      <c r="G171" s="335"/>
    </row>
    <row r="172" spans="1:7" s="4" customFormat="1" ht="38.25" hidden="1">
      <c r="A172" s="65" t="s">
        <v>472</v>
      </c>
      <c r="B172" s="37" t="s">
        <v>64</v>
      </c>
      <c r="C172" s="67" t="s">
        <v>377</v>
      </c>
      <c r="D172" s="67" t="s">
        <v>379</v>
      </c>
      <c r="E172" s="86" t="s">
        <v>133</v>
      </c>
      <c r="F172" s="72" t="s">
        <v>395</v>
      </c>
      <c r="G172" s="124"/>
    </row>
    <row r="173" spans="1:7" s="4" customFormat="1" ht="25.5" hidden="1">
      <c r="A173" s="99" t="s">
        <v>220</v>
      </c>
      <c r="B173" s="37" t="s">
        <v>64</v>
      </c>
      <c r="C173" s="22" t="s">
        <v>376</v>
      </c>
      <c r="D173" s="22" t="s">
        <v>387</v>
      </c>
      <c r="E173" s="70" t="s">
        <v>130</v>
      </c>
      <c r="F173" s="22"/>
      <c r="G173" s="378">
        <f>G174+G178</f>
        <v>0</v>
      </c>
    </row>
    <row r="174" spans="1:7" s="4" customFormat="1" ht="51" hidden="1">
      <c r="A174" s="59" t="s">
        <v>243</v>
      </c>
      <c r="B174" s="37" t="s">
        <v>64</v>
      </c>
      <c r="C174" s="22" t="s">
        <v>376</v>
      </c>
      <c r="D174" s="22" t="s">
        <v>387</v>
      </c>
      <c r="E174" s="70" t="s">
        <v>130</v>
      </c>
      <c r="F174" s="22" t="s">
        <v>555</v>
      </c>
      <c r="G174" s="378">
        <f>G175</f>
        <v>0</v>
      </c>
    </row>
    <row r="175" spans="1:7" s="4" customFormat="1" ht="15.75" hidden="1">
      <c r="A175" s="15" t="s">
        <v>209</v>
      </c>
      <c r="B175" s="37" t="s">
        <v>64</v>
      </c>
      <c r="C175" s="22" t="s">
        <v>376</v>
      </c>
      <c r="D175" s="22" t="s">
        <v>387</v>
      </c>
      <c r="E175" s="70" t="s">
        <v>130</v>
      </c>
      <c r="F175" s="22" t="s">
        <v>479</v>
      </c>
      <c r="G175" s="378"/>
    </row>
    <row r="176" spans="1:7" s="4" customFormat="1" ht="15.75" hidden="1">
      <c r="A176" s="92" t="s">
        <v>201</v>
      </c>
      <c r="B176" s="60" t="s">
        <v>64</v>
      </c>
      <c r="C176" s="67" t="s">
        <v>376</v>
      </c>
      <c r="D176" s="67" t="s">
        <v>387</v>
      </c>
      <c r="E176" s="86" t="s">
        <v>130</v>
      </c>
      <c r="F176" s="72" t="s">
        <v>391</v>
      </c>
      <c r="G176" s="124"/>
    </row>
    <row r="177" spans="1:7" s="4" customFormat="1" ht="28.5" customHeight="1" hidden="1">
      <c r="A177" s="92" t="s">
        <v>203</v>
      </c>
      <c r="B177" s="60" t="s">
        <v>64</v>
      </c>
      <c r="C177" s="67" t="s">
        <v>376</v>
      </c>
      <c r="D177" s="67" t="s">
        <v>387</v>
      </c>
      <c r="E177" s="86" t="s">
        <v>130</v>
      </c>
      <c r="F177" s="72" t="s">
        <v>204</v>
      </c>
      <c r="G177" s="124"/>
    </row>
    <row r="178" spans="1:7" s="11" customFormat="1" ht="29.25" customHeight="1" hidden="1">
      <c r="A178" s="28" t="s">
        <v>247</v>
      </c>
      <c r="B178" s="37" t="s">
        <v>64</v>
      </c>
      <c r="C178" s="22" t="s">
        <v>376</v>
      </c>
      <c r="D178" s="22" t="s">
        <v>387</v>
      </c>
      <c r="E178" s="70" t="s">
        <v>130</v>
      </c>
      <c r="F178" s="29" t="s">
        <v>248</v>
      </c>
      <c r="G178" s="124">
        <f>G179</f>
        <v>0</v>
      </c>
    </row>
    <row r="179" spans="1:7" ht="15.75" customHeight="1" hidden="1">
      <c r="A179" s="15" t="s">
        <v>211</v>
      </c>
      <c r="B179" s="37" t="s">
        <v>64</v>
      </c>
      <c r="C179" s="22" t="s">
        <v>376</v>
      </c>
      <c r="D179" s="22" t="s">
        <v>387</v>
      </c>
      <c r="E179" s="70" t="s">
        <v>130</v>
      </c>
      <c r="F179" s="29" t="s">
        <v>210</v>
      </c>
      <c r="G179" s="124"/>
    </row>
    <row r="180" spans="1:7" ht="15.75" customHeight="1" hidden="1">
      <c r="A180" s="65" t="s">
        <v>393</v>
      </c>
      <c r="B180" s="60" t="s">
        <v>64</v>
      </c>
      <c r="C180" s="67" t="s">
        <v>376</v>
      </c>
      <c r="D180" s="67" t="s">
        <v>387</v>
      </c>
      <c r="E180" s="86" t="s">
        <v>130</v>
      </c>
      <c r="F180" s="72" t="s">
        <v>394</v>
      </c>
      <c r="G180" s="335"/>
    </row>
    <row r="181" spans="1:7" ht="15.75" customHeight="1" hidden="1">
      <c r="A181" s="65" t="s">
        <v>472</v>
      </c>
      <c r="B181" s="60" t="s">
        <v>64</v>
      </c>
      <c r="C181" s="67" t="s">
        <v>376</v>
      </c>
      <c r="D181" s="67" t="s">
        <v>387</v>
      </c>
      <c r="E181" s="86" t="s">
        <v>130</v>
      </c>
      <c r="F181" s="72" t="s">
        <v>395</v>
      </c>
      <c r="G181" s="124"/>
    </row>
    <row r="182" spans="1:7" ht="13.5" customHeight="1">
      <c r="A182" s="75" t="s">
        <v>222</v>
      </c>
      <c r="B182" s="36" t="s">
        <v>64</v>
      </c>
      <c r="C182" s="34" t="s">
        <v>421</v>
      </c>
      <c r="D182" s="34" t="s">
        <v>376</v>
      </c>
      <c r="E182" s="55" t="s">
        <v>131</v>
      </c>
      <c r="F182" s="34"/>
      <c r="G182" s="376">
        <f>G183+G192+G196+G200+G206+G215+G218+G221+G228+G232+G240+G244+G248+G272+G264+G187+G252+G255+G258+G261+G268+G276</f>
        <v>4247.919390000001</v>
      </c>
    </row>
    <row r="183" spans="1:7" ht="13.5" customHeight="1">
      <c r="A183" s="98" t="s">
        <v>423</v>
      </c>
      <c r="B183" s="37" t="s">
        <v>64</v>
      </c>
      <c r="C183" s="29" t="s">
        <v>421</v>
      </c>
      <c r="D183" s="29" t="s">
        <v>376</v>
      </c>
      <c r="E183" s="70" t="s">
        <v>149</v>
      </c>
      <c r="F183" s="29"/>
      <c r="G183" s="378">
        <f>G184</f>
        <v>129.6</v>
      </c>
    </row>
    <row r="184" spans="1:7" ht="13.5" customHeight="1">
      <c r="A184" s="98" t="s">
        <v>292</v>
      </c>
      <c r="B184" s="37" t="s">
        <v>64</v>
      </c>
      <c r="C184" s="29" t="s">
        <v>421</v>
      </c>
      <c r="D184" s="29" t="s">
        <v>376</v>
      </c>
      <c r="E184" s="70" t="s">
        <v>149</v>
      </c>
      <c r="F184" s="29" t="s">
        <v>293</v>
      </c>
      <c r="G184" s="378">
        <f>G185</f>
        <v>129.6</v>
      </c>
    </row>
    <row r="185" spans="1:7" ht="13.5" customHeight="1">
      <c r="A185" s="76" t="s">
        <v>360</v>
      </c>
      <c r="B185" s="37"/>
      <c r="C185" s="29"/>
      <c r="D185" s="29"/>
      <c r="E185" s="70" t="s">
        <v>149</v>
      </c>
      <c r="F185" s="29" t="s">
        <v>554</v>
      </c>
      <c r="G185" s="378">
        <f>'расх 19 г'!G287</f>
        <v>129.6</v>
      </c>
    </row>
    <row r="186" spans="1:7" ht="13.5" customHeight="1" hidden="1">
      <c r="A186" s="65" t="s">
        <v>474</v>
      </c>
      <c r="B186" s="37" t="s">
        <v>64</v>
      </c>
      <c r="C186" s="72" t="s">
        <v>421</v>
      </c>
      <c r="D186" s="72" t="s">
        <v>376</v>
      </c>
      <c r="E186" s="86" t="s">
        <v>149</v>
      </c>
      <c r="F186" s="72" t="s">
        <v>424</v>
      </c>
      <c r="G186" s="322"/>
    </row>
    <row r="187" spans="1:7" ht="13.5" customHeight="1" hidden="1">
      <c r="A187" s="46" t="s">
        <v>282</v>
      </c>
      <c r="B187" s="37"/>
      <c r="C187" s="29"/>
      <c r="D187" s="29"/>
      <c r="E187" s="47" t="s">
        <v>283</v>
      </c>
      <c r="F187" s="50"/>
      <c r="G187" s="322">
        <f>G188</f>
        <v>0</v>
      </c>
    </row>
    <row r="188" spans="1:7" ht="15" customHeight="1" hidden="1">
      <c r="A188" s="26" t="s">
        <v>50</v>
      </c>
      <c r="B188" s="37"/>
      <c r="C188" s="29"/>
      <c r="D188" s="29"/>
      <c r="E188" s="70" t="s">
        <v>283</v>
      </c>
      <c r="F188" s="29" t="s">
        <v>250</v>
      </c>
      <c r="G188" s="322">
        <f>G189</f>
        <v>0</v>
      </c>
    </row>
    <row r="189" spans="1:7" ht="28.5" customHeight="1" hidden="1">
      <c r="A189" s="26" t="s">
        <v>251</v>
      </c>
      <c r="B189" s="37"/>
      <c r="C189" s="29"/>
      <c r="D189" s="29"/>
      <c r="E189" s="70" t="s">
        <v>283</v>
      </c>
      <c r="F189" s="29" t="s">
        <v>252</v>
      </c>
      <c r="G189" s="322">
        <f>'расх 19 г'!G65</f>
        <v>0</v>
      </c>
    </row>
    <row r="190" spans="1:7" ht="27.75" customHeight="1" hidden="1">
      <c r="A190" s="321" t="s">
        <v>251</v>
      </c>
      <c r="B190" s="60"/>
      <c r="C190" s="72"/>
      <c r="D190" s="72"/>
      <c r="E190" s="70" t="s">
        <v>283</v>
      </c>
      <c r="F190" s="72" t="s">
        <v>312</v>
      </c>
      <c r="G190" s="386"/>
    </row>
    <row r="191" spans="1:7" ht="26.25" customHeight="1" hidden="1">
      <c r="A191" s="28"/>
      <c r="B191" s="37"/>
      <c r="C191" s="29"/>
      <c r="D191" s="29"/>
      <c r="E191" s="117"/>
      <c r="F191" s="29"/>
      <c r="G191" s="322"/>
    </row>
    <row r="192" spans="1:7" ht="28.5" customHeight="1">
      <c r="A192" s="28" t="s">
        <v>305</v>
      </c>
      <c r="B192" s="37" t="s">
        <v>64</v>
      </c>
      <c r="C192" s="29" t="s">
        <v>416</v>
      </c>
      <c r="D192" s="29" t="s">
        <v>376</v>
      </c>
      <c r="E192" s="70" t="s">
        <v>142</v>
      </c>
      <c r="F192" s="22"/>
      <c r="G192" s="378">
        <f>G193</f>
        <v>40</v>
      </c>
    </row>
    <row r="193" spans="1:7" ht="28.5" customHeight="1">
      <c r="A193" s="28" t="s">
        <v>247</v>
      </c>
      <c r="B193" s="37" t="s">
        <v>64</v>
      </c>
      <c r="C193" s="29" t="s">
        <v>382</v>
      </c>
      <c r="D193" s="29" t="s">
        <v>376</v>
      </c>
      <c r="E193" s="70" t="s">
        <v>142</v>
      </c>
      <c r="F193" s="22" t="s">
        <v>248</v>
      </c>
      <c r="G193" s="378">
        <f>G194</f>
        <v>40</v>
      </c>
    </row>
    <row r="194" spans="1:7" ht="28.5" customHeight="1">
      <c r="A194" s="15" t="s">
        <v>249</v>
      </c>
      <c r="B194" s="37" t="s">
        <v>64</v>
      </c>
      <c r="C194" s="29" t="s">
        <v>382</v>
      </c>
      <c r="D194" s="29" t="s">
        <v>376</v>
      </c>
      <c r="E194" s="70" t="s">
        <v>142</v>
      </c>
      <c r="F194" s="22" t="s">
        <v>210</v>
      </c>
      <c r="G194" s="378">
        <f>'расх 19 г'!G280</f>
        <v>40</v>
      </c>
    </row>
    <row r="195" spans="1:7" ht="27" customHeight="1" hidden="1">
      <c r="A195" s="65" t="s">
        <v>472</v>
      </c>
      <c r="B195" s="37" t="s">
        <v>64</v>
      </c>
      <c r="C195" s="72" t="s">
        <v>382</v>
      </c>
      <c r="D195" s="72" t="s">
        <v>376</v>
      </c>
      <c r="E195" s="86" t="s">
        <v>142</v>
      </c>
      <c r="F195" s="72" t="s">
        <v>395</v>
      </c>
      <c r="G195" s="378"/>
    </row>
    <row r="196" spans="1:7" ht="39.75" customHeight="1">
      <c r="A196" s="28" t="s">
        <v>224</v>
      </c>
      <c r="B196" s="37" t="s">
        <v>64</v>
      </c>
      <c r="C196" s="29" t="s">
        <v>379</v>
      </c>
      <c r="D196" s="29" t="s">
        <v>380</v>
      </c>
      <c r="E196" s="70" t="s">
        <v>134</v>
      </c>
      <c r="F196" s="29"/>
      <c r="G196" s="378">
        <f>G197</f>
        <v>20</v>
      </c>
    </row>
    <row r="197" spans="1:7" ht="29.25" customHeight="1">
      <c r="A197" s="28" t="s">
        <v>247</v>
      </c>
      <c r="B197" s="37" t="s">
        <v>64</v>
      </c>
      <c r="C197" s="29" t="s">
        <v>379</v>
      </c>
      <c r="D197" s="29" t="s">
        <v>380</v>
      </c>
      <c r="E197" s="70" t="s">
        <v>134</v>
      </c>
      <c r="F197" s="29" t="s">
        <v>248</v>
      </c>
      <c r="G197" s="378">
        <f>G198</f>
        <v>20</v>
      </c>
    </row>
    <row r="198" spans="1:7" ht="29.25" customHeight="1">
      <c r="A198" s="15" t="s">
        <v>249</v>
      </c>
      <c r="B198" s="37" t="s">
        <v>64</v>
      </c>
      <c r="C198" s="29" t="s">
        <v>379</v>
      </c>
      <c r="D198" s="29" t="s">
        <v>380</v>
      </c>
      <c r="E198" s="70" t="s">
        <v>134</v>
      </c>
      <c r="F198" s="29" t="s">
        <v>210</v>
      </c>
      <c r="G198" s="378">
        <f>'расх 19 г'!G114</f>
        <v>20</v>
      </c>
    </row>
    <row r="199" spans="1:7" ht="29.25" customHeight="1" hidden="1">
      <c r="A199" s="65" t="s">
        <v>472</v>
      </c>
      <c r="B199" s="37" t="s">
        <v>64</v>
      </c>
      <c r="C199" s="72" t="s">
        <v>379</v>
      </c>
      <c r="D199" s="72" t="s">
        <v>380</v>
      </c>
      <c r="E199" s="86" t="s">
        <v>134</v>
      </c>
      <c r="F199" s="72" t="s">
        <v>395</v>
      </c>
      <c r="G199" s="378"/>
    </row>
    <row r="200" spans="1:7" ht="30.75" customHeight="1">
      <c r="A200" s="100" t="s">
        <v>294</v>
      </c>
      <c r="B200" s="37" t="s">
        <v>64</v>
      </c>
      <c r="C200" s="29" t="s">
        <v>419</v>
      </c>
      <c r="D200" s="29" t="s">
        <v>377</v>
      </c>
      <c r="E200" s="70" t="s">
        <v>295</v>
      </c>
      <c r="F200" s="29"/>
      <c r="G200" s="378">
        <f>G201</f>
        <v>429.063</v>
      </c>
    </row>
    <row r="201" spans="1:7" ht="30.75" customHeight="1">
      <c r="A201" s="28" t="s">
        <v>247</v>
      </c>
      <c r="B201" s="37" t="s">
        <v>64</v>
      </c>
      <c r="C201" s="29" t="s">
        <v>419</v>
      </c>
      <c r="D201" s="29" t="s">
        <v>377</v>
      </c>
      <c r="E201" s="70" t="s">
        <v>295</v>
      </c>
      <c r="F201" s="29" t="s">
        <v>248</v>
      </c>
      <c r="G201" s="378">
        <f>G202</f>
        <v>429.063</v>
      </c>
    </row>
    <row r="202" spans="1:7" ht="15" customHeight="1">
      <c r="A202" s="15" t="s">
        <v>249</v>
      </c>
      <c r="B202" s="37" t="s">
        <v>64</v>
      </c>
      <c r="C202" s="29" t="s">
        <v>419</v>
      </c>
      <c r="D202" s="29" t="s">
        <v>377</v>
      </c>
      <c r="E202" s="70" t="s">
        <v>295</v>
      </c>
      <c r="F202" s="29" t="s">
        <v>210</v>
      </c>
      <c r="G202" s="378">
        <f>'расх 19 г'!G294+'расх 19 г'!G298</f>
        <v>429.063</v>
      </c>
    </row>
    <row r="203" spans="1:7" ht="28.5" customHeight="1" hidden="1">
      <c r="A203" s="65" t="s">
        <v>472</v>
      </c>
      <c r="B203" s="37" t="s">
        <v>64</v>
      </c>
      <c r="C203" s="72" t="s">
        <v>419</v>
      </c>
      <c r="D203" s="72" t="s">
        <v>377</v>
      </c>
      <c r="E203" s="86" t="s">
        <v>295</v>
      </c>
      <c r="F203" s="72" t="s">
        <v>395</v>
      </c>
      <c r="G203" s="378"/>
    </row>
    <row r="204" spans="1:7" ht="30" customHeight="1" hidden="1">
      <c r="A204" s="28"/>
      <c r="B204" s="84" t="s">
        <v>64</v>
      </c>
      <c r="C204" s="88"/>
      <c r="D204" s="88"/>
      <c r="E204" s="118" t="s">
        <v>263</v>
      </c>
      <c r="F204" s="29"/>
      <c r="G204" s="124">
        <f>G205</f>
        <v>0</v>
      </c>
    </row>
    <row r="205" spans="1:7" ht="29.25" customHeight="1" hidden="1">
      <c r="A205" s="28"/>
      <c r="B205" s="84" t="s">
        <v>64</v>
      </c>
      <c r="C205" s="88"/>
      <c r="D205" s="88"/>
      <c r="E205" s="118" t="s">
        <v>263</v>
      </c>
      <c r="F205" s="29" t="s">
        <v>395</v>
      </c>
      <c r="G205" s="124">
        <v>0</v>
      </c>
    </row>
    <row r="206" spans="1:7" ht="21" customHeight="1">
      <c r="A206" s="28" t="s">
        <v>388</v>
      </c>
      <c r="B206" s="37" t="s">
        <v>64</v>
      </c>
      <c r="C206" s="29" t="s">
        <v>381</v>
      </c>
      <c r="D206" s="29" t="s">
        <v>377</v>
      </c>
      <c r="E206" s="70" t="s">
        <v>344</v>
      </c>
      <c r="F206" s="29"/>
      <c r="G206" s="124">
        <f>G207</f>
        <v>1607</v>
      </c>
    </row>
    <row r="207" spans="1:7" ht="16.5" customHeight="1">
      <c r="A207" s="28" t="s">
        <v>247</v>
      </c>
      <c r="B207" s="37" t="s">
        <v>64</v>
      </c>
      <c r="C207" s="29" t="s">
        <v>381</v>
      </c>
      <c r="D207" s="29" t="s">
        <v>377</v>
      </c>
      <c r="E207" s="70" t="s">
        <v>344</v>
      </c>
      <c r="F207" s="29" t="s">
        <v>248</v>
      </c>
      <c r="G207" s="124">
        <f>G208</f>
        <v>1607</v>
      </c>
    </row>
    <row r="208" spans="1:7" ht="16.5" customHeight="1">
      <c r="A208" s="15" t="s">
        <v>249</v>
      </c>
      <c r="B208" s="37" t="s">
        <v>64</v>
      </c>
      <c r="C208" s="29" t="s">
        <v>381</v>
      </c>
      <c r="D208" s="29" t="s">
        <v>377</v>
      </c>
      <c r="E208" s="70" t="s">
        <v>344</v>
      </c>
      <c r="F208" s="29" t="s">
        <v>210</v>
      </c>
      <c r="G208" s="124">
        <f>'расх 19 г'!G185</f>
        <v>1607</v>
      </c>
    </row>
    <row r="209" spans="1:7" ht="27.75" customHeight="1" hidden="1">
      <c r="A209" s="65" t="s">
        <v>472</v>
      </c>
      <c r="B209" s="37" t="s">
        <v>64</v>
      </c>
      <c r="C209" s="72" t="s">
        <v>381</v>
      </c>
      <c r="D209" s="72" t="s">
        <v>377</v>
      </c>
      <c r="E209" s="86" t="s">
        <v>344</v>
      </c>
      <c r="F209" s="72" t="s">
        <v>395</v>
      </c>
      <c r="G209" s="124"/>
    </row>
    <row r="210" spans="1:7" ht="29.25" customHeight="1" hidden="1">
      <c r="A210" s="87" t="s">
        <v>279</v>
      </c>
      <c r="B210" s="84" t="s">
        <v>64</v>
      </c>
      <c r="C210" s="88" t="s">
        <v>381</v>
      </c>
      <c r="D210" s="88" t="s">
        <v>377</v>
      </c>
      <c r="E210" s="70" t="s">
        <v>309</v>
      </c>
      <c r="F210" s="29"/>
      <c r="G210" s="124">
        <f>G211</f>
        <v>0</v>
      </c>
    </row>
    <row r="211" spans="1:7" ht="30.75" customHeight="1" hidden="1">
      <c r="A211" s="28" t="s">
        <v>280</v>
      </c>
      <c r="B211" s="84" t="s">
        <v>64</v>
      </c>
      <c r="C211" s="88" t="s">
        <v>381</v>
      </c>
      <c r="D211" s="88" t="s">
        <v>377</v>
      </c>
      <c r="E211" s="70" t="s">
        <v>458</v>
      </c>
      <c r="F211" s="29"/>
      <c r="G211" s="124">
        <f>G212</f>
        <v>0</v>
      </c>
    </row>
    <row r="212" spans="1:7" ht="16.5" customHeight="1" hidden="1">
      <c r="A212" s="28" t="s">
        <v>281</v>
      </c>
      <c r="B212" s="84" t="s">
        <v>64</v>
      </c>
      <c r="C212" s="88" t="s">
        <v>381</v>
      </c>
      <c r="D212" s="88" t="s">
        <v>377</v>
      </c>
      <c r="E212" s="70" t="s">
        <v>459</v>
      </c>
      <c r="F212" s="29"/>
      <c r="G212" s="124">
        <f>G213</f>
        <v>0</v>
      </c>
    </row>
    <row r="213" spans="1:7" ht="16.5" customHeight="1" hidden="1">
      <c r="A213" s="28" t="s">
        <v>472</v>
      </c>
      <c r="B213" s="84" t="s">
        <v>64</v>
      </c>
      <c r="C213" s="88" t="s">
        <v>381</v>
      </c>
      <c r="D213" s="88" t="s">
        <v>377</v>
      </c>
      <c r="E213" s="70" t="s">
        <v>459</v>
      </c>
      <c r="F213" s="29" t="s">
        <v>395</v>
      </c>
      <c r="G213" s="124"/>
    </row>
    <row r="214" spans="1:7" ht="27.75" customHeight="1" hidden="1">
      <c r="A214" s="28" t="s">
        <v>222</v>
      </c>
      <c r="B214" s="84" t="s">
        <v>64</v>
      </c>
      <c r="C214" s="88" t="s">
        <v>381</v>
      </c>
      <c r="D214" s="88" t="s">
        <v>377</v>
      </c>
      <c r="E214" s="70" t="s">
        <v>221</v>
      </c>
      <c r="F214" s="29"/>
      <c r="G214" s="124"/>
    </row>
    <row r="215" spans="1:7" ht="34.5" customHeight="1">
      <c r="A215" s="28" t="s">
        <v>164</v>
      </c>
      <c r="B215" s="37" t="s">
        <v>64</v>
      </c>
      <c r="C215" s="29" t="s">
        <v>429</v>
      </c>
      <c r="D215" s="29" t="s">
        <v>379</v>
      </c>
      <c r="E215" s="70" t="s">
        <v>150</v>
      </c>
      <c r="F215" s="29"/>
      <c r="G215" s="378">
        <f>G217</f>
        <v>194.2</v>
      </c>
    </row>
    <row r="216" spans="1:7" ht="17.25" customHeight="1">
      <c r="A216" s="28" t="s">
        <v>361</v>
      </c>
      <c r="B216" s="37" t="s">
        <v>168</v>
      </c>
      <c r="C216" s="24" t="s">
        <v>429</v>
      </c>
      <c r="D216" s="24" t="s">
        <v>379</v>
      </c>
      <c r="E216" s="27" t="s">
        <v>150</v>
      </c>
      <c r="F216" s="29" t="s">
        <v>362</v>
      </c>
      <c r="G216" s="378">
        <f>G217</f>
        <v>194.2</v>
      </c>
    </row>
    <row r="217" spans="1:7" ht="28.5" customHeight="1">
      <c r="A217" s="28" t="s">
        <v>552</v>
      </c>
      <c r="B217" s="37" t="s">
        <v>64</v>
      </c>
      <c r="C217" s="29" t="s">
        <v>429</v>
      </c>
      <c r="D217" s="29" t="s">
        <v>379</v>
      </c>
      <c r="E217" s="70" t="s">
        <v>150</v>
      </c>
      <c r="F217" s="29" t="s">
        <v>389</v>
      </c>
      <c r="G217" s="378">
        <f>'расх 19 г'!G309</f>
        <v>194.2</v>
      </c>
    </row>
    <row r="218" spans="1:7" ht="28.5" customHeight="1" hidden="1">
      <c r="A218" s="28" t="s">
        <v>38</v>
      </c>
      <c r="B218" s="37" t="s">
        <v>64</v>
      </c>
      <c r="C218" s="29" t="s">
        <v>429</v>
      </c>
      <c r="D218" s="29" t="s">
        <v>379</v>
      </c>
      <c r="E218" s="70" t="s">
        <v>151</v>
      </c>
      <c r="F218" s="29"/>
      <c r="G218" s="378">
        <f>G220</f>
        <v>0</v>
      </c>
    </row>
    <row r="219" spans="1:7" ht="17.25" customHeight="1" hidden="1">
      <c r="A219" s="28" t="s">
        <v>361</v>
      </c>
      <c r="B219" s="37"/>
      <c r="C219" s="29"/>
      <c r="D219" s="29"/>
      <c r="E219" s="70" t="s">
        <v>151</v>
      </c>
      <c r="F219" s="29" t="s">
        <v>362</v>
      </c>
      <c r="G219" s="378">
        <f>G220</f>
        <v>0</v>
      </c>
    </row>
    <row r="220" spans="1:7" ht="40.5" customHeight="1" hidden="1">
      <c r="A220" s="28" t="s">
        <v>552</v>
      </c>
      <c r="B220" s="37" t="s">
        <v>64</v>
      </c>
      <c r="C220" s="29" t="s">
        <v>429</v>
      </c>
      <c r="D220" s="29" t="s">
        <v>379</v>
      </c>
      <c r="E220" s="70" t="s">
        <v>151</v>
      </c>
      <c r="F220" s="29" t="s">
        <v>389</v>
      </c>
      <c r="G220" s="378">
        <f>'расх 19 г'!G312</f>
        <v>0</v>
      </c>
    </row>
    <row r="221" spans="1:7" ht="29.25" customHeight="1">
      <c r="A221" s="28" t="s">
        <v>165</v>
      </c>
      <c r="B221" s="37" t="s">
        <v>64</v>
      </c>
      <c r="C221" s="29" t="s">
        <v>429</v>
      </c>
      <c r="D221" s="29" t="s">
        <v>379</v>
      </c>
      <c r="E221" s="70" t="s">
        <v>152</v>
      </c>
      <c r="F221" s="29"/>
      <c r="G221" s="378">
        <f>G223</f>
        <v>40.5</v>
      </c>
    </row>
    <row r="222" spans="1:7" ht="21.75" customHeight="1">
      <c r="A222" s="28" t="s">
        <v>361</v>
      </c>
      <c r="B222" s="37"/>
      <c r="C222" s="29"/>
      <c r="D222" s="29"/>
      <c r="E222" s="70" t="s">
        <v>152</v>
      </c>
      <c r="F222" s="29" t="s">
        <v>362</v>
      </c>
      <c r="G222" s="378">
        <f>G223</f>
        <v>40.5</v>
      </c>
    </row>
    <row r="223" spans="1:7" ht="20.25" customHeight="1">
      <c r="A223" s="28" t="s">
        <v>552</v>
      </c>
      <c r="B223" s="37" t="s">
        <v>64</v>
      </c>
      <c r="C223" s="29" t="s">
        <v>429</v>
      </c>
      <c r="D223" s="29" t="s">
        <v>379</v>
      </c>
      <c r="E223" s="70" t="s">
        <v>152</v>
      </c>
      <c r="F223" s="29" t="s">
        <v>389</v>
      </c>
      <c r="G223" s="378">
        <f>'расх 19 г'!G315</f>
        <v>40.5</v>
      </c>
    </row>
    <row r="224" spans="1:7" ht="14.25" customHeight="1" hidden="1">
      <c r="A224" s="28" t="s">
        <v>70</v>
      </c>
      <c r="B224" s="84" t="s">
        <v>64</v>
      </c>
      <c r="C224" s="88" t="s">
        <v>381</v>
      </c>
      <c r="D224" s="88" t="s">
        <v>379</v>
      </c>
      <c r="E224" s="70" t="s">
        <v>71</v>
      </c>
      <c r="F224" s="29"/>
      <c r="G224" s="124">
        <f>G225</f>
        <v>0</v>
      </c>
    </row>
    <row r="225" spans="1:7" ht="27" customHeight="1" hidden="1">
      <c r="A225" s="28" t="s">
        <v>72</v>
      </c>
      <c r="B225" s="84" t="s">
        <v>64</v>
      </c>
      <c r="C225" s="88" t="s">
        <v>381</v>
      </c>
      <c r="D225" s="88" t="s">
        <v>379</v>
      </c>
      <c r="E225" s="70" t="s">
        <v>73</v>
      </c>
      <c r="F225" s="29"/>
      <c r="G225" s="124">
        <f>G226</f>
        <v>0</v>
      </c>
    </row>
    <row r="226" spans="1:7" ht="27" customHeight="1" hidden="1">
      <c r="A226" s="28" t="s">
        <v>74</v>
      </c>
      <c r="B226" s="84" t="s">
        <v>64</v>
      </c>
      <c r="C226" s="88" t="s">
        <v>381</v>
      </c>
      <c r="D226" s="88" t="s">
        <v>379</v>
      </c>
      <c r="E226" s="70" t="s">
        <v>75</v>
      </c>
      <c r="F226" s="29"/>
      <c r="G226" s="124">
        <f>G227</f>
        <v>0</v>
      </c>
    </row>
    <row r="227" spans="1:7" ht="27" customHeight="1" hidden="1">
      <c r="A227" s="28" t="s">
        <v>472</v>
      </c>
      <c r="B227" s="84" t="s">
        <v>64</v>
      </c>
      <c r="C227" s="88" t="s">
        <v>381</v>
      </c>
      <c r="D227" s="88" t="s">
        <v>379</v>
      </c>
      <c r="E227" s="70" t="s">
        <v>75</v>
      </c>
      <c r="F227" s="40" t="s">
        <v>395</v>
      </c>
      <c r="G227" s="124">
        <v>0</v>
      </c>
    </row>
    <row r="228" spans="1:7" ht="15" customHeight="1">
      <c r="A228" s="14" t="s">
        <v>301</v>
      </c>
      <c r="B228" s="37" t="s">
        <v>64</v>
      </c>
      <c r="C228" s="29" t="s">
        <v>381</v>
      </c>
      <c r="D228" s="29" t="s">
        <v>379</v>
      </c>
      <c r="E228" s="70" t="s">
        <v>137</v>
      </c>
      <c r="F228" s="22"/>
      <c r="G228" s="378">
        <f>G229</f>
        <v>161.316</v>
      </c>
    </row>
    <row r="229" spans="1:7" ht="26.25" customHeight="1">
      <c r="A229" s="28" t="s">
        <v>247</v>
      </c>
      <c r="B229" s="37" t="s">
        <v>64</v>
      </c>
      <c r="C229" s="29" t="s">
        <v>381</v>
      </c>
      <c r="D229" s="29" t="s">
        <v>379</v>
      </c>
      <c r="E229" s="70" t="s">
        <v>137</v>
      </c>
      <c r="F229" s="22" t="s">
        <v>248</v>
      </c>
      <c r="G229" s="378">
        <f>G230</f>
        <v>161.316</v>
      </c>
    </row>
    <row r="230" spans="1:7" ht="26.25" customHeight="1">
      <c r="A230" s="15" t="s">
        <v>249</v>
      </c>
      <c r="B230" s="37" t="s">
        <v>64</v>
      </c>
      <c r="C230" s="29" t="s">
        <v>381</v>
      </c>
      <c r="D230" s="29" t="s">
        <v>379</v>
      </c>
      <c r="E230" s="70" t="s">
        <v>137</v>
      </c>
      <c r="F230" s="22" t="s">
        <v>210</v>
      </c>
      <c r="G230" s="378">
        <f>'расх 19 г'!G206</f>
        <v>161.316</v>
      </c>
    </row>
    <row r="231" spans="1:7" ht="27" customHeight="1" hidden="1">
      <c r="A231" s="65" t="s">
        <v>472</v>
      </c>
      <c r="B231" s="37" t="s">
        <v>64</v>
      </c>
      <c r="C231" s="72" t="s">
        <v>381</v>
      </c>
      <c r="D231" s="72" t="s">
        <v>379</v>
      </c>
      <c r="E231" s="86" t="s">
        <v>137</v>
      </c>
      <c r="F231" s="67" t="s">
        <v>395</v>
      </c>
      <c r="G231" s="378"/>
    </row>
    <row r="232" spans="1:7" ht="15.75" customHeight="1">
      <c r="A232" s="99" t="s">
        <v>302</v>
      </c>
      <c r="B232" s="37" t="s">
        <v>64</v>
      </c>
      <c r="C232" s="29" t="s">
        <v>381</v>
      </c>
      <c r="D232" s="29" t="s">
        <v>379</v>
      </c>
      <c r="E232" s="70" t="s">
        <v>138</v>
      </c>
      <c r="F232" s="22"/>
      <c r="G232" s="378">
        <f>G233</f>
        <v>0</v>
      </c>
    </row>
    <row r="233" spans="1:7" ht="28.5" customHeight="1">
      <c r="A233" s="28" t="s">
        <v>247</v>
      </c>
      <c r="B233" s="37" t="s">
        <v>64</v>
      </c>
      <c r="C233" s="29" t="s">
        <v>381</v>
      </c>
      <c r="D233" s="29" t="s">
        <v>379</v>
      </c>
      <c r="E233" s="70" t="s">
        <v>138</v>
      </c>
      <c r="F233" s="22" t="s">
        <v>248</v>
      </c>
      <c r="G233" s="378">
        <f>G234</f>
        <v>0</v>
      </c>
    </row>
    <row r="234" spans="1:7" ht="27" customHeight="1">
      <c r="A234" s="15" t="s">
        <v>249</v>
      </c>
      <c r="B234" s="37" t="s">
        <v>64</v>
      </c>
      <c r="C234" s="29" t="s">
        <v>381</v>
      </c>
      <c r="D234" s="29" t="s">
        <v>379</v>
      </c>
      <c r="E234" s="70" t="s">
        <v>138</v>
      </c>
      <c r="F234" s="22" t="s">
        <v>210</v>
      </c>
      <c r="G234" s="378">
        <f>'расх 19 г'!G210</f>
        <v>0</v>
      </c>
    </row>
    <row r="235" spans="1:7" ht="26.25" customHeight="1" hidden="1">
      <c r="A235" s="65" t="s">
        <v>472</v>
      </c>
      <c r="B235" s="37" t="s">
        <v>64</v>
      </c>
      <c r="C235" s="72" t="s">
        <v>381</v>
      </c>
      <c r="D235" s="72" t="s">
        <v>379</v>
      </c>
      <c r="E235" s="86" t="s">
        <v>138</v>
      </c>
      <c r="F235" s="67" t="s">
        <v>395</v>
      </c>
      <c r="G235" s="335"/>
    </row>
    <row r="236" spans="1:7" ht="15" customHeight="1" hidden="1">
      <c r="A236" s="14" t="s">
        <v>303</v>
      </c>
      <c r="B236" s="37" t="s">
        <v>64</v>
      </c>
      <c r="C236" s="29" t="s">
        <v>381</v>
      </c>
      <c r="D236" s="29" t="s">
        <v>379</v>
      </c>
      <c r="E236" s="70" t="s">
        <v>139</v>
      </c>
      <c r="F236" s="22"/>
      <c r="G236" s="378">
        <f>G237</f>
        <v>0</v>
      </c>
    </row>
    <row r="237" spans="1:7" ht="28.5" customHeight="1" hidden="1">
      <c r="A237" s="28" t="s">
        <v>247</v>
      </c>
      <c r="B237" s="37" t="s">
        <v>64</v>
      </c>
      <c r="C237" s="29" t="s">
        <v>381</v>
      </c>
      <c r="D237" s="29" t="s">
        <v>379</v>
      </c>
      <c r="E237" s="70" t="s">
        <v>139</v>
      </c>
      <c r="F237" s="22" t="s">
        <v>248</v>
      </c>
      <c r="G237" s="378">
        <f>G238</f>
        <v>0</v>
      </c>
    </row>
    <row r="238" spans="1:7" ht="30" customHeight="1" hidden="1">
      <c r="A238" s="15" t="s">
        <v>249</v>
      </c>
      <c r="B238" s="37" t="s">
        <v>64</v>
      </c>
      <c r="C238" s="29" t="s">
        <v>381</v>
      </c>
      <c r="D238" s="29" t="s">
        <v>379</v>
      </c>
      <c r="E238" s="70" t="s">
        <v>139</v>
      </c>
      <c r="F238" s="22" t="s">
        <v>210</v>
      </c>
      <c r="G238" s="378"/>
    </row>
    <row r="239" spans="1:7" ht="27" customHeight="1" hidden="1">
      <c r="A239" s="65" t="s">
        <v>472</v>
      </c>
      <c r="B239" s="37" t="s">
        <v>64</v>
      </c>
      <c r="C239" s="72" t="s">
        <v>381</v>
      </c>
      <c r="D239" s="72" t="s">
        <v>379</v>
      </c>
      <c r="E239" s="86" t="s">
        <v>139</v>
      </c>
      <c r="F239" s="67" t="s">
        <v>395</v>
      </c>
      <c r="G239" s="378"/>
    </row>
    <row r="240" spans="1:7" ht="27.75" customHeight="1" hidden="1">
      <c r="A240" s="28" t="s">
        <v>411</v>
      </c>
      <c r="B240" s="37" t="s">
        <v>64</v>
      </c>
      <c r="C240" s="29" t="s">
        <v>381</v>
      </c>
      <c r="D240" s="29" t="s">
        <v>379</v>
      </c>
      <c r="E240" s="70" t="s">
        <v>140</v>
      </c>
      <c r="F240" s="22"/>
      <c r="G240" s="378">
        <f>G241</f>
        <v>10</v>
      </c>
    </row>
    <row r="241" spans="1:7" ht="27.75" customHeight="1">
      <c r="A241" s="28" t="s">
        <v>247</v>
      </c>
      <c r="B241" s="37" t="s">
        <v>64</v>
      </c>
      <c r="C241" s="29" t="s">
        <v>381</v>
      </c>
      <c r="D241" s="29" t="s">
        <v>379</v>
      </c>
      <c r="E241" s="70" t="s">
        <v>140</v>
      </c>
      <c r="F241" s="22" t="s">
        <v>248</v>
      </c>
      <c r="G241" s="378">
        <f>G242</f>
        <v>10</v>
      </c>
    </row>
    <row r="242" spans="1:7" ht="27.75" customHeight="1">
      <c r="A242" s="15" t="s">
        <v>249</v>
      </c>
      <c r="B242" s="37" t="s">
        <v>64</v>
      </c>
      <c r="C242" s="29" t="s">
        <v>381</v>
      </c>
      <c r="D242" s="29" t="s">
        <v>379</v>
      </c>
      <c r="E242" s="70" t="s">
        <v>140</v>
      </c>
      <c r="F242" s="22" t="s">
        <v>210</v>
      </c>
      <c r="G242" s="378">
        <f>'расх 19 г'!G218</f>
        <v>10</v>
      </c>
    </row>
    <row r="243" spans="1:7" ht="27" customHeight="1" hidden="1">
      <c r="A243" s="65" t="s">
        <v>472</v>
      </c>
      <c r="B243" s="37" t="s">
        <v>64</v>
      </c>
      <c r="C243" s="72" t="s">
        <v>381</v>
      </c>
      <c r="D243" s="72" t="s">
        <v>379</v>
      </c>
      <c r="E243" s="86" t="s">
        <v>140</v>
      </c>
      <c r="F243" s="67" t="s">
        <v>395</v>
      </c>
      <c r="G243" s="378"/>
    </row>
    <row r="244" spans="1:7" s="4" customFormat="1" ht="28.5" customHeight="1">
      <c r="A244" s="28" t="s">
        <v>304</v>
      </c>
      <c r="B244" s="37" t="s">
        <v>64</v>
      </c>
      <c r="C244" s="29" t="s">
        <v>381</v>
      </c>
      <c r="D244" s="29" t="s">
        <v>379</v>
      </c>
      <c r="E244" s="70" t="s">
        <v>141</v>
      </c>
      <c r="F244" s="22"/>
      <c r="G244" s="378">
        <f>G245</f>
        <v>836.7</v>
      </c>
    </row>
    <row r="245" spans="1:7" s="4" customFormat="1" ht="28.5" customHeight="1">
      <c r="A245" s="28" t="s">
        <v>247</v>
      </c>
      <c r="B245" s="37" t="s">
        <v>64</v>
      </c>
      <c r="C245" s="29" t="s">
        <v>381</v>
      </c>
      <c r="D245" s="29" t="s">
        <v>379</v>
      </c>
      <c r="E245" s="70" t="s">
        <v>141</v>
      </c>
      <c r="F245" s="22" t="s">
        <v>248</v>
      </c>
      <c r="G245" s="378">
        <f>G246</f>
        <v>836.7</v>
      </c>
    </row>
    <row r="246" spans="1:7" s="4" customFormat="1" ht="28.5" customHeight="1">
      <c r="A246" s="15" t="s">
        <v>249</v>
      </c>
      <c r="B246" s="37" t="s">
        <v>64</v>
      </c>
      <c r="C246" s="29" t="s">
        <v>381</v>
      </c>
      <c r="D246" s="29" t="s">
        <v>379</v>
      </c>
      <c r="E246" s="70" t="s">
        <v>141</v>
      </c>
      <c r="F246" s="22" t="s">
        <v>210</v>
      </c>
      <c r="G246" s="378">
        <f>'расх 19 г'!G222</f>
        <v>836.7</v>
      </c>
    </row>
    <row r="247" spans="1:7" s="4" customFormat="1" ht="27" customHeight="1" hidden="1">
      <c r="A247" s="65" t="s">
        <v>472</v>
      </c>
      <c r="B247" s="37" t="s">
        <v>64</v>
      </c>
      <c r="C247" s="72" t="s">
        <v>381</v>
      </c>
      <c r="D247" s="72" t="s">
        <v>379</v>
      </c>
      <c r="E247" s="86" t="s">
        <v>141</v>
      </c>
      <c r="F247" s="67" t="s">
        <v>395</v>
      </c>
      <c r="G247" s="378"/>
    </row>
    <row r="248" spans="1:7" ht="27" customHeight="1">
      <c r="A248" s="46" t="s">
        <v>223</v>
      </c>
      <c r="B248" s="37" t="s">
        <v>64</v>
      </c>
      <c r="C248" s="22" t="s">
        <v>376</v>
      </c>
      <c r="D248" s="22" t="s">
        <v>387</v>
      </c>
      <c r="E248" s="47" t="s">
        <v>132</v>
      </c>
      <c r="F248" s="29"/>
      <c r="G248" s="124">
        <f>G249</f>
        <v>50</v>
      </c>
    </row>
    <row r="249" spans="1:7" ht="28.5" customHeight="1">
      <c r="A249" s="28" t="s">
        <v>247</v>
      </c>
      <c r="B249" s="37" t="s">
        <v>64</v>
      </c>
      <c r="C249" s="22" t="s">
        <v>376</v>
      </c>
      <c r="D249" s="22" t="s">
        <v>387</v>
      </c>
      <c r="E249" s="70" t="s">
        <v>132</v>
      </c>
      <c r="F249" s="29" t="s">
        <v>248</v>
      </c>
      <c r="G249" s="124">
        <f>G250</f>
        <v>50</v>
      </c>
    </row>
    <row r="250" spans="1:7" ht="29.25" customHeight="1">
      <c r="A250" s="15" t="s">
        <v>249</v>
      </c>
      <c r="B250" s="37" t="s">
        <v>64</v>
      </c>
      <c r="C250" s="22" t="s">
        <v>376</v>
      </c>
      <c r="D250" s="22" t="s">
        <v>387</v>
      </c>
      <c r="E250" s="70" t="s">
        <v>132</v>
      </c>
      <c r="F250" s="29" t="s">
        <v>210</v>
      </c>
      <c r="G250" s="124">
        <f>'расх 19 г'!G70</f>
        <v>50</v>
      </c>
    </row>
    <row r="251" spans="1:7" ht="30" customHeight="1" hidden="1">
      <c r="A251" s="352" t="s">
        <v>472</v>
      </c>
      <c r="B251" s="37" t="s">
        <v>64</v>
      </c>
      <c r="C251" s="67" t="s">
        <v>376</v>
      </c>
      <c r="D251" s="67" t="s">
        <v>387</v>
      </c>
      <c r="E251" s="353" t="s">
        <v>132</v>
      </c>
      <c r="F251" s="354" t="s">
        <v>395</v>
      </c>
      <c r="G251" s="124"/>
    </row>
    <row r="252" spans="1:7" ht="30" customHeight="1">
      <c r="A252" s="46" t="s">
        <v>576</v>
      </c>
      <c r="B252" s="37"/>
      <c r="C252" s="67"/>
      <c r="D252" s="67"/>
      <c r="E252" s="355" t="s">
        <v>577</v>
      </c>
      <c r="F252" s="354"/>
      <c r="G252" s="124">
        <f>G253</f>
        <v>290.525</v>
      </c>
    </row>
    <row r="253" spans="1:7" ht="30" customHeight="1">
      <c r="A253" s="26" t="s">
        <v>578</v>
      </c>
      <c r="B253" s="37"/>
      <c r="C253" s="67"/>
      <c r="D253" s="67"/>
      <c r="E253" s="356" t="s">
        <v>577</v>
      </c>
      <c r="F253" s="354" t="s">
        <v>248</v>
      </c>
      <c r="G253" s="124">
        <f>G254</f>
        <v>290.525</v>
      </c>
    </row>
    <row r="254" spans="1:7" ht="30" customHeight="1" hidden="1">
      <c r="A254" s="352"/>
      <c r="B254" s="37"/>
      <c r="C254" s="67"/>
      <c r="D254" s="67"/>
      <c r="E254" s="356" t="s">
        <v>577</v>
      </c>
      <c r="F254" s="354" t="s">
        <v>210</v>
      </c>
      <c r="G254" s="124">
        <f>'расх 19 г'!G74</f>
        <v>290.525</v>
      </c>
    </row>
    <row r="255" spans="1:7" ht="30" customHeight="1">
      <c r="A255" s="46" t="s">
        <v>576</v>
      </c>
      <c r="B255" s="37"/>
      <c r="C255" s="67"/>
      <c r="D255" s="67"/>
      <c r="E255" s="355" t="s">
        <v>580</v>
      </c>
      <c r="F255" s="354"/>
      <c r="G255" s="124">
        <f>G256</f>
        <v>116.975</v>
      </c>
    </row>
    <row r="256" spans="1:7" ht="30" customHeight="1">
      <c r="A256" s="26" t="s">
        <v>579</v>
      </c>
      <c r="B256" s="37"/>
      <c r="C256" s="67"/>
      <c r="D256" s="67"/>
      <c r="E256" s="356" t="s">
        <v>580</v>
      </c>
      <c r="F256" s="354" t="s">
        <v>248</v>
      </c>
      <c r="G256" s="124">
        <f>G257</f>
        <v>116.975</v>
      </c>
    </row>
    <row r="257" spans="1:7" ht="30" customHeight="1" hidden="1">
      <c r="A257" s="352"/>
      <c r="B257" s="37"/>
      <c r="C257" s="67"/>
      <c r="D257" s="67"/>
      <c r="E257" s="356" t="s">
        <v>580</v>
      </c>
      <c r="F257" s="354" t="s">
        <v>210</v>
      </c>
      <c r="G257" s="124">
        <f>'расх 19 г'!G77</f>
        <v>116.975</v>
      </c>
    </row>
    <row r="258" spans="1:7" ht="19.5" customHeight="1">
      <c r="A258" s="46" t="s">
        <v>576</v>
      </c>
      <c r="B258" s="37"/>
      <c r="C258" s="67"/>
      <c r="D258" s="67"/>
      <c r="E258" s="355" t="s">
        <v>582</v>
      </c>
      <c r="F258" s="354"/>
      <c r="G258" s="124">
        <f>G259</f>
        <v>17.3</v>
      </c>
    </row>
    <row r="259" spans="1:7" ht="30" customHeight="1">
      <c r="A259" s="26" t="s">
        <v>581</v>
      </c>
      <c r="B259" s="37"/>
      <c r="C259" s="67"/>
      <c r="D259" s="67"/>
      <c r="E259" s="356" t="s">
        <v>582</v>
      </c>
      <c r="F259" s="354" t="s">
        <v>248</v>
      </c>
      <c r="G259" s="124">
        <f>G260</f>
        <v>17.3</v>
      </c>
    </row>
    <row r="260" spans="1:7" ht="30" customHeight="1">
      <c r="A260" s="26"/>
      <c r="B260" s="37"/>
      <c r="C260" s="67"/>
      <c r="D260" s="67"/>
      <c r="E260" s="356" t="s">
        <v>582</v>
      </c>
      <c r="F260" s="354" t="s">
        <v>210</v>
      </c>
      <c r="G260" s="124">
        <f>'расх 19 г'!G80</f>
        <v>17.3</v>
      </c>
    </row>
    <row r="261" spans="1:7" ht="21.75" customHeight="1">
      <c r="A261" s="46" t="s">
        <v>576</v>
      </c>
      <c r="B261" s="37"/>
      <c r="C261" s="67"/>
      <c r="D261" s="67"/>
      <c r="E261" s="355" t="s">
        <v>599</v>
      </c>
      <c r="F261" s="354"/>
      <c r="G261" s="124">
        <f>G262</f>
        <v>29.21839</v>
      </c>
    </row>
    <row r="262" spans="1:7" ht="23.25" customHeight="1">
      <c r="A262" s="26" t="s">
        <v>600</v>
      </c>
      <c r="B262" s="37"/>
      <c r="C262" s="67"/>
      <c r="D262" s="67"/>
      <c r="E262" s="356" t="s">
        <v>599</v>
      </c>
      <c r="F262" s="354" t="s">
        <v>248</v>
      </c>
      <c r="G262" s="124">
        <f>G263</f>
        <v>29.21839</v>
      </c>
    </row>
    <row r="263" spans="1:7" ht="29.25" customHeight="1">
      <c r="A263" s="26" t="s">
        <v>669</v>
      </c>
      <c r="B263" s="37"/>
      <c r="C263" s="67"/>
      <c r="D263" s="67"/>
      <c r="E263" s="356" t="s">
        <v>599</v>
      </c>
      <c r="F263" s="354" t="s">
        <v>210</v>
      </c>
      <c r="G263" s="124">
        <f>'расх 19 г'!G84</f>
        <v>29.21839</v>
      </c>
    </row>
    <row r="264" spans="1:7" s="4" customFormat="1" ht="16.5" customHeight="1">
      <c r="A264" s="28" t="s">
        <v>166</v>
      </c>
      <c r="B264" s="37" t="s">
        <v>64</v>
      </c>
      <c r="C264" s="29" t="s">
        <v>381</v>
      </c>
      <c r="D264" s="29" t="s">
        <v>376</v>
      </c>
      <c r="E264" s="70" t="s">
        <v>136</v>
      </c>
      <c r="F264" s="29"/>
      <c r="G264" s="124">
        <f>G265</f>
        <v>80</v>
      </c>
    </row>
    <row r="265" spans="1:7" s="4" customFormat="1" ht="17.25" customHeight="1">
      <c r="A265" s="28" t="s">
        <v>247</v>
      </c>
      <c r="B265" s="37" t="s">
        <v>64</v>
      </c>
      <c r="C265" s="29" t="s">
        <v>381</v>
      </c>
      <c r="D265" s="29" t="s">
        <v>376</v>
      </c>
      <c r="E265" s="70" t="s">
        <v>136</v>
      </c>
      <c r="F265" s="29" t="s">
        <v>248</v>
      </c>
      <c r="G265" s="124">
        <f>G266</f>
        <v>80</v>
      </c>
    </row>
    <row r="266" spans="1:7" s="4" customFormat="1" ht="30" customHeight="1">
      <c r="A266" s="15" t="s">
        <v>249</v>
      </c>
      <c r="B266" s="37" t="s">
        <v>64</v>
      </c>
      <c r="C266" s="29" t="s">
        <v>381</v>
      </c>
      <c r="D266" s="29" t="s">
        <v>376</v>
      </c>
      <c r="E266" s="70" t="s">
        <v>136</v>
      </c>
      <c r="F266" s="29" t="s">
        <v>210</v>
      </c>
      <c r="G266" s="124">
        <f>'расх 19 г'!G161</f>
        <v>80</v>
      </c>
    </row>
    <row r="267" spans="1:7" s="4" customFormat="1" ht="15.75" customHeight="1" hidden="1">
      <c r="A267" s="65" t="s">
        <v>472</v>
      </c>
      <c r="B267" s="37" t="s">
        <v>64</v>
      </c>
      <c r="C267" s="72" t="s">
        <v>381</v>
      </c>
      <c r="D267" s="72" t="s">
        <v>376</v>
      </c>
      <c r="E267" s="86" t="s">
        <v>136</v>
      </c>
      <c r="F267" s="72" t="s">
        <v>395</v>
      </c>
      <c r="G267" s="124"/>
    </row>
    <row r="268" spans="1:7" s="4" customFormat="1" ht="15.75" customHeight="1">
      <c r="A268" s="28" t="s">
        <v>602</v>
      </c>
      <c r="B268" s="37"/>
      <c r="C268" s="72"/>
      <c r="D268" s="72"/>
      <c r="E268" s="117" t="s">
        <v>283</v>
      </c>
      <c r="F268" s="29"/>
      <c r="G268" s="124">
        <f>G269</f>
        <v>104.64</v>
      </c>
    </row>
    <row r="269" spans="1:7" s="4" customFormat="1" ht="15.75" customHeight="1">
      <c r="A269" s="28" t="s">
        <v>601</v>
      </c>
      <c r="B269" s="37"/>
      <c r="C269" s="72"/>
      <c r="D269" s="72"/>
      <c r="E269" s="117" t="s">
        <v>283</v>
      </c>
      <c r="F269" s="29" t="s">
        <v>250</v>
      </c>
      <c r="G269" s="124">
        <f>G270</f>
        <v>104.64</v>
      </c>
    </row>
    <row r="270" spans="1:7" s="4" customFormat="1" ht="15.75" customHeight="1">
      <c r="A270" s="28"/>
      <c r="B270" s="37"/>
      <c r="C270" s="72"/>
      <c r="D270" s="72"/>
      <c r="E270" s="117" t="s">
        <v>283</v>
      </c>
      <c r="F270" s="29" t="s">
        <v>252</v>
      </c>
      <c r="G270" s="124">
        <f>'расх 19 г'!G94</f>
        <v>104.64</v>
      </c>
    </row>
    <row r="271" spans="1:7" s="4" customFormat="1" ht="15.75" customHeight="1" hidden="1">
      <c r="A271" s="28"/>
      <c r="B271" s="37"/>
      <c r="C271" s="72"/>
      <c r="D271" s="72"/>
      <c r="E271" s="117"/>
      <c r="F271" s="29"/>
      <c r="G271" s="124"/>
    </row>
    <row r="272" spans="1:7" s="68" customFormat="1" ht="15.75" customHeight="1">
      <c r="A272" s="28" t="s">
        <v>257</v>
      </c>
      <c r="B272" s="37" t="s">
        <v>64</v>
      </c>
      <c r="C272" s="40" t="s">
        <v>376</v>
      </c>
      <c r="D272" s="40" t="s">
        <v>387</v>
      </c>
      <c r="E272" s="117" t="s">
        <v>258</v>
      </c>
      <c r="F272" s="29"/>
      <c r="G272" s="124">
        <f>G273</f>
        <v>90.882</v>
      </c>
    </row>
    <row r="273" spans="1:7" s="11" customFormat="1" ht="15" customHeight="1">
      <c r="A273" s="28" t="s">
        <v>50</v>
      </c>
      <c r="B273" s="37" t="s">
        <v>64</v>
      </c>
      <c r="C273" s="40" t="s">
        <v>376</v>
      </c>
      <c r="D273" s="40" t="s">
        <v>387</v>
      </c>
      <c r="E273" s="117" t="s">
        <v>258</v>
      </c>
      <c r="F273" s="29" t="s">
        <v>250</v>
      </c>
      <c r="G273" s="124">
        <f>G274</f>
        <v>90.882</v>
      </c>
    </row>
    <row r="274" spans="1:7" ht="15.75">
      <c r="A274" s="28" t="s">
        <v>254</v>
      </c>
      <c r="B274" s="37" t="s">
        <v>64</v>
      </c>
      <c r="C274" s="40" t="s">
        <v>376</v>
      </c>
      <c r="D274" s="40" t="s">
        <v>387</v>
      </c>
      <c r="E274" s="117" t="s">
        <v>258</v>
      </c>
      <c r="F274" s="29" t="s">
        <v>213</v>
      </c>
      <c r="G274" s="124">
        <f>'расх 19 г'!G90</f>
        <v>90.882</v>
      </c>
    </row>
    <row r="275" spans="1:7" ht="23.25" customHeight="1" hidden="1">
      <c r="A275" s="65" t="s">
        <v>76</v>
      </c>
      <c r="B275" s="37" t="s">
        <v>64</v>
      </c>
      <c r="C275" s="67" t="s">
        <v>376</v>
      </c>
      <c r="D275" s="67" t="s">
        <v>387</v>
      </c>
      <c r="E275" s="86"/>
      <c r="F275" s="72"/>
      <c r="G275" s="124">
        <f>G82+G89+G96</f>
        <v>15815.31246</v>
      </c>
    </row>
    <row r="276" spans="1:7" ht="16.5" customHeight="1">
      <c r="A276" s="28" t="s">
        <v>603</v>
      </c>
      <c r="B276" s="37"/>
      <c r="C276" s="40"/>
      <c r="D276" s="40"/>
      <c r="E276" s="117" t="s">
        <v>605</v>
      </c>
      <c r="F276" s="29"/>
      <c r="G276" s="124">
        <f>G277</f>
        <v>0</v>
      </c>
    </row>
    <row r="277" spans="1:7" ht="20.25" customHeight="1">
      <c r="A277" s="28" t="s">
        <v>604</v>
      </c>
      <c r="B277" s="37"/>
      <c r="C277" s="40"/>
      <c r="D277" s="40"/>
      <c r="E277" s="117" t="s">
        <v>605</v>
      </c>
      <c r="F277" s="29" t="s">
        <v>606</v>
      </c>
      <c r="G277" s="124">
        <f>G278</f>
        <v>0</v>
      </c>
    </row>
    <row r="278" spans="1:7" ht="15.75" customHeight="1">
      <c r="A278" s="28"/>
      <c r="B278" s="37"/>
      <c r="C278" s="40"/>
      <c r="D278" s="40"/>
      <c r="E278" s="117" t="s">
        <v>605</v>
      </c>
      <c r="F278" s="29" t="s">
        <v>607</v>
      </c>
      <c r="G278" s="124">
        <f>'расх 19 г'!G302</f>
        <v>0</v>
      </c>
    </row>
    <row r="279" spans="1:7" ht="15.75">
      <c r="A279" s="54" t="s">
        <v>76</v>
      </c>
      <c r="B279" s="36"/>
      <c r="C279" s="101"/>
      <c r="D279" s="101"/>
      <c r="E279" s="119"/>
      <c r="F279" s="34"/>
      <c r="G279" s="123">
        <f>G82+G89+G96</f>
        <v>15815.31246</v>
      </c>
    </row>
    <row r="280" spans="1:7" ht="15.75">
      <c r="A280" s="54" t="s">
        <v>77</v>
      </c>
      <c r="B280" s="102"/>
      <c r="C280" s="103"/>
      <c r="D280" s="103"/>
      <c r="E280" s="61"/>
      <c r="F280" s="34"/>
      <c r="G280" s="376">
        <f>G279+G81</f>
        <v>33761.713650000005</v>
      </c>
    </row>
    <row r="282" ht="15.75">
      <c r="G282" s="38"/>
    </row>
    <row r="283" ht="15.75">
      <c r="G283" s="38"/>
    </row>
    <row r="284" ht="15.75">
      <c r="G284" s="38"/>
    </row>
    <row r="286" ht="15.75">
      <c r="G286" s="38"/>
    </row>
    <row r="290" ht="15.75">
      <c r="G290" s="38"/>
    </row>
    <row r="356" spans="2:5" ht="15.75">
      <c r="B356" s="104"/>
      <c r="C356" s="105"/>
      <c r="D356" s="105"/>
      <c r="E356" s="2"/>
    </row>
    <row r="357" spans="2:5" ht="15.75">
      <c r="B357" s="104"/>
      <c r="C357" s="105"/>
      <c r="D357" s="105"/>
      <c r="E357" s="2"/>
    </row>
    <row r="358" spans="2:5" ht="15.75">
      <c r="B358" s="104"/>
      <c r="C358" s="105"/>
      <c r="D358" s="105"/>
      <c r="E358" s="2"/>
    </row>
    <row r="359" spans="2:5" ht="15.75">
      <c r="B359" s="104"/>
      <c r="C359" s="105"/>
      <c r="D359" s="105"/>
      <c r="E359" s="2"/>
    </row>
    <row r="360" spans="2:5" ht="15.75">
      <c r="B360" s="104"/>
      <c r="C360" s="105"/>
      <c r="D360" s="105"/>
      <c r="E360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06" t="s">
        <v>623</v>
      </c>
      <c r="D1" s="406"/>
      <c r="E1" s="406"/>
      <c r="F1" s="406"/>
      <c r="G1" s="406"/>
      <c r="H1" s="4"/>
    </row>
    <row r="2" spans="1:8" ht="15.75">
      <c r="A2" s="7"/>
      <c r="B2" s="128"/>
      <c r="C2" s="406" t="s">
        <v>384</v>
      </c>
      <c r="D2" s="406"/>
      <c r="E2" s="406"/>
      <c r="F2" s="406"/>
      <c r="G2" s="406"/>
      <c r="H2" s="4"/>
    </row>
    <row r="3" spans="1:8" ht="15.75">
      <c r="A3" s="7"/>
      <c r="B3" s="128"/>
      <c r="C3" s="406" t="s">
        <v>643</v>
      </c>
      <c r="D3" s="406"/>
      <c r="E3" s="406"/>
      <c r="F3" s="406"/>
      <c r="G3" s="406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8" t="s">
        <v>624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33" customHeight="1">
      <c r="A7" s="131" t="s">
        <v>385</v>
      </c>
      <c r="B7" s="131"/>
      <c r="C7" s="131" t="s">
        <v>237</v>
      </c>
      <c r="D7" s="131" t="s">
        <v>238</v>
      </c>
      <c r="E7" s="131" t="s">
        <v>63</v>
      </c>
      <c r="F7" s="131" t="s">
        <v>240</v>
      </c>
      <c r="G7" s="132" t="s">
        <v>80</v>
      </c>
      <c r="H7" s="132" t="s">
        <v>81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64</v>
      </c>
      <c r="C9" s="119" t="s">
        <v>378</v>
      </c>
      <c r="D9" s="119" t="s">
        <v>380</v>
      </c>
      <c r="E9" s="119" t="s">
        <v>227</v>
      </c>
      <c r="F9" s="119"/>
      <c r="G9" s="336">
        <f>G10</f>
        <v>2369.52917</v>
      </c>
      <c r="H9" s="336">
        <f>H10</f>
        <v>2547.9812899999997</v>
      </c>
    </row>
    <row r="10" spans="1:8" s="139" customFormat="1" ht="42" customHeight="1">
      <c r="A10" s="137" t="s">
        <v>169</v>
      </c>
      <c r="B10" s="44" t="s">
        <v>64</v>
      </c>
      <c r="C10" s="107" t="s">
        <v>378</v>
      </c>
      <c r="D10" s="107" t="s">
        <v>380</v>
      </c>
      <c r="E10" s="107" t="s">
        <v>228</v>
      </c>
      <c r="F10" s="107"/>
      <c r="G10" s="367">
        <f>G11+G14+G17</f>
        <v>2369.52917</v>
      </c>
      <c r="H10" s="367">
        <f>H11+H14+H17</f>
        <v>2547.9812899999997</v>
      </c>
    </row>
    <row r="11" spans="1:8" ht="30" customHeight="1">
      <c r="A11" s="26" t="s">
        <v>173</v>
      </c>
      <c r="B11" s="37" t="s">
        <v>168</v>
      </c>
      <c r="C11" s="140" t="s">
        <v>378</v>
      </c>
      <c r="D11" s="140" t="s">
        <v>380</v>
      </c>
      <c r="E11" s="140" t="s">
        <v>174</v>
      </c>
      <c r="F11" s="117"/>
      <c r="G11" s="335">
        <f>G12</f>
        <v>715</v>
      </c>
      <c r="H11" s="335">
        <f>H12</f>
        <v>815</v>
      </c>
    </row>
    <row r="12" spans="1:8" ht="30" customHeight="1">
      <c r="A12" s="28" t="s">
        <v>247</v>
      </c>
      <c r="B12" s="37" t="s">
        <v>168</v>
      </c>
      <c r="C12" s="140" t="s">
        <v>378</v>
      </c>
      <c r="D12" s="140" t="s">
        <v>380</v>
      </c>
      <c r="E12" s="140" t="s">
        <v>174</v>
      </c>
      <c r="F12" s="117" t="s">
        <v>248</v>
      </c>
      <c r="G12" s="335">
        <f>G13</f>
        <v>715</v>
      </c>
      <c r="H12" s="335">
        <f>H13</f>
        <v>815</v>
      </c>
    </row>
    <row r="13" spans="1:8" ht="30" customHeight="1">
      <c r="A13" s="125" t="s">
        <v>249</v>
      </c>
      <c r="B13" s="37" t="s">
        <v>168</v>
      </c>
      <c r="C13" s="140" t="s">
        <v>378</v>
      </c>
      <c r="D13" s="140" t="s">
        <v>380</v>
      </c>
      <c r="E13" s="140" t="s">
        <v>174</v>
      </c>
      <c r="F13" s="117" t="s">
        <v>210</v>
      </c>
      <c r="G13" s="335">
        <f>'расх 2020-2021'!G105</f>
        <v>715</v>
      </c>
      <c r="H13" s="335">
        <f>'расх 2020-2021'!H105</f>
        <v>815</v>
      </c>
    </row>
    <row r="14" spans="1:8" s="139" customFormat="1" ht="27" customHeight="1">
      <c r="A14" s="46" t="s">
        <v>231</v>
      </c>
      <c r="B14" s="44" t="s">
        <v>168</v>
      </c>
      <c r="C14" s="107" t="s">
        <v>378</v>
      </c>
      <c r="D14" s="107" t="s">
        <v>380</v>
      </c>
      <c r="E14" s="107" t="s">
        <v>229</v>
      </c>
      <c r="F14" s="107"/>
      <c r="G14" s="335">
        <f>'расх 2020-2021'!G107</f>
        <v>1609.52917</v>
      </c>
      <c r="H14" s="335">
        <f>'расх 2020-2021'!H107</f>
        <v>1687.98129</v>
      </c>
    </row>
    <row r="15" spans="1:8" ht="27" customHeight="1">
      <c r="A15" s="28" t="s">
        <v>247</v>
      </c>
      <c r="B15" s="37" t="s">
        <v>168</v>
      </c>
      <c r="C15" s="140" t="s">
        <v>378</v>
      </c>
      <c r="D15" s="140" t="s">
        <v>380</v>
      </c>
      <c r="E15" s="140" t="s">
        <v>229</v>
      </c>
      <c r="F15" s="140" t="s">
        <v>248</v>
      </c>
      <c r="G15" s="335">
        <f>G16</f>
        <v>1609.52917</v>
      </c>
      <c r="H15" s="335">
        <f>H16</f>
        <v>1687.98129</v>
      </c>
    </row>
    <row r="16" spans="1:8" ht="27" customHeight="1">
      <c r="A16" s="125" t="s">
        <v>249</v>
      </c>
      <c r="B16" s="37" t="s">
        <v>168</v>
      </c>
      <c r="C16" s="140" t="s">
        <v>378</v>
      </c>
      <c r="D16" s="140" t="s">
        <v>380</v>
      </c>
      <c r="E16" s="140" t="s">
        <v>229</v>
      </c>
      <c r="F16" s="140" t="s">
        <v>210</v>
      </c>
      <c r="G16" s="335">
        <f>'расх 2020-2021'!G109</f>
        <v>1609.52917</v>
      </c>
      <c r="H16" s="335">
        <f>'расх 2020-2021'!H109</f>
        <v>1687.98129</v>
      </c>
    </row>
    <row r="17" spans="1:8" s="139" customFormat="1" ht="27" customHeight="1">
      <c r="A17" s="46" t="s">
        <v>300</v>
      </c>
      <c r="B17" s="44" t="s">
        <v>168</v>
      </c>
      <c r="C17" s="107" t="s">
        <v>378</v>
      </c>
      <c r="D17" s="107" t="s">
        <v>380</v>
      </c>
      <c r="E17" s="107" t="s">
        <v>435</v>
      </c>
      <c r="F17" s="107"/>
      <c r="G17" s="367">
        <f>G18</f>
        <v>45</v>
      </c>
      <c r="H17" s="367">
        <f>H18</f>
        <v>45</v>
      </c>
    </row>
    <row r="18" spans="1:8" ht="27" customHeight="1">
      <c r="A18" s="28" t="s">
        <v>247</v>
      </c>
      <c r="B18" s="37" t="s">
        <v>168</v>
      </c>
      <c r="C18" s="117" t="s">
        <v>378</v>
      </c>
      <c r="D18" s="117" t="s">
        <v>380</v>
      </c>
      <c r="E18" s="117" t="s">
        <v>435</v>
      </c>
      <c r="F18" s="140" t="s">
        <v>248</v>
      </c>
      <c r="G18" s="335">
        <f>G19</f>
        <v>45</v>
      </c>
      <c r="H18" s="335">
        <f>H19</f>
        <v>45</v>
      </c>
    </row>
    <row r="19" spans="1:8" ht="27" customHeight="1">
      <c r="A19" s="125" t="s">
        <v>249</v>
      </c>
      <c r="B19" s="37" t="s">
        <v>168</v>
      </c>
      <c r="C19" s="117" t="s">
        <v>378</v>
      </c>
      <c r="D19" s="117" t="s">
        <v>380</v>
      </c>
      <c r="E19" s="117" t="s">
        <v>435</v>
      </c>
      <c r="F19" s="140" t="s">
        <v>210</v>
      </c>
      <c r="G19" s="335">
        <f>'расх 2020-2021'!G113</f>
        <v>45</v>
      </c>
      <c r="H19" s="335">
        <f>'расх 2020-2021'!H113</f>
        <v>45</v>
      </c>
    </row>
    <row r="20" spans="1:8" ht="27" customHeight="1" hidden="1">
      <c r="A20" s="28" t="s">
        <v>472</v>
      </c>
      <c r="B20" s="37" t="s">
        <v>64</v>
      </c>
      <c r="C20" s="117" t="s">
        <v>378</v>
      </c>
      <c r="D20" s="117" t="s">
        <v>380</v>
      </c>
      <c r="E20" s="117" t="s">
        <v>229</v>
      </c>
      <c r="F20" s="117" t="s">
        <v>395</v>
      </c>
      <c r="G20" s="96"/>
      <c r="H20" s="96"/>
    </row>
    <row r="21" spans="1:8" s="68" customFormat="1" ht="52.5" customHeight="1" hidden="1">
      <c r="A21" s="31" t="s">
        <v>79</v>
      </c>
      <c r="B21" s="36" t="s">
        <v>168</v>
      </c>
      <c r="C21" s="34" t="s">
        <v>378</v>
      </c>
      <c r="D21" s="34" t="s">
        <v>372</v>
      </c>
      <c r="E21" s="119" t="s">
        <v>232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261</v>
      </c>
      <c r="B22" s="44" t="s">
        <v>168</v>
      </c>
      <c r="C22" s="45" t="s">
        <v>378</v>
      </c>
      <c r="D22" s="45" t="s">
        <v>372</v>
      </c>
      <c r="E22" s="107" t="s">
        <v>233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299</v>
      </c>
      <c r="B23" s="37" t="s">
        <v>168</v>
      </c>
      <c r="C23" s="29" t="s">
        <v>378</v>
      </c>
      <c r="D23" s="29" t="s">
        <v>372</v>
      </c>
      <c r="E23" s="117" t="s">
        <v>187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247</v>
      </c>
      <c r="B24" s="37" t="s">
        <v>168</v>
      </c>
      <c r="C24" s="29" t="s">
        <v>378</v>
      </c>
      <c r="D24" s="29" t="s">
        <v>372</v>
      </c>
      <c r="E24" s="117" t="s">
        <v>187</v>
      </c>
      <c r="F24" s="29" t="s">
        <v>248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249</v>
      </c>
      <c r="B25" s="37" t="s">
        <v>168</v>
      </c>
      <c r="C25" s="29" t="s">
        <v>378</v>
      </c>
      <c r="D25" s="29" t="s">
        <v>372</v>
      </c>
      <c r="E25" s="117" t="s">
        <v>187</v>
      </c>
      <c r="F25" s="29" t="s">
        <v>210</v>
      </c>
      <c r="G25" s="73"/>
      <c r="H25" s="73">
        <f>'расх 19 г'!H154</f>
        <v>0</v>
      </c>
    </row>
    <row r="26" spans="1:8" ht="28.5" customHeight="1" hidden="1">
      <c r="A26" s="28" t="s">
        <v>472</v>
      </c>
      <c r="B26" s="37" t="s">
        <v>64</v>
      </c>
      <c r="C26" s="29" t="s">
        <v>378</v>
      </c>
      <c r="D26" s="29" t="s">
        <v>372</v>
      </c>
      <c r="E26" s="117" t="s">
        <v>187</v>
      </c>
      <c r="F26" s="40" t="s">
        <v>395</v>
      </c>
      <c r="G26" s="73"/>
      <c r="H26" s="73"/>
    </row>
    <row r="27" spans="1:8" ht="30" customHeight="1" hidden="1">
      <c r="A27" s="28" t="s">
        <v>472</v>
      </c>
      <c r="B27" s="37" t="s">
        <v>64</v>
      </c>
      <c r="C27" s="40" t="s">
        <v>376</v>
      </c>
      <c r="D27" s="40" t="s">
        <v>387</v>
      </c>
      <c r="E27" s="117" t="s">
        <v>65</v>
      </c>
      <c r="F27" s="40" t="s">
        <v>395</v>
      </c>
      <c r="G27" s="96"/>
      <c r="H27" s="96"/>
    </row>
    <row r="28" spans="1:8" ht="39.75" customHeight="1" hidden="1">
      <c r="A28" s="77" t="s">
        <v>175</v>
      </c>
      <c r="B28" s="36" t="s">
        <v>168</v>
      </c>
      <c r="C28" s="50" t="s">
        <v>381</v>
      </c>
      <c r="D28" s="50" t="s">
        <v>377</v>
      </c>
      <c r="E28" s="74" t="s">
        <v>265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269</v>
      </c>
      <c r="B29" s="37" t="s">
        <v>168</v>
      </c>
      <c r="C29" s="24" t="s">
        <v>381</v>
      </c>
      <c r="D29" s="24" t="s">
        <v>377</v>
      </c>
      <c r="E29" s="48" t="s">
        <v>267</v>
      </c>
      <c r="F29" s="40" t="s">
        <v>248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269</v>
      </c>
      <c r="B30" s="37" t="s">
        <v>168</v>
      </c>
      <c r="C30" s="24" t="s">
        <v>381</v>
      </c>
      <c r="D30" s="24" t="s">
        <v>377</v>
      </c>
      <c r="E30" s="48" t="s">
        <v>268</v>
      </c>
      <c r="F30" s="40" t="s">
        <v>210</v>
      </c>
      <c r="G30" s="124"/>
      <c r="H30" s="124">
        <f>'расх 19 г'!H174</f>
        <v>0</v>
      </c>
    </row>
    <row r="31" spans="1:8" ht="57" customHeight="1">
      <c r="A31" s="77" t="s">
        <v>79</v>
      </c>
      <c r="B31" s="58" t="s">
        <v>168</v>
      </c>
      <c r="C31" s="50" t="s">
        <v>378</v>
      </c>
      <c r="D31" s="50" t="s">
        <v>372</v>
      </c>
      <c r="E31" s="393" t="s">
        <v>232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261</v>
      </c>
      <c r="B32" s="44" t="s">
        <v>168</v>
      </c>
      <c r="C32" s="45" t="s">
        <v>378</v>
      </c>
      <c r="D32" s="45" t="s">
        <v>372</v>
      </c>
      <c r="E32" s="107" t="s">
        <v>233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299</v>
      </c>
      <c r="B33" s="37" t="s">
        <v>168</v>
      </c>
      <c r="C33" s="29" t="s">
        <v>378</v>
      </c>
      <c r="D33" s="29" t="s">
        <v>372</v>
      </c>
      <c r="E33" s="70" t="s">
        <v>187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247</v>
      </c>
      <c r="B34" s="37" t="s">
        <v>168</v>
      </c>
      <c r="C34" s="29" t="s">
        <v>378</v>
      </c>
      <c r="D34" s="29" t="s">
        <v>372</v>
      </c>
      <c r="E34" s="70" t="s">
        <v>187</v>
      </c>
      <c r="F34" s="29" t="s">
        <v>248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249</v>
      </c>
      <c r="B35" s="37" t="s">
        <v>168</v>
      </c>
      <c r="C35" s="29" t="s">
        <v>378</v>
      </c>
      <c r="D35" s="29" t="s">
        <v>372</v>
      </c>
      <c r="E35" s="70" t="s">
        <v>187</v>
      </c>
      <c r="F35" s="29" t="s">
        <v>210</v>
      </c>
      <c r="G35" s="124">
        <f>'расх 2020-2021'!G123</f>
        <v>0</v>
      </c>
      <c r="H35" s="124">
        <f>'расх 2020-2021'!H123</f>
        <v>0</v>
      </c>
    </row>
    <row r="36" spans="1:8" ht="32.25" customHeight="1">
      <c r="A36" s="64" t="s">
        <v>170</v>
      </c>
      <c r="B36" s="37"/>
      <c r="C36" s="24"/>
      <c r="D36" s="24"/>
      <c r="E36" s="74" t="s">
        <v>265</v>
      </c>
      <c r="F36" s="69"/>
      <c r="G36" s="347">
        <f aca="true" t="shared" si="2" ref="G36:H38">G37</f>
        <v>100</v>
      </c>
      <c r="H36" s="347">
        <f t="shared" si="2"/>
        <v>100</v>
      </c>
    </row>
    <row r="37" spans="1:8" ht="35.25" customHeight="1">
      <c r="A37" s="323" t="s">
        <v>171</v>
      </c>
      <c r="B37" s="37"/>
      <c r="C37" s="24"/>
      <c r="D37" s="24"/>
      <c r="E37" s="51" t="s">
        <v>266</v>
      </c>
      <c r="F37" s="62"/>
      <c r="G37" s="348">
        <f t="shared" si="2"/>
        <v>100</v>
      </c>
      <c r="H37" s="348">
        <f t="shared" si="2"/>
        <v>100</v>
      </c>
    </row>
    <row r="38" spans="1:8" ht="35.25" customHeight="1">
      <c r="A38" s="28" t="s">
        <v>247</v>
      </c>
      <c r="B38" s="37"/>
      <c r="C38" s="24"/>
      <c r="D38" s="24"/>
      <c r="E38" s="71" t="s">
        <v>611</v>
      </c>
      <c r="F38" s="40" t="s">
        <v>248</v>
      </c>
      <c r="G38" s="348">
        <f t="shared" si="2"/>
        <v>100</v>
      </c>
      <c r="H38" s="348">
        <f t="shared" si="2"/>
        <v>100</v>
      </c>
    </row>
    <row r="39" spans="1:8" ht="30" customHeight="1">
      <c r="A39" s="125" t="s">
        <v>249</v>
      </c>
      <c r="B39" s="37"/>
      <c r="C39" s="24"/>
      <c r="D39" s="24"/>
      <c r="E39" s="71" t="s">
        <v>611</v>
      </c>
      <c r="F39" s="29" t="s">
        <v>210</v>
      </c>
      <c r="G39" s="348">
        <f>'расх 2020-2021'!G154</f>
        <v>100</v>
      </c>
      <c r="H39" s="348">
        <f>'расх 2020-2021'!H154</f>
        <v>100</v>
      </c>
    </row>
    <row r="40" spans="1:8" ht="29.25" customHeight="1">
      <c r="A40" s="64" t="s">
        <v>82</v>
      </c>
      <c r="B40" s="58" t="s">
        <v>168</v>
      </c>
      <c r="C40" s="50" t="s">
        <v>382</v>
      </c>
      <c r="D40" s="50" t="s">
        <v>376</v>
      </c>
      <c r="E40" s="74" t="s">
        <v>66</v>
      </c>
      <c r="F40" s="29"/>
      <c r="G40" s="178">
        <f>G41+G55+G68</f>
        <v>9254.660000000002</v>
      </c>
      <c r="H40" s="178">
        <f>H41+H55+H68</f>
        <v>9254.660000000002</v>
      </c>
    </row>
    <row r="41" spans="1:8" ht="29.25" customHeight="1">
      <c r="A41" s="46" t="s">
        <v>177</v>
      </c>
      <c r="B41" s="37" t="s">
        <v>168</v>
      </c>
      <c r="C41" s="45" t="s">
        <v>382</v>
      </c>
      <c r="D41" s="45" t="s">
        <v>376</v>
      </c>
      <c r="E41" s="51" t="s">
        <v>67</v>
      </c>
      <c r="F41" s="29"/>
      <c r="G41" s="42">
        <f>G42</f>
        <v>7366.64</v>
      </c>
      <c r="H41" s="42">
        <f>H42</f>
        <v>7366.64</v>
      </c>
    </row>
    <row r="42" spans="1:8" ht="29.25" customHeight="1">
      <c r="A42" s="46" t="s">
        <v>178</v>
      </c>
      <c r="B42" s="37" t="s">
        <v>168</v>
      </c>
      <c r="C42" s="45" t="s">
        <v>382</v>
      </c>
      <c r="D42" s="45" t="s">
        <v>376</v>
      </c>
      <c r="E42" s="51" t="s">
        <v>270</v>
      </c>
      <c r="F42" s="29"/>
      <c r="G42" s="42">
        <f>G43+G49+G53</f>
        <v>7366.64</v>
      </c>
      <c r="H42" s="42">
        <f>H43+H49+H53</f>
        <v>7366.64</v>
      </c>
    </row>
    <row r="43" spans="1:8" ht="29.25" customHeight="1">
      <c r="A43" s="59" t="s">
        <v>243</v>
      </c>
      <c r="B43" s="37" t="s">
        <v>168</v>
      </c>
      <c r="C43" s="29" t="s">
        <v>382</v>
      </c>
      <c r="D43" s="29" t="s">
        <v>376</v>
      </c>
      <c r="E43" s="71" t="s">
        <v>270</v>
      </c>
      <c r="F43" s="25" t="s">
        <v>555</v>
      </c>
      <c r="G43" s="42">
        <f>G44</f>
        <v>4655.6</v>
      </c>
      <c r="H43" s="42">
        <f>H44</f>
        <v>4655.6</v>
      </c>
    </row>
    <row r="44" spans="1:8" ht="29.25" customHeight="1">
      <c r="A44" s="26" t="s">
        <v>306</v>
      </c>
      <c r="B44" s="37" t="s">
        <v>168</v>
      </c>
      <c r="C44" s="24" t="s">
        <v>382</v>
      </c>
      <c r="D44" s="24" t="s">
        <v>376</v>
      </c>
      <c r="E44" s="71" t="s">
        <v>270</v>
      </c>
      <c r="F44" s="40" t="s">
        <v>442</v>
      </c>
      <c r="G44" s="42">
        <f>'расх 2020-2021'!G188</f>
        <v>4655.6</v>
      </c>
      <c r="H44" s="42">
        <f>'расх 2020-2021'!H188</f>
        <v>4655.6</v>
      </c>
    </row>
    <row r="45" spans="1:8" ht="29.25" customHeight="1" hidden="1">
      <c r="A45" s="26" t="s">
        <v>285</v>
      </c>
      <c r="B45" s="37" t="s">
        <v>168</v>
      </c>
      <c r="C45" s="24" t="s">
        <v>382</v>
      </c>
      <c r="D45" s="24" t="s">
        <v>376</v>
      </c>
      <c r="E45" s="71" t="s">
        <v>270</v>
      </c>
      <c r="F45" s="24" t="s">
        <v>414</v>
      </c>
      <c r="G45" s="42"/>
      <c r="H45" s="42"/>
    </row>
    <row r="46" spans="1:8" ht="29.25" customHeight="1" hidden="1">
      <c r="A46" s="26" t="s">
        <v>286</v>
      </c>
      <c r="B46" s="37" t="s">
        <v>168</v>
      </c>
      <c r="C46" s="24" t="s">
        <v>382</v>
      </c>
      <c r="D46" s="24" t="s">
        <v>376</v>
      </c>
      <c r="E46" s="71" t="s">
        <v>270</v>
      </c>
      <c r="F46" s="24" t="s">
        <v>415</v>
      </c>
      <c r="G46" s="42"/>
      <c r="H46" s="42"/>
    </row>
    <row r="47" spans="1:8" ht="29.25" customHeight="1" hidden="1">
      <c r="A47" s="26" t="s">
        <v>287</v>
      </c>
      <c r="B47" s="37" t="s">
        <v>168</v>
      </c>
      <c r="C47" s="24" t="s">
        <v>382</v>
      </c>
      <c r="D47" s="24" t="s">
        <v>376</v>
      </c>
      <c r="E47" s="71" t="s">
        <v>270</v>
      </c>
      <c r="F47" s="24" t="s">
        <v>202</v>
      </c>
      <c r="G47" s="42"/>
      <c r="H47" s="42"/>
    </row>
    <row r="48" spans="1:8" ht="29.25" customHeight="1">
      <c r="A48" s="26" t="s">
        <v>179</v>
      </c>
      <c r="B48" s="37" t="s">
        <v>168</v>
      </c>
      <c r="C48" s="24" t="s">
        <v>382</v>
      </c>
      <c r="D48" s="24" t="s">
        <v>376</v>
      </c>
      <c r="E48" s="71" t="s">
        <v>271</v>
      </c>
      <c r="F48" s="24"/>
      <c r="G48" s="42">
        <f>G49</f>
        <v>2663.04</v>
      </c>
      <c r="H48" s="42">
        <f>H49</f>
        <v>2663.04</v>
      </c>
    </row>
    <row r="49" spans="1:8" ht="29.25" customHeight="1">
      <c r="A49" s="28" t="s">
        <v>247</v>
      </c>
      <c r="B49" s="37" t="s">
        <v>168</v>
      </c>
      <c r="C49" s="24" t="s">
        <v>382</v>
      </c>
      <c r="D49" s="24" t="s">
        <v>376</v>
      </c>
      <c r="E49" s="71" t="s">
        <v>271</v>
      </c>
      <c r="F49" s="24" t="s">
        <v>248</v>
      </c>
      <c r="G49" s="42">
        <f>G50</f>
        <v>2663.04</v>
      </c>
      <c r="H49" s="42">
        <f>H50</f>
        <v>2663.04</v>
      </c>
    </row>
    <row r="50" spans="1:8" ht="29.25" customHeight="1">
      <c r="A50" s="125" t="s">
        <v>249</v>
      </c>
      <c r="B50" s="37" t="s">
        <v>168</v>
      </c>
      <c r="C50" s="24" t="s">
        <v>382</v>
      </c>
      <c r="D50" s="24" t="s">
        <v>376</v>
      </c>
      <c r="E50" s="71" t="s">
        <v>271</v>
      </c>
      <c r="F50" s="24" t="s">
        <v>210</v>
      </c>
      <c r="G50" s="42">
        <f>'расх 2020-2021'!G194</f>
        <v>2663.04</v>
      </c>
      <c r="H50" s="42">
        <f>'расх 2020-2021'!H194</f>
        <v>2663.04</v>
      </c>
    </row>
    <row r="51" spans="1:8" ht="29.25" customHeight="1" hidden="1">
      <c r="A51" s="26" t="s">
        <v>393</v>
      </c>
      <c r="B51" s="37" t="s">
        <v>168</v>
      </c>
      <c r="C51" s="24" t="s">
        <v>382</v>
      </c>
      <c r="D51" s="24" t="s">
        <v>376</v>
      </c>
      <c r="E51" s="71" t="s">
        <v>271</v>
      </c>
      <c r="F51" s="24" t="s">
        <v>394</v>
      </c>
      <c r="G51" s="42"/>
      <c r="H51" s="42"/>
    </row>
    <row r="52" spans="1:8" ht="29.25" customHeight="1" hidden="1">
      <c r="A52" s="26" t="s">
        <v>472</v>
      </c>
      <c r="B52" s="37" t="s">
        <v>168</v>
      </c>
      <c r="C52" s="24" t="s">
        <v>382</v>
      </c>
      <c r="D52" s="24" t="s">
        <v>376</v>
      </c>
      <c r="E52" s="71" t="s">
        <v>271</v>
      </c>
      <c r="F52" s="24" t="s">
        <v>395</v>
      </c>
      <c r="G52" s="42"/>
      <c r="H52" s="42"/>
    </row>
    <row r="53" spans="1:8" ht="29.25" customHeight="1">
      <c r="A53" s="26" t="s">
        <v>50</v>
      </c>
      <c r="B53" s="37" t="s">
        <v>168</v>
      </c>
      <c r="C53" s="24" t="s">
        <v>382</v>
      </c>
      <c r="D53" s="24" t="s">
        <v>376</v>
      </c>
      <c r="E53" s="71" t="s">
        <v>271</v>
      </c>
      <c r="F53" s="24" t="s">
        <v>250</v>
      </c>
      <c r="G53" s="42">
        <f>G54</f>
        <v>48</v>
      </c>
      <c r="H53" s="42">
        <f>H54</f>
        <v>48</v>
      </c>
    </row>
    <row r="54" spans="1:8" ht="29.25" customHeight="1">
      <c r="A54" s="26" t="s">
        <v>214</v>
      </c>
      <c r="B54" s="37" t="s">
        <v>168</v>
      </c>
      <c r="C54" s="24" t="s">
        <v>382</v>
      </c>
      <c r="D54" s="24" t="s">
        <v>376</v>
      </c>
      <c r="E54" s="71" t="s">
        <v>271</v>
      </c>
      <c r="F54" s="24" t="s">
        <v>213</v>
      </c>
      <c r="G54" s="42">
        <f>'расх 2020-2021'!G198</f>
        <v>48</v>
      </c>
      <c r="H54" s="42">
        <f>'расх 2020-2021'!H198</f>
        <v>48</v>
      </c>
    </row>
    <row r="55" spans="1:8" ht="29.25" customHeight="1">
      <c r="A55" s="46" t="s">
        <v>180</v>
      </c>
      <c r="B55" s="44" t="s">
        <v>168</v>
      </c>
      <c r="C55" s="45" t="s">
        <v>382</v>
      </c>
      <c r="D55" s="45" t="s">
        <v>376</v>
      </c>
      <c r="E55" s="51" t="s">
        <v>272</v>
      </c>
      <c r="F55" s="62"/>
      <c r="G55" s="42">
        <f>G56+G63</f>
        <v>1702.32</v>
      </c>
      <c r="H55" s="42">
        <f>H56+H63</f>
        <v>1702.32</v>
      </c>
    </row>
    <row r="56" spans="1:8" ht="29.25" customHeight="1">
      <c r="A56" s="59" t="s">
        <v>243</v>
      </c>
      <c r="B56" s="37" t="s">
        <v>168</v>
      </c>
      <c r="C56" s="24" t="s">
        <v>382</v>
      </c>
      <c r="D56" s="24" t="s">
        <v>376</v>
      </c>
      <c r="E56" s="48" t="s">
        <v>273</v>
      </c>
      <c r="F56" s="40" t="s">
        <v>555</v>
      </c>
      <c r="G56" s="42">
        <f>G57</f>
        <v>1365.81</v>
      </c>
      <c r="H56" s="42">
        <f>H57</f>
        <v>1365.81</v>
      </c>
    </row>
    <row r="57" spans="1:8" ht="29.25" customHeight="1">
      <c r="A57" s="26" t="s">
        <v>306</v>
      </c>
      <c r="B57" s="37" t="s">
        <v>168</v>
      </c>
      <c r="C57" s="24" t="s">
        <v>382</v>
      </c>
      <c r="D57" s="24" t="s">
        <v>376</v>
      </c>
      <c r="E57" s="48" t="s">
        <v>274</v>
      </c>
      <c r="F57" s="40" t="s">
        <v>442</v>
      </c>
      <c r="G57" s="42">
        <f>'расх 2020-2021'!G202</f>
        <v>1365.81</v>
      </c>
      <c r="H57" s="42">
        <f>'расх 2020-2021'!H202</f>
        <v>1365.81</v>
      </c>
    </row>
    <row r="58" spans="1:8" ht="29.25" customHeight="1" hidden="1">
      <c r="A58" s="26" t="s">
        <v>285</v>
      </c>
      <c r="B58" s="37" t="s">
        <v>168</v>
      </c>
      <c r="C58" s="24" t="s">
        <v>382</v>
      </c>
      <c r="D58" s="24" t="s">
        <v>376</v>
      </c>
      <c r="E58" s="48" t="s">
        <v>274</v>
      </c>
      <c r="F58" s="24" t="s">
        <v>414</v>
      </c>
      <c r="G58" s="42"/>
      <c r="H58" s="42"/>
    </row>
    <row r="59" spans="1:8" ht="29.25" customHeight="1" hidden="1">
      <c r="A59" s="26" t="s">
        <v>286</v>
      </c>
      <c r="B59" s="37" t="s">
        <v>168</v>
      </c>
      <c r="C59" s="24" t="s">
        <v>382</v>
      </c>
      <c r="D59" s="24" t="s">
        <v>376</v>
      </c>
      <c r="E59" s="48" t="s">
        <v>274</v>
      </c>
      <c r="F59" s="24" t="s">
        <v>415</v>
      </c>
      <c r="G59" s="42"/>
      <c r="H59" s="42"/>
    </row>
    <row r="60" spans="1:8" ht="29.25" customHeight="1" hidden="1">
      <c r="A60" s="26" t="s">
        <v>287</v>
      </c>
      <c r="B60" s="37" t="s">
        <v>168</v>
      </c>
      <c r="C60" s="24" t="s">
        <v>382</v>
      </c>
      <c r="D60" s="24" t="s">
        <v>376</v>
      </c>
      <c r="E60" s="48" t="s">
        <v>274</v>
      </c>
      <c r="F60" s="24" t="s">
        <v>202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181</v>
      </c>
      <c r="B63" s="37" t="s">
        <v>168</v>
      </c>
      <c r="C63" s="24" t="s">
        <v>382</v>
      </c>
      <c r="D63" s="24" t="s">
        <v>376</v>
      </c>
      <c r="E63" s="48" t="s">
        <v>275</v>
      </c>
      <c r="F63" s="24"/>
      <c r="G63" s="42">
        <f>G64</f>
        <v>336.51</v>
      </c>
      <c r="H63" s="42">
        <f>H64</f>
        <v>336.51</v>
      </c>
    </row>
    <row r="64" spans="1:8" ht="29.25" customHeight="1">
      <c r="A64" s="28" t="s">
        <v>247</v>
      </c>
      <c r="B64" s="37" t="s">
        <v>168</v>
      </c>
      <c r="C64" s="24" t="s">
        <v>382</v>
      </c>
      <c r="D64" s="24" t="s">
        <v>376</v>
      </c>
      <c r="E64" s="48" t="s">
        <v>275</v>
      </c>
      <c r="F64" s="24" t="s">
        <v>248</v>
      </c>
      <c r="G64" s="42">
        <f>G65</f>
        <v>336.51</v>
      </c>
      <c r="H64" s="42">
        <f>H65</f>
        <v>336.51</v>
      </c>
    </row>
    <row r="65" spans="1:8" ht="29.25" customHeight="1">
      <c r="A65" s="125" t="s">
        <v>249</v>
      </c>
      <c r="B65" s="37" t="s">
        <v>168</v>
      </c>
      <c r="C65" s="24" t="s">
        <v>382</v>
      </c>
      <c r="D65" s="24" t="s">
        <v>376</v>
      </c>
      <c r="E65" s="48" t="s">
        <v>275</v>
      </c>
      <c r="F65" s="24" t="s">
        <v>210</v>
      </c>
      <c r="G65" s="42">
        <f>'расх 2020-2021'!G208</f>
        <v>336.51</v>
      </c>
      <c r="H65" s="42">
        <f>'расх 2020-2021'!H208</f>
        <v>336.51</v>
      </c>
    </row>
    <row r="66" spans="1:8" ht="29.25" customHeight="1" hidden="1">
      <c r="A66" s="26" t="s">
        <v>393</v>
      </c>
      <c r="B66" s="37" t="s">
        <v>168</v>
      </c>
      <c r="C66" s="24" t="s">
        <v>382</v>
      </c>
      <c r="D66" s="24" t="s">
        <v>376</v>
      </c>
      <c r="E66" s="48" t="s">
        <v>275</v>
      </c>
      <c r="F66" s="24" t="s">
        <v>394</v>
      </c>
      <c r="G66" s="42"/>
      <c r="H66" s="42"/>
    </row>
    <row r="67" spans="1:8" ht="29.25" customHeight="1" hidden="1">
      <c r="A67" s="26" t="s">
        <v>472</v>
      </c>
      <c r="B67" s="37" t="s">
        <v>168</v>
      </c>
      <c r="C67" s="24" t="s">
        <v>382</v>
      </c>
      <c r="D67" s="24" t="s">
        <v>376</v>
      </c>
      <c r="E67" s="48" t="s">
        <v>275</v>
      </c>
      <c r="F67" s="24" t="s">
        <v>395</v>
      </c>
      <c r="G67" s="42"/>
      <c r="H67" s="42"/>
    </row>
    <row r="68" spans="1:8" ht="29.25" customHeight="1">
      <c r="A68" s="46" t="s">
        <v>182</v>
      </c>
      <c r="B68" s="44" t="s">
        <v>168</v>
      </c>
      <c r="C68" s="45" t="s">
        <v>382</v>
      </c>
      <c r="D68" s="45" t="s">
        <v>376</v>
      </c>
      <c r="E68" s="51" t="s">
        <v>276</v>
      </c>
      <c r="F68" s="45"/>
      <c r="G68" s="42">
        <f aca="true" t="shared" si="3" ref="G68:H70">G69</f>
        <v>185.70000000000002</v>
      </c>
      <c r="H68" s="42">
        <f t="shared" si="3"/>
        <v>185.70000000000002</v>
      </c>
    </row>
    <row r="69" spans="1:8" ht="29.25" customHeight="1">
      <c r="A69" s="59" t="s">
        <v>183</v>
      </c>
      <c r="B69" s="37" t="s">
        <v>168</v>
      </c>
      <c r="C69" s="24" t="s">
        <v>382</v>
      </c>
      <c r="D69" s="24" t="s">
        <v>376</v>
      </c>
      <c r="E69" s="48" t="s">
        <v>277</v>
      </c>
      <c r="F69" s="24"/>
      <c r="G69" s="42">
        <f t="shared" si="3"/>
        <v>185.70000000000002</v>
      </c>
      <c r="H69" s="42">
        <f t="shared" si="3"/>
        <v>185.70000000000002</v>
      </c>
    </row>
    <row r="70" spans="1:8" ht="29.25" customHeight="1">
      <c r="A70" s="59" t="s">
        <v>243</v>
      </c>
      <c r="B70" s="37" t="s">
        <v>168</v>
      </c>
      <c r="C70" s="24" t="s">
        <v>382</v>
      </c>
      <c r="D70" s="24" t="s">
        <v>376</v>
      </c>
      <c r="E70" s="48" t="s">
        <v>277</v>
      </c>
      <c r="F70" s="40" t="s">
        <v>555</v>
      </c>
      <c r="G70" s="42">
        <f t="shared" si="3"/>
        <v>185.70000000000002</v>
      </c>
      <c r="H70" s="42">
        <f t="shared" si="3"/>
        <v>185.70000000000002</v>
      </c>
    </row>
    <row r="71" spans="1:8" ht="29.25" customHeight="1">
      <c r="A71" s="26" t="s">
        <v>306</v>
      </c>
      <c r="B71" s="37" t="s">
        <v>168</v>
      </c>
      <c r="C71" s="24" t="s">
        <v>382</v>
      </c>
      <c r="D71" s="24" t="s">
        <v>376</v>
      </c>
      <c r="E71" s="48" t="s">
        <v>277</v>
      </c>
      <c r="F71" s="40" t="s">
        <v>442</v>
      </c>
      <c r="G71" s="42">
        <f>'расх 2020-2021'!G214</f>
        <v>185.70000000000002</v>
      </c>
      <c r="H71" s="42">
        <f>'расх 2020-2021'!H214</f>
        <v>185.70000000000002</v>
      </c>
    </row>
    <row r="72" spans="1:8" s="115" customFormat="1" ht="12.75">
      <c r="A72" s="113" t="s">
        <v>68</v>
      </c>
      <c r="B72" s="122"/>
      <c r="C72" s="114"/>
      <c r="D72" s="114"/>
      <c r="E72" s="114"/>
      <c r="F72" s="114"/>
      <c r="G72" s="106">
        <f>G9+G31+G36+G40</f>
        <v>11724.189170000001</v>
      </c>
      <c r="H72" s="106">
        <f>H9+H31+H36+H40</f>
        <v>11902.641290000001</v>
      </c>
    </row>
    <row r="73" spans="1:8" s="68" customFormat="1" ht="30" customHeight="1">
      <c r="A73" s="116" t="s">
        <v>242</v>
      </c>
      <c r="B73" s="36" t="s">
        <v>64</v>
      </c>
      <c r="C73" s="119" t="s">
        <v>376</v>
      </c>
      <c r="D73" s="119" t="s">
        <v>377</v>
      </c>
      <c r="E73" s="119" t="s">
        <v>118</v>
      </c>
      <c r="F73" s="141"/>
      <c r="G73" s="57">
        <f aca="true" t="shared" si="4" ref="G73:H76">G74</f>
        <v>1191.6</v>
      </c>
      <c r="H73" s="57">
        <f t="shared" si="4"/>
        <v>1191.6</v>
      </c>
    </row>
    <row r="74" spans="1:8" ht="13.5" customHeight="1">
      <c r="A74" s="59" t="s">
        <v>199</v>
      </c>
      <c r="B74" s="37" t="s">
        <v>64</v>
      </c>
      <c r="C74" s="142" t="s">
        <v>376</v>
      </c>
      <c r="D74" s="142" t="s">
        <v>377</v>
      </c>
      <c r="E74" s="117" t="s">
        <v>119</v>
      </c>
      <c r="F74" s="142"/>
      <c r="G74" s="91">
        <f t="shared" si="4"/>
        <v>1191.6</v>
      </c>
      <c r="H74" s="91">
        <f t="shared" si="4"/>
        <v>1191.6</v>
      </c>
    </row>
    <row r="75" spans="1:8" ht="27.75" customHeight="1">
      <c r="A75" s="59" t="s">
        <v>200</v>
      </c>
      <c r="B75" s="37" t="s">
        <v>64</v>
      </c>
      <c r="C75" s="117" t="s">
        <v>376</v>
      </c>
      <c r="D75" s="117" t="s">
        <v>377</v>
      </c>
      <c r="E75" s="117" t="s">
        <v>120</v>
      </c>
      <c r="F75" s="142"/>
      <c r="G75" s="91">
        <f t="shared" si="4"/>
        <v>1191.6</v>
      </c>
      <c r="H75" s="91">
        <f t="shared" si="4"/>
        <v>1191.6</v>
      </c>
    </row>
    <row r="76" spans="1:10" ht="54" customHeight="1">
      <c r="A76" s="59" t="s">
        <v>243</v>
      </c>
      <c r="B76" s="37" t="s">
        <v>64</v>
      </c>
      <c r="C76" s="117" t="s">
        <v>376</v>
      </c>
      <c r="D76" s="117" t="s">
        <v>377</v>
      </c>
      <c r="E76" s="117" t="s">
        <v>120</v>
      </c>
      <c r="F76" s="142" t="s">
        <v>555</v>
      </c>
      <c r="G76" s="91">
        <f t="shared" si="4"/>
        <v>1191.6</v>
      </c>
      <c r="H76" s="91">
        <f t="shared" si="4"/>
        <v>1191.6</v>
      </c>
      <c r="J76" s="126"/>
    </row>
    <row r="77" spans="1:8" ht="17.25" customHeight="1">
      <c r="A77" s="59" t="s">
        <v>244</v>
      </c>
      <c r="B77" s="37" t="s">
        <v>64</v>
      </c>
      <c r="C77" s="117" t="s">
        <v>376</v>
      </c>
      <c r="D77" s="117" t="s">
        <v>377</v>
      </c>
      <c r="E77" s="117" t="s">
        <v>120</v>
      </c>
      <c r="F77" s="142" t="s">
        <v>479</v>
      </c>
      <c r="G77" s="91">
        <f>'расх 2020-2021'!G15</f>
        <v>1191.6</v>
      </c>
      <c r="H77" s="91">
        <f>'расх 2020-2021'!H15</f>
        <v>1191.6</v>
      </c>
    </row>
    <row r="78" spans="1:8" ht="15.75" hidden="1">
      <c r="A78" s="59" t="s">
        <v>201</v>
      </c>
      <c r="B78" s="37" t="s">
        <v>64</v>
      </c>
      <c r="C78" s="117" t="s">
        <v>376</v>
      </c>
      <c r="D78" s="117" t="s">
        <v>377</v>
      </c>
      <c r="E78" s="117" t="s">
        <v>120</v>
      </c>
      <c r="F78" s="117">
        <v>121</v>
      </c>
      <c r="G78" s="93"/>
      <c r="H78" s="93"/>
    </row>
    <row r="79" spans="1:8" ht="38.25" hidden="1">
      <c r="A79" s="59" t="s">
        <v>203</v>
      </c>
      <c r="B79" s="37" t="s">
        <v>64</v>
      </c>
      <c r="C79" s="117" t="s">
        <v>376</v>
      </c>
      <c r="D79" s="117" t="s">
        <v>377</v>
      </c>
      <c r="E79" s="117" t="s">
        <v>120</v>
      </c>
      <c r="F79" s="117" t="s">
        <v>204</v>
      </c>
      <c r="G79" s="93"/>
      <c r="H79" s="93"/>
    </row>
    <row r="80" spans="1:8" s="68" customFormat="1" ht="27" customHeight="1">
      <c r="A80" s="116" t="s">
        <v>205</v>
      </c>
      <c r="B80" s="36" t="s">
        <v>64</v>
      </c>
      <c r="C80" s="34" t="s">
        <v>376</v>
      </c>
      <c r="D80" s="34" t="s">
        <v>379</v>
      </c>
      <c r="E80" s="119" t="s">
        <v>121</v>
      </c>
      <c r="F80" s="34"/>
      <c r="G80" s="35">
        <f aca="true" t="shared" si="5" ref="G80:H83">G81</f>
        <v>711.4</v>
      </c>
      <c r="H80" s="35">
        <f t="shared" si="5"/>
        <v>711.4</v>
      </c>
    </row>
    <row r="81" spans="1:8" ht="15" customHeight="1">
      <c r="A81" s="94" t="s">
        <v>245</v>
      </c>
      <c r="B81" s="37" t="s">
        <v>64</v>
      </c>
      <c r="C81" s="29" t="s">
        <v>376</v>
      </c>
      <c r="D81" s="29" t="s">
        <v>379</v>
      </c>
      <c r="E81" s="117" t="s">
        <v>122</v>
      </c>
      <c r="F81" s="40"/>
      <c r="G81" s="42">
        <f t="shared" si="5"/>
        <v>711.4</v>
      </c>
      <c r="H81" s="42">
        <f t="shared" si="5"/>
        <v>711.4</v>
      </c>
    </row>
    <row r="82" spans="1:10" ht="25.5" customHeight="1">
      <c r="A82" s="59" t="s">
        <v>200</v>
      </c>
      <c r="B82" s="37" t="s">
        <v>64</v>
      </c>
      <c r="C82" s="29" t="s">
        <v>376</v>
      </c>
      <c r="D82" s="29" t="s">
        <v>379</v>
      </c>
      <c r="E82" s="117" t="s">
        <v>123</v>
      </c>
      <c r="F82" s="40"/>
      <c r="G82" s="91">
        <f t="shared" si="5"/>
        <v>711.4</v>
      </c>
      <c r="H82" s="91">
        <f t="shared" si="5"/>
        <v>711.4</v>
      </c>
      <c r="J82" s="126"/>
    </row>
    <row r="83" spans="1:8" ht="51.75" customHeight="1">
      <c r="A83" s="59" t="s">
        <v>243</v>
      </c>
      <c r="B83" s="37" t="s">
        <v>64</v>
      </c>
      <c r="C83" s="29" t="s">
        <v>376</v>
      </c>
      <c r="D83" s="29" t="s">
        <v>379</v>
      </c>
      <c r="E83" s="117" t="s">
        <v>123</v>
      </c>
      <c r="F83" s="40" t="s">
        <v>555</v>
      </c>
      <c r="G83" s="91">
        <f t="shared" si="5"/>
        <v>711.4</v>
      </c>
      <c r="H83" s="91">
        <f t="shared" si="5"/>
        <v>711.4</v>
      </c>
    </row>
    <row r="84" spans="1:8" ht="17.25" customHeight="1">
      <c r="A84" s="59" t="s">
        <v>244</v>
      </c>
      <c r="B84" s="37" t="s">
        <v>64</v>
      </c>
      <c r="C84" s="29" t="s">
        <v>376</v>
      </c>
      <c r="D84" s="29" t="s">
        <v>379</v>
      </c>
      <c r="E84" s="117" t="s">
        <v>123</v>
      </c>
      <c r="F84" s="40" t="s">
        <v>479</v>
      </c>
      <c r="G84" s="91">
        <f>'расх 2020-2021'!G23</f>
        <v>711.4</v>
      </c>
      <c r="H84" s="91">
        <f>'расх 2020-2021'!H23</f>
        <v>711.4</v>
      </c>
    </row>
    <row r="85" spans="1:8" ht="15.75" hidden="1">
      <c r="A85" s="59" t="s">
        <v>201</v>
      </c>
      <c r="B85" s="37" t="s">
        <v>64</v>
      </c>
      <c r="C85" s="117" t="s">
        <v>376</v>
      </c>
      <c r="D85" s="117" t="s">
        <v>379</v>
      </c>
      <c r="E85" s="117" t="s">
        <v>123</v>
      </c>
      <c r="F85" s="117">
        <v>121</v>
      </c>
      <c r="G85" s="93"/>
      <c r="H85" s="93"/>
    </row>
    <row r="86" spans="1:8" ht="38.25" hidden="1">
      <c r="A86" s="59" t="s">
        <v>203</v>
      </c>
      <c r="B86" s="37" t="s">
        <v>64</v>
      </c>
      <c r="C86" s="117" t="s">
        <v>376</v>
      </c>
      <c r="D86" s="117" t="s">
        <v>379</v>
      </c>
      <c r="E86" s="117" t="s">
        <v>123</v>
      </c>
      <c r="F86" s="117" t="s">
        <v>204</v>
      </c>
      <c r="G86" s="93"/>
      <c r="H86" s="93"/>
    </row>
    <row r="87" spans="1:8" ht="39.75" customHeight="1">
      <c r="A87" s="54" t="s">
        <v>206</v>
      </c>
      <c r="B87" s="37" t="s">
        <v>64</v>
      </c>
      <c r="C87" s="29" t="s">
        <v>376</v>
      </c>
      <c r="D87" s="29" t="s">
        <v>378</v>
      </c>
      <c r="E87" s="119" t="s">
        <v>124</v>
      </c>
      <c r="F87" s="34"/>
      <c r="G87" s="63">
        <f>G88+G140+G177+G136</f>
        <v>14295.14</v>
      </c>
      <c r="H87" s="63">
        <f>H88+H140+H177+H136</f>
        <v>14130.939999999999</v>
      </c>
    </row>
    <row r="88" spans="1:10" ht="26.25" customHeight="1">
      <c r="A88" s="28" t="s">
        <v>246</v>
      </c>
      <c r="B88" s="37" t="s">
        <v>64</v>
      </c>
      <c r="C88" s="29" t="s">
        <v>376</v>
      </c>
      <c r="D88" s="29" t="s">
        <v>378</v>
      </c>
      <c r="E88" s="117" t="s">
        <v>125</v>
      </c>
      <c r="F88" s="29"/>
      <c r="G88" s="49">
        <f>G89+G95</f>
        <v>10394.91</v>
      </c>
      <c r="H88" s="49">
        <f>H89+H95</f>
        <v>10211.74175</v>
      </c>
      <c r="J88" s="127"/>
    </row>
    <row r="89" spans="1:8" ht="27" customHeight="1">
      <c r="A89" s="59" t="s">
        <v>200</v>
      </c>
      <c r="B89" s="37" t="s">
        <v>64</v>
      </c>
      <c r="C89" s="29" t="s">
        <v>376</v>
      </c>
      <c r="D89" s="29" t="s">
        <v>378</v>
      </c>
      <c r="E89" s="117" t="s">
        <v>126</v>
      </c>
      <c r="F89" s="29"/>
      <c r="G89" s="95">
        <f>G90</f>
        <v>8436.74</v>
      </c>
      <c r="H89" s="95">
        <f>H90</f>
        <v>8436.74</v>
      </c>
    </row>
    <row r="90" spans="1:8" ht="52.5" customHeight="1">
      <c r="A90" s="59" t="s">
        <v>243</v>
      </c>
      <c r="B90" s="37" t="s">
        <v>64</v>
      </c>
      <c r="C90" s="29" t="s">
        <v>376</v>
      </c>
      <c r="D90" s="29" t="s">
        <v>378</v>
      </c>
      <c r="E90" s="117" t="s">
        <v>126</v>
      </c>
      <c r="F90" s="29" t="s">
        <v>555</v>
      </c>
      <c r="G90" s="95">
        <f>G91</f>
        <v>8436.74</v>
      </c>
      <c r="H90" s="95">
        <f>H91</f>
        <v>8436.74</v>
      </c>
    </row>
    <row r="91" spans="1:8" ht="26.25" customHeight="1">
      <c r="A91" s="59" t="s">
        <v>209</v>
      </c>
      <c r="B91" s="37" t="s">
        <v>64</v>
      </c>
      <c r="C91" s="29" t="s">
        <v>376</v>
      </c>
      <c r="D91" s="29" t="s">
        <v>378</v>
      </c>
      <c r="E91" s="117" t="s">
        <v>126</v>
      </c>
      <c r="F91" s="29" t="s">
        <v>479</v>
      </c>
      <c r="G91" s="96">
        <f>'расх 2020-2021'!G31</f>
        <v>8436.74</v>
      </c>
      <c r="H91" s="96">
        <f>'расх 2020-2021'!H31</f>
        <v>8436.74</v>
      </c>
    </row>
    <row r="92" spans="1:8" ht="15.75" hidden="1">
      <c r="A92" s="59" t="s">
        <v>201</v>
      </c>
      <c r="B92" s="37" t="s">
        <v>64</v>
      </c>
      <c r="C92" s="29" t="s">
        <v>376</v>
      </c>
      <c r="D92" s="29" t="s">
        <v>378</v>
      </c>
      <c r="E92" s="117" t="s">
        <v>126</v>
      </c>
      <c r="F92" s="29" t="s">
        <v>391</v>
      </c>
      <c r="G92" s="42"/>
      <c r="H92" s="42"/>
    </row>
    <row r="93" spans="1:8" ht="15.75" hidden="1">
      <c r="A93" s="59" t="s">
        <v>212</v>
      </c>
      <c r="B93" s="37" t="s">
        <v>64</v>
      </c>
      <c r="C93" s="29" t="s">
        <v>376</v>
      </c>
      <c r="D93" s="29" t="s">
        <v>378</v>
      </c>
      <c r="E93" s="117" t="s">
        <v>126</v>
      </c>
      <c r="F93" s="29" t="s">
        <v>392</v>
      </c>
      <c r="G93" s="42"/>
      <c r="H93" s="42"/>
    </row>
    <row r="94" spans="1:8" ht="41.25" customHeight="1" hidden="1">
      <c r="A94" s="59" t="s">
        <v>203</v>
      </c>
      <c r="B94" s="37" t="s">
        <v>64</v>
      </c>
      <c r="C94" s="29" t="s">
        <v>376</v>
      </c>
      <c r="D94" s="29" t="s">
        <v>378</v>
      </c>
      <c r="E94" s="117" t="s">
        <v>126</v>
      </c>
      <c r="F94" s="29" t="s">
        <v>204</v>
      </c>
      <c r="G94" s="42"/>
      <c r="H94" s="42"/>
    </row>
    <row r="95" spans="1:8" ht="19.5" customHeight="1">
      <c r="A95" s="59" t="s">
        <v>208</v>
      </c>
      <c r="B95" s="37" t="s">
        <v>64</v>
      </c>
      <c r="C95" s="29" t="s">
        <v>376</v>
      </c>
      <c r="D95" s="29" t="s">
        <v>378</v>
      </c>
      <c r="E95" s="117" t="s">
        <v>127</v>
      </c>
      <c r="F95" s="29"/>
      <c r="G95" s="49">
        <f>G96+G100</f>
        <v>1958.17</v>
      </c>
      <c r="H95" s="49">
        <f>H96+H100</f>
        <v>1775.00175</v>
      </c>
    </row>
    <row r="96" spans="1:8" ht="29.25" customHeight="1">
      <c r="A96" s="28" t="s">
        <v>247</v>
      </c>
      <c r="B96" s="37" t="s">
        <v>64</v>
      </c>
      <c r="C96" s="29" t="s">
        <v>376</v>
      </c>
      <c r="D96" s="29" t="s">
        <v>378</v>
      </c>
      <c r="E96" s="117" t="s">
        <v>127</v>
      </c>
      <c r="F96" s="29" t="s">
        <v>248</v>
      </c>
      <c r="G96" s="49">
        <f>G97</f>
        <v>1926.17</v>
      </c>
      <c r="H96" s="49">
        <f>H97</f>
        <v>1743.00175</v>
      </c>
    </row>
    <row r="97" spans="1:8" ht="28.5" customHeight="1">
      <c r="A97" s="59" t="s">
        <v>249</v>
      </c>
      <c r="B97" s="37" t="s">
        <v>64</v>
      </c>
      <c r="C97" s="29" t="s">
        <v>376</v>
      </c>
      <c r="D97" s="29" t="s">
        <v>378</v>
      </c>
      <c r="E97" s="117" t="s">
        <v>127</v>
      </c>
      <c r="F97" s="29" t="s">
        <v>210</v>
      </c>
      <c r="G97" s="42">
        <f>'расх 2020-2021'!G37</f>
        <v>1926.17</v>
      </c>
      <c r="H97" s="42">
        <f>'расх 2020-2021'!H37</f>
        <v>1743.00175</v>
      </c>
    </row>
    <row r="98" spans="1:8" ht="25.5" hidden="1">
      <c r="A98" s="28" t="s">
        <v>393</v>
      </c>
      <c r="B98" s="37" t="s">
        <v>64</v>
      </c>
      <c r="C98" s="29" t="s">
        <v>376</v>
      </c>
      <c r="D98" s="29" t="s">
        <v>378</v>
      </c>
      <c r="E98" s="117" t="s">
        <v>127</v>
      </c>
      <c r="F98" s="29" t="s">
        <v>394</v>
      </c>
      <c r="G98" s="49"/>
      <c r="H98" s="49"/>
    </row>
    <row r="99" spans="1:8" ht="27" customHeight="1" hidden="1">
      <c r="A99" s="28" t="s">
        <v>472</v>
      </c>
      <c r="B99" s="37" t="s">
        <v>64</v>
      </c>
      <c r="C99" s="29" t="s">
        <v>376</v>
      </c>
      <c r="D99" s="29" t="s">
        <v>378</v>
      </c>
      <c r="E99" s="117" t="s">
        <v>127</v>
      </c>
      <c r="F99" s="29" t="s">
        <v>395</v>
      </c>
      <c r="G99" s="49"/>
      <c r="H99" s="49"/>
    </row>
    <row r="100" spans="1:8" ht="16.5" customHeight="1">
      <c r="A100" s="28" t="s">
        <v>50</v>
      </c>
      <c r="B100" s="37" t="s">
        <v>64</v>
      </c>
      <c r="C100" s="29" t="s">
        <v>376</v>
      </c>
      <c r="D100" s="29" t="s">
        <v>378</v>
      </c>
      <c r="E100" s="117" t="s">
        <v>127</v>
      </c>
      <c r="F100" s="29" t="s">
        <v>250</v>
      </c>
      <c r="G100" s="42">
        <f>G101+G103</f>
        <v>32</v>
      </c>
      <c r="H100" s="42">
        <f>H101+H103</f>
        <v>32</v>
      </c>
    </row>
    <row r="101" spans="1:8" ht="16.5" customHeight="1" hidden="1">
      <c r="A101" s="28" t="s">
        <v>251</v>
      </c>
      <c r="B101" s="37" t="s">
        <v>64</v>
      </c>
      <c r="C101" s="29" t="s">
        <v>376</v>
      </c>
      <c r="D101" s="29" t="s">
        <v>378</v>
      </c>
      <c r="E101" s="117" t="s">
        <v>127</v>
      </c>
      <c r="F101" s="29" t="s">
        <v>252</v>
      </c>
      <c r="G101" s="42"/>
      <c r="H101" s="42">
        <f>'расх 19 г'!H41</f>
        <v>0</v>
      </c>
    </row>
    <row r="102" spans="1:8" ht="66.75" customHeight="1" hidden="1">
      <c r="A102" s="143" t="s">
        <v>253</v>
      </c>
      <c r="B102" s="37" t="s">
        <v>64</v>
      </c>
      <c r="C102" s="29" t="s">
        <v>376</v>
      </c>
      <c r="D102" s="29" t="s">
        <v>378</v>
      </c>
      <c r="E102" s="117" t="s">
        <v>127</v>
      </c>
      <c r="F102" s="29" t="s">
        <v>312</v>
      </c>
      <c r="G102" s="42"/>
      <c r="H102" s="42"/>
    </row>
    <row r="103" spans="1:8" ht="18" customHeight="1">
      <c r="A103" s="28" t="s">
        <v>254</v>
      </c>
      <c r="B103" s="37" t="s">
        <v>64</v>
      </c>
      <c r="C103" s="29" t="s">
        <v>376</v>
      </c>
      <c r="D103" s="29" t="s">
        <v>378</v>
      </c>
      <c r="E103" s="117" t="s">
        <v>127</v>
      </c>
      <c r="F103" s="29" t="s">
        <v>213</v>
      </c>
      <c r="G103" s="42">
        <f>'расх 2020-2021'!G43</f>
        <v>32</v>
      </c>
      <c r="H103" s="42">
        <f>'расх 2020-2021'!H43</f>
        <v>32</v>
      </c>
    </row>
    <row r="104" spans="1:8" ht="17.25" customHeight="1" hidden="1">
      <c r="A104" s="28" t="s">
        <v>255</v>
      </c>
      <c r="B104" s="37" t="s">
        <v>64</v>
      </c>
      <c r="C104" s="29" t="s">
        <v>376</v>
      </c>
      <c r="D104" s="29" t="s">
        <v>378</v>
      </c>
      <c r="E104" s="117" t="s">
        <v>127</v>
      </c>
      <c r="F104" s="29" t="s">
        <v>397</v>
      </c>
      <c r="G104" s="42"/>
      <c r="H104" s="42"/>
    </row>
    <row r="105" spans="1:8" ht="17.25" customHeight="1" hidden="1">
      <c r="A105" s="28" t="s">
        <v>216</v>
      </c>
      <c r="B105" s="37" t="s">
        <v>64</v>
      </c>
      <c r="C105" s="29" t="s">
        <v>376</v>
      </c>
      <c r="D105" s="29" t="s">
        <v>378</v>
      </c>
      <c r="E105" s="117" t="s">
        <v>127</v>
      </c>
      <c r="F105" s="29" t="s">
        <v>215</v>
      </c>
      <c r="G105" s="42"/>
      <c r="H105" s="42"/>
    </row>
    <row r="106" spans="1:8" ht="39.75" customHeight="1" hidden="1">
      <c r="A106" s="28" t="s">
        <v>206</v>
      </c>
      <c r="B106" s="37" t="s">
        <v>64</v>
      </c>
      <c r="C106" s="29" t="s">
        <v>382</v>
      </c>
      <c r="D106" s="29" t="s">
        <v>376</v>
      </c>
      <c r="E106" s="117" t="s">
        <v>124</v>
      </c>
      <c r="F106" s="40"/>
      <c r="G106" s="96">
        <f>G107</f>
        <v>0</v>
      </c>
      <c r="H106" s="96">
        <f>H107</f>
        <v>0</v>
      </c>
    </row>
    <row r="107" spans="1:8" ht="15.75" customHeight="1" hidden="1">
      <c r="A107" s="46" t="s">
        <v>218</v>
      </c>
      <c r="B107" s="37" t="s">
        <v>64</v>
      </c>
      <c r="C107" s="29" t="s">
        <v>382</v>
      </c>
      <c r="D107" s="29" t="s">
        <v>376</v>
      </c>
      <c r="E107" s="117" t="s">
        <v>143</v>
      </c>
      <c r="F107" s="40"/>
      <c r="G107" s="96">
        <f>G108+G114+G123+G131+G120</f>
        <v>0</v>
      </c>
      <c r="H107" s="96">
        <f>H108+H114+H123+H131+H120</f>
        <v>0</v>
      </c>
    </row>
    <row r="108" spans="1:8" ht="27" customHeight="1" hidden="1">
      <c r="A108" s="28" t="s">
        <v>284</v>
      </c>
      <c r="B108" s="37" t="s">
        <v>64</v>
      </c>
      <c r="C108" s="29" t="s">
        <v>382</v>
      </c>
      <c r="D108" s="29" t="s">
        <v>376</v>
      </c>
      <c r="E108" s="117" t="s">
        <v>144</v>
      </c>
      <c r="F108" s="40"/>
      <c r="G108" s="96">
        <f>G109</f>
        <v>0</v>
      </c>
      <c r="H108" s="96">
        <f>H109</f>
        <v>0</v>
      </c>
    </row>
    <row r="109" spans="1:8" ht="42" customHeight="1" hidden="1">
      <c r="A109" s="59" t="s">
        <v>243</v>
      </c>
      <c r="B109" s="37" t="s">
        <v>64</v>
      </c>
      <c r="C109" s="29" t="s">
        <v>382</v>
      </c>
      <c r="D109" s="29" t="s">
        <v>376</v>
      </c>
      <c r="E109" s="117" t="s">
        <v>144</v>
      </c>
      <c r="F109" s="40" t="s">
        <v>555</v>
      </c>
      <c r="G109" s="96">
        <f>G110</f>
        <v>0</v>
      </c>
      <c r="H109" s="96">
        <f>H110</f>
        <v>0</v>
      </c>
    </row>
    <row r="110" spans="1:8" ht="16.5" customHeight="1" hidden="1">
      <c r="A110" s="28" t="s">
        <v>306</v>
      </c>
      <c r="B110" s="37" t="s">
        <v>64</v>
      </c>
      <c r="C110" s="29" t="s">
        <v>382</v>
      </c>
      <c r="D110" s="29" t="s">
        <v>376</v>
      </c>
      <c r="E110" s="117" t="s">
        <v>144</v>
      </c>
      <c r="F110" s="40" t="s">
        <v>442</v>
      </c>
      <c r="G110" s="96"/>
      <c r="H110" s="96"/>
    </row>
    <row r="111" spans="1:8" ht="15.75" hidden="1">
      <c r="A111" s="28" t="s">
        <v>285</v>
      </c>
      <c r="B111" s="37" t="s">
        <v>64</v>
      </c>
      <c r="C111" s="29" t="s">
        <v>382</v>
      </c>
      <c r="D111" s="29" t="s">
        <v>376</v>
      </c>
      <c r="E111" s="117" t="s">
        <v>144</v>
      </c>
      <c r="F111" s="29" t="s">
        <v>414</v>
      </c>
      <c r="G111" s="96"/>
      <c r="H111" s="96"/>
    </row>
    <row r="112" spans="1:8" ht="28.5" customHeight="1" hidden="1">
      <c r="A112" s="28" t="s">
        <v>286</v>
      </c>
      <c r="B112" s="37" t="s">
        <v>64</v>
      </c>
      <c r="C112" s="29" t="s">
        <v>382</v>
      </c>
      <c r="D112" s="29" t="s">
        <v>376</v>
      </c>
      <c r="E112" s="117" t="s">
        <v>144</v>
      </c>
      <c r="F112" s="29" t="s">
        <v>415</v>
      </c>
      <c r="G112" s="96"/>
      <c r="H112" s="96"/>
    </row>
    <row r="113" spans="1:8" ht="28.5" customHeight="1" hidden="1">
      <c r="A113" s="28" t="s">
        <v>287</v>
      </c>
      <c r="B113" s="37" t="s">
        <v>64</v>
      </c>
      <c r="C113" s="29" t="s">
        <v>382</v>
      </c>
      <c r="D113" s="29" t="s">
        <v>376</v>
      </c>
      <c r="E113" s="117" t="s">
        <v>144</v>
      </c>
      <c r="F113" s="29" t="s">
        <v>202</v>
      </c>
      <c r="G113" s="96"/>
      <c r="H113" s="96"/>
    </row>
    <row r="114" spans="1:8" ht="29.25" customHeight="1" hidden="1">
      <c r="A114" s="28" t="s">
        <v>289</v>
      </c>
      <c r="B114" s="37" t="s">
        <v>64</v>
      </c>
      <c r="C114" s="29" t="s">
        <v>382</v>
      </c>
      <c r="D114" s="29" t="s">
        <v>376</v>
      </c>
      <c r="E114" s="117" t="s">
        <v>146</v>
      </c>
      <c r="F114" s="40"/>
      <c r="G114" s="96">
        <f>G115</f>
        <v>0</v>
      </c>
      <c r="H114" s="96">
        <f>H115</f>
        <v>0</v>
      </c>
    </row>
    <row r="115" spans="1:8" ht="51" customHeight="1" hidden="1">
      <c r="A115" s="59" t="s">
        <v>243</v>
      </c>
      <c r="B115" s="37" t="s">
        <v>64</v>
      </c>
      <c r="C115" s="29" t="s">
        <v>382</v>
      </c>
      <c r="D115" s="29" t="s">
        <v>376</v>
      </c>
      <c r="E115" s="117" t="s">
        <v>146</v>
      </c>
      <c r="F115" s="40" t="s">
        <v>555</v>
      </c>
      <c r="G115" s="96">
        <f>G116</f>
        <v>0</v>
      </c>
      <c r="H115" s="96">
        <f>H116</f>
        <v>0</v>
      </c>
    </row>
    <row r="116" spans="1:8" ht="17.25" customHeight="1" hidden="1">
      <c r="A116" s="28" t="s">
        <v>69</v>
      </c>
      <c r="B116" s="37" t="s">
        <v>64</v>
      </c>
      <c r="C116" s="29" t="s">
        <v>382</v>
      </c>
      <c r="D116" s="29" t="s">
        <v>376</v>
      </c>
      <c r="E116" s="117" t="s">
        <v>146</v>
      </c>
      <c r="F116" s="40" t="s">
        <v>442</v>
      </c>
      <c r="G116" s="96"/>
      <c r="H116" s="96"/>
    </row>
    <row r="117" spans="1:8" ht="15.75" hidden="1">
      <c r="A117" s="28" t="s">
        <v>285</v>
      </c>
      <c r="B117" s="37" t="s">
        <v>64</v>
      </c>
      <c r="C117" s="29" t="s">
        <v>382</v>
      </c>
      <c r="D117" s="29" t="s">
        <v>376</v>
      </c>
      <c r="E117" s="117" t="s">
        <v>146</v>
      </c>
      <c r="F117" s="29" t="s">
        <v>414</v>
      </c>
      <c r="G117" s="96"/>
      <c r="H117" s="96"/>
    </row>
    <row r="118" spans="1:8" ht="27.75" customHeight="1" hidden="1">
      <c r="A118" s="28" t="s">
        <v>286</v>
      </c>
      <c r="B118" s="37" t="s">
        <v>64</v>
      </c>
      <c r="C118" s="29" t="s">
        <v>382</v>
      </c>
      <c r="D118" s="29" t="s">
        <v>376</v>
      </c>
      <c r="E118" s="117" t="s">
        <v>290</v>
      </c>
      <c r="F118" s="29" t="s">
        <v>415</v>
      </c>
      <c r="G118" s="96"/>
      <c r="H118" s="96"/>
    </row>
    <row r="119" spans="1:8" ht="27.75" customHeight="1" hidden="1">
      <c r="A119" s="28" t="s">
        <v>287</v>
      </c>
      <c r="B119" s="37" t="s">
        <v>64</v>
      </c>
      <c r="C119" s="29" t="s">
        <v>382</v>
      </c>
      <c r="D119" s="29" t="s">
        <v>376</v>
      </c>
      <c r="E119" s="117" t="s">
        <v>146</v>
      </c>
      <c r="F119" s="29" t="s">
        <v>202</v>
      </c>
      <c r="G119" s="96"/>
      <c r="H119" s="96"/>
    </row>
    <row r="120" spans="1:8" ht="42" customHeight="1" hidden="1">
      <c r="A120" s="26" t="s">
        <v>78</v>
      </c>
      <c r="B120" s="37" t="s">
        <v>424</v>
      </c>
      <c r="C120" s="24" t="s">
        <v>382</v>
      </c>
      <c r="D120" s="24" t="s">
        <v>376</v>
      </c>
      <c r="E120" s="140" t="s">
        <v>148</v>
      </c>
      <c r="F120" s="24"/>
      <c r="G120" s="144">
        <f>G121</f>
        <v>0</v>
      </c>
      <c r="H120" s="144">
        <f>H121</f>
        <v>0</v>
      </c>
    </row>
    <row r="121" spans="1:8" ht="42" customHeight="1" hidden="1">
      <c r="A121" s="59" t="s">
        <v>243</v>
      </c>
      <c r="B121" s="37" t="s">
        <v>424</v>
      </c>
      <c r="C121" s="24" t="s">
        <v>382</v>
      </c>
      <c r="D121" s="24" t="s">
        <v>376</v>
      </c>
      <c r="E121" s="140" t="s">
        <v>148</v>
      </c>
      <c r="F121" s="24" t="s">
        <v>555</v>
      </c>
      <c r="G121" s="144">
        <f>G122</f>
        <v>0</v>
      </c>
      <c r="H121" s="144">
        <f>H122</f>
        <v>0</v>
      </c>
    </row>
    <row r="122" spans="1:8" ht="18" customHeight="1" hidden="1">
      <c r="A122" s="26" t="s">
        <v>306</v>
      </c>
      <c r="B122" s="37" t="s">
        <v>424</v>
      </c>
      <c r="C122" s="24" t="s">
        <v>382</v>
      </c>
      <c r="D122" s="24" t="s">
        <v>376</v>
      </c>
      <c r="E122" s="140" t="s">
        <v>148</v>
      </c>
      <c r="F122" s="40" t="s">
        <v>442</v>
      </c>
      <c r="G122" s="144"/>
      <c r="H122" s="144"/>
    </row>
    <row r="123" spans="1:8" ht="29.25" customHeight="1" hidden="1">
      <c r="A123" s="28" t="s">
        <v>288</v>
      </c>
      <c r="B123" s="37" t="s">
        <v>64</v>
      </c>
      <c r="C123" s="29" t="s">
        <v>382</v>
      </c>
      <c r="D123" s="29" t="s">
        <v>376</v>
      </c>
      <c r="E123" s="117" t="s">
        <v>145</v>
      </c>
      <c r="F123" s="29"/>
      <c r="G123" s="96">
        <f>G124+G128</f>
        <v>0</v>
      </c>
      <c r="H123" s="96">
        <f>H124+H128</f>
        <v>0</v>
      </c>
    </row>
    <row r="124" spans="1:8" ht="29.25" customHeight="1" hidden="1">
      <c r="A124" s="28" t="s">
        <v>247</v>
      </c>
      <c r="B124" s="37" t="s">
        <v>64</v>
      </c>
      <c r="C124" s="29" t="s">
        <v>382</v>
      </c>
      <c r="D124" s="29" t="s">
        <v>376</v>
      </c>
      <c r="E124" s="117" t="s">
        <v>145</v>
      </c>
      <c r="F124" s="29" t="s">
        <v>248</v>
      </c>
      <c r="G124" s="96">
        <f>G125</f>
        <v>0</v>
      </c>
      <c r="H124" s="96">
        <f>H125</f>
        <v>0</v>
      </c>
    </row>
    <row r="125" spans="1:8" ht="29.25" customHeight="1" hidden="1">
      <c r="A125" s="59" t="s">
        <v>249</v>
      </c>
      <c r="B125" s="37" t="s">
        <v>64</v>
      </c>
      <c r="C125" s="29" t="s">
        <v>382</v>
      </c>
      <c r="D125" s="29" t="s">
        <v>376</v>
      </c>
      <c r="E125" s="117" t="s">
        <v>145</v>
      </c>
      <c r="F125" s="29" t="s">
        <v>210</v>
      </c>
      <c r="G125" s="96"/>
      <c r="H125" s="96"/>
    </row>
    <row r="126" spans="1:8" ht="25.5" hidden="1">
      <c r="A126" s="28" t="s">
        <v>393</v>
      </c>
      <c r="B126" s="37" t="s">
        <v>64</v>
      </c>
      <c r="C126" s="29" t="s">
        <v>382</v>
      </c>
      <c r="D126" s="29" t="s">
        <v>376</v>
      </c>
      <c r="E126" s="117" t="s">
        <v>145</v>
      </c>
      <c r="F126" s="29" t="s">
        <v>394</v>
      </c>
      <c r="G126" s="95"/>
      <c r="H126" s="95"/>
    </row>
    <row r="127" spans="1:8" ht="27" customHeight="1" hidden="1">
      <c r="A127" s="28" t="s">
        <v>472</v>
      </c>
      <c r="B127" s="37" t="s">
        <v>64</v>
      </c>
      <c r="C127" s="29" t="s">
        <v>382</v>
      </c>
      <c r="D127" s="29" t="s">
        <v>376</v>
      </c>
      <c r="E127" s="117" t="s">
        <v>145</v>
      </c>
      <c r="F127" s="29" t="s">
        <v>395</v>
      </c>
      <c r="G127" s="95"/>
      <c r="H127" s="95"/>
    </row>
    <row r="128" spans="1:8" ht="16.5" customHeight="1" hidden="1">
      <c r="A128" s="28" t="s">
        <v>50</v>
      </c>
      <c r="B128" s="37" t="s">
        <v>64</v>
      </c>
      <c r="C128" s="29" t="s">
        <v>382</v>
      </c>
      <c r="D128" s="29" t="s">
        <v>376</v>
      </c>
      <c r="E128" s="117" t="s">
        <v>145</v>
      </c>
      <c r="F128" s="29" t="s">
        <v>250</v>
      </c>
      <c r="G128" s="95">
        <f>G129</f>
        <v>0</v>
      </c>
      <c r="H128" s="95">
        <f>H129</f>
        <v>0</v>
      </c>
    </row>
    <row r="129" spans="1:8" ht="18" customHeight="1" hidden="1">
      <c r="A129" s="28" t="s">
        <v>214</v>
      </c>
      <c r="B129" s="37" t="s">
        <v>64</v>
      </c>
      <c r="C129" s="29" t="s">
        <v>382</v>
      </c>
      <c r="D129" s="29" t="s">
        <v>376</v>
      </c>
      <c r="E129" s="117" t="s">
        <v>145</v>
      </c>
      <c r="F129" s="29" t="s">
        <v>213</v>
      </c>
      <c r="G129" s="96"/>
      <c r="H129" s="96"/>
    </row>
    <row r="130" spans="1:8" ht="17.25" customHeight="1" hidden="1">
      <c r="A130" s="28" t="s">
        <v>396</v>
      </c>
      <c r="B130" s="37" t="s">
        <v>64</v>
      </c>
      <c r="C130" s="29" t="s">
        <v>382</v>
      </c>
      <c r="D130" s="29" t="s">
        <v>376</v>
      </c>
      <c r="E130" s="117" t="s">
        <v>145</v>
      </c>
      <c r="F130" s="29" t="s">
        <v>397</v>
      </c>
      <c r="G130" s="96"/>
      <c r="H130" s="96"/>
    </row>
    <row r="131" spans="1:8" ht="27.75" customHeight="1" hidden="1">
      <c r="A131" s="28" t="s">
        <v>291</v>
      </c>
      <c r="B131" s="37" t="s">
        <v>64</v>
      </c>
      <c r="C131" s="29" t="s">
        <v>382</v>
      </c>
      <c r="D131" s="29" t="s">
        <v>376</v>
      </c>
      <c r="E131" s="117" t="s">
        <v>147</v>
      </c>
      <c r="F131" s="29"/>
      <c r="G131" s="96">
        <f>G132</f>
        <v>0</v>
      </c>
      <c r="H131" s="96">
        <f>H132</f>
        <v>0</v>
      </c>
    </row>
    <row r="132" spans="1:8" ht="27.75" customHeight="1" hidden="1">
      <c r="A132" s="28" t="s">
        <v>247</v>
      </c>
      <c r="B132" s="37" t="s">
        <v>64</v>
      </c>
      <c r="C132" s="29" t="s">
        <v>382</v>
      </c>
      <c r="D132" s="29" t="s">
        <v>376</v>
      </c>
      <c r="E132" s="117" t="s">
        <v>147</v>
      </c>
      <c r="F132" s="29" t="s">
        <v>248</v>
      </c>
      <c r="G132" s="96">
        <f>G133</f>
        <v>0</v>
      </c>
      <c r="H132" s="96">
        <f>H133</f>
        <v>0</v>
      </c>
    </row>
    <row r="133" spans="1:8" ht="27.75" customHeight="1" hidden="1">
      <c r="A133" s="59" t="s">
        <v>249</v>
      </c>
      <c r="B133" s="37" t="s">
        <v>64</v>
      </c>
      <c r="C133" s="29" t="s">
        <v>382</v>
      </c>
      <c r="D133" s="29" t="s">
        <v>376</v>
      </c>
      <c r="E133" s="117" t="s">
        <v>147</v>
      </c>
      <c r="F133" s="29" t="s">
        <v>210</v>
      </c>
      <c r="G133" s="96"/>
      <c r="H133" s="96"/>
    </row>
    <row r="134" spans="1:8" ht="25.5" hidden="1">
      <c r="A134" s="28" t="s">
        <v>393</v>
      </c>
      <c r="B134" s="37" t="s">
        <v>64</v>
      </c>
      <c r="C134" s="29" t="s">
        <v>382</v>
      </c>
      <c r="D134" s="29" t="s">
        <v>376</v>
      </c>
      <c r="E134" s="117" t="s">
        <v>147</v>
      </c>
      <c r="F134" s="29" t="s">
        <v>394</v>
      </c>
      <c r="G134" s="96"/>
      <c r="H134" s="96"/>
    </row>
    <row r="135" spans="1:8" ht="26.25" customHeight="1" hidden="1">
      <c r="A135" s="28" t="s">
        <v>472</v>
      </c>
      <c r="B135" s="37" t="s">
        <v>64</v>
      </c>
      <c r="C135" s="29" t="s">
        <v>382</v>
      </c>
      <c r="D135" s="29" t="s">
        <v>376</v>
      </c>
      <c r="E135" s="117" t="s">
        <v>147</v>
      </c>
      <c r="F135" s="29" t="s">
        <v>395</v>
      </c>
      <c r="G135" s="96"/>
      <c r="H135" s="96"/>
    </row>
    <row r="136" spans="1:8" ht="26.25" customHeight="1">
      <c r="A136" s="64" t="s">
        <v>636</v>
      </c>
      <c r="B136" s="37"/>
      <c r="C136" s="29"/>
      <c r="D136" s="29"/>
      <c r="E136" s="74" t="s">
        <v>143</v>
      </c>
      <c r="F136" s="29"/>
      <c r="G136" s="191">
        <f aca="true" t="shared" si="6" ref="G136:H138">G137</f>
        <v>791.246</v>
      </c>
      <c r="H136" s="191">
        <f t="shared" si="6"/>
        <v>791.246</v>
      </c>
    </row>
    <row r="137" spans="1:8" ht="26.25" customHeight="1">
      <c r="A137" s="26" t="s">
        <v>637</v>
      </c>
      <c r="B137" s="37"/>
      <c r="C137" s="29"/>
      <c r="D137" s="29"/>
      <c r="E137" s="71" t="s">
        <v>638</v>
      </c>
      <c r="F137" s="29" t="s">
        <v>248</v>
      </c>
      <c r="G137" s="96">
        <f t="shared" si="6"/>
        <v>791.246</v>
      </c>
      <c r="H137" s="96">
        <f t="shared" si="6"/>
        <v>791.246</v>
      </c>
    </row>
    <row r="138" spans="1:8" ht="26.25" customHeight="1">
      <c r="A138" s="28" t="s">
        <v>247</v>
      </c>
      <c r="B138" s="37"/>
      <c r="C138" s="29"/>
      <c r="D138" s="29"/>
      <c r="E138" s="71" t="s">
        <v>638</v>
      </c>
      <c r="F138" s="29" t="s">
        <v>210</v>
      </c>
      <c r="G138" s="96">
        <f t="shared" si="6"/>
        <v>791.246</v>
      </c>
      <c r="H138" s="96">
        <f t="shared" si="6"/>
        <v>791.246</v>
      </c>
    </row>
    <row r="139" spans="1:8" ht="26.25" customHeight="1">
      <c r="A139" s="26" t="s">
        <v>472</v>
      </c>
      <c r="B139" s="37"/>
      <c r="C139" s="29"/>
      <c r="D139" s="29"/>
      <c r="E139" s="71" t="s">
        <v>638</v>
      </c>
      <c r="F139" s="29" t="s">
        <v>395</v>
      </c>
      <c r="G139" s="96">
        <f>'расх 2020-2021'!G160</f>
        <v>791.246</v>
      </c>
      <c r="H139" s="96">
        <f>'расх 2020-2021'!H160</f>
        <v>791.246</v>
      </c>
    </row>
    <row r="140" spans="1:10" ht="26.25" customHeight="1">
      <c r="A140" s="66" t="s">
        <v>256</v>
      </c>
      <c r="B140" s="58" t="s">
        <v>168</v>
      </c>
      <c r="C140" s="69" t="s">
        <v>377</v>
      </c>
      <c r="D140" s="69" t="s">
        <v>379</v>
      </c>
      <c r="E140" s="74" t="s">
        <v>129</v>
      </c>
      <c r="F140" s="29"/>
      <c r="G140" s="96">
        <f>G141+G145+G150+G158</f>
        <v>1053.9</v>
      </c>
      <c r="H140" s="96">
        <f>H141+H145+H150+H158</f>
        <v>1053.9</v>
      </c>
      <c r="J140" s="127"/>
    </row>
    <row r="141" spans="1:8" ht="30.75" customHeight="1">
      <c r="A141" s="98" t="s">
        <v>219</v>
      </c>
      <c r="B141" s="37" t="s">
        <v>64</v>
      </c>
      <c r="C141" s="29" t="s">
        <v>376</v>
      </c>
      <c r="D141" s="29" t="s">
        <v>378</v>
      </c>
      <c r="E141" s="117" t="s">
        <v>128</v>
      </c>
      <c r="F141" s="29"/>
      <c r="G141" s="42">
        <f>G142</f>
        <v>0</v>
      </c>
      <c r="H141" s="42">
        <f>H142</f>
        <v>0</v>
      </c>
    </row>
    <row r="142" spans="1:8" ht="30.75" customHeight="1">
      <c r="A142" s="28" t="s">
        <v>247</v>
      </c>
      <c r="B142" s="37" t="s">
        <v>64</v>
      </c>
      <c r="C142" s="29" t="s">
        <v>376</v>
      </c>
      <c r="D142" s="29" t="s">
        <v>378</v>
      </c>
      <c r="E142" s="117" t="s">
        <v>128</v>
      </c>
      <c r="F142" s="29" t="s">
        <v>248</v>
      </c>
      <c r="G142" s="42">
        <f>G143</f>
        <v>0</v>
      </c>
      <c r="H142" s="42">
        <f>H143</f>
        <v>0</v>
      </c>
    </row>
    <row r="143" spans="1:8" ht="30.75" customHeight="1">
      <c r="A143" s="59" t="s">
        <v>249</v>
      </c>
      <c r="B143" s="37" t="s">
        <v>64</v>
      </c>
      <c r="C143" s="29" t="s">
        <v>376</v>
      </c>
      <c r="D143" s="29" t="s">
        <v>378</v>
      </c>
      <c r="E143" s="117" t="s">
        <v>128</v>
      </c>
      <c r="F143" s="29" t="s">
        <v>210</v>
      </c>
      <c r="G143" s="42">
        <f>'расх 2020-2021'!G49</f>
        <v>0</v>
      </c>
      <c r="H143" s="42">
        <f>'расх 2020-2021'!H49</f>
        <v>0</v>
      </c>
    </row>
    <row r="144" spans="1:8" ht="25.5" customHeight="1" hidden="1">
      <c r="A144" s="28" t="s">
        <v>472</v>
      </c>
      <c r="B144" s="37" t="s">
        <v>64</v>
      </c>
      <c r="C144" s="29" t="s">
        <v>376</v>
      </c>
      <c r="D144" s="29" t="s">
        <v>378</v>
      </c>
      <c r="E144" s="117" t="s">
        <v>128</v>
      </c>
      <c r="F144" s="29" t="s">
        <v>395</v>
      </c>
      <c r="G144" s="42"/>
      <c r="H144" s="42"/>
    </row>
    <row r="145" spans="1:8" ht="57" customHeight="1">
      <c r="A145" s="46" t="s">
        <v>226</v>
      </c>
      <c r="B145" s="37" t="s">
        <v>64</v>
      </c>
      <c r="C145" s="29" t="s">
        <v>378</v>
      </c>
      <c r="D145" s="29" t="s">
        <v>381</v>
      </c>
      <c r="E145" s="117" t="s">
        <v>135</v>
      </c>
      <c r="F145" s="29"/>
      <c r="G145" s="42">
        <f>G146</f>
        <v>0</v>
      </c>
      <c r="H145" s="42">
        <f>H146</f>
        <v>0</v>
      </c>
    </row>
    <row r="146" spans="1:8" ht="30.75" customHeight="1">
      <c r="A146" s="28" t="s">
        <v>247</v>
      </c>
      <c r="B146" s="37"/>
      <c r="C146" s="29"/>
      <c r="D146" s="29"/>
      <c r="E146" s="117" t="s">
        <v>135</v>
      </c>
      <c r="F146" s="29" t="s">
        <v>248</v>
      </c>
      <c r="G146" s="42">
        <f>G147</f>
        <v>0</v>
      </c>
      <c r="H146" s="42">
        <f>H147</f>
        <v>0</v>
      </c>
    </row>
    <row r="147" spans="1:8" ht="30.75" customHeight="1">
      <c r="A147" s="125" t="s">
        <v>249</v>
      </c>
      <c r="B147" s="37"/>
      <c r="C147" s="29"/>
      <c r="D147" s="29"/>
      <c r="E147" s="117" t="s">
        <v>135</v>
      </c>
      <c r="F147" s="29" t="s">
        <v>210</v>
      </c>
      <c r="G147" s="42">
        <f>'расх 2020-2021'!G98</f>
        <v>0</v>
      </c>
      <c r="H147" s="42">
        <f>'расх 2020-2021'!H98</f>
        <v>0</v>
      </c>
    </row>
    <row r="148" spans="1:8" ht="30.75" customHeight="1" hidden="1">
      <c r="A148" s="28" t="s">
        <v>472</v>
      </c>
      <c r="B148" s="37"/>
      <c r="C148" s="29"/>
      <c r="D148" s="29"/>
      <c r="E148" s="117" t="s">
        <v>128</v>
      </c>
      <c r="F148" s="29" t="s">
        <v>395</v>
      </c>
      <c r="G148" s="42">
        <f>'расх 19 г'!G123</f>
        <v>28.7</v>
      </c>
      <c r="H148" s="42">
        <f>'расх 19 г'!H123</f>
        <v>0</v>
      </c>
    </row>
    <row r="149" spans="1:8" ht="25.5" customHeight="1" hidden="1">
      <c r="A149" s="28" t="s">
        <v>472</v>
      </c>
      <c r="B149" s="37"/>
      <c r="C149" s="29"/>
      <c r="D149" s="29"/>
      <c r="E149" s="117" t="s">
        <v>128</v>
      </c>
      <c r="F149" s="29" t="s">
        <v>395</v>
      </c>
      <c r="G149" s="42"/>
      <c r="H149" s="42"/>
    </row>
    <row r="150" spans="1:8" ht="29.25" customHeight="1">
      <c r="A150" s="94" t="s">
        <v>220</v>
      </c>
      <c r="B150" s="37" t="s">
        <v>64</v>
      </c>
      <c r="C150" s="40" t="s">
        <v>376</v>
      </c>
      <c r="D150" s="40" t="s">
        <v>387</v>
      </c>
      <c r="E150" s="117" t="s">
        <v>130</v>
      </c>
      <c r="F150" s="40"/>
      <c r="G150" s="96">
        <f>G151+G155</f>
        <v>154.5</v>
      </c>
      <c r="H150" s="96">
        <f>H151+H155</f>
        <v>154.5</v>
      </c>
    </row>
    <row r="151" spans="1:8" ht="43.5" customHeight="1">
      <c r="A151" s="59" t="s">
        <v>243</v>
      </c>
      <c r="B151" s="37" t="s">
        <v>64</v>
      </c>
      <c r="C151" s="40" t="s">
        <v>376</v>
      </c>
      <c r="D151" s="40" t="s">
        <v>387</v>
      </c>
      <c r="E151" s="117" t="s">
        <v>130</v>
      </c>
      <c r="F151" s="40" t="s">
        <v>555</v>
      </c>
      <c r="G151" s="96">
        <f>G152</f>
        <v>120</v>
      </c>
      <c r="H151" s="96">
        <f>H152</f>
        <v>120</v>
      </c>
    </row>
    <row r="152" spans="1:8" ht="17.25" customHeight="1">
      <c r="A152" s="59" t="s">
        <v>209</v>
      </c>
      <c r="B152" s="37" t="s">
        <v>64</v>
      </c>
      <c r="C152" s="40" t="s">
        <v>376</v>
      </c>
      <c r="D152" s="40" t="s">
        <v>387</v>
      </c>
      <c r="E152" s="117" t="s">
        <v>130</v>
      </c>
      <c r="F152" s="40" t="s">
        <v>479</v>
      </c>
      <c r="G152" s="96">
        <f>'расх 2020-2021'!G55</f>
        <v>120</v>
      </c>
      <c r="H152" s="96">
        <f>'расх 2020-2021'!H55</f>
        <v>120</v>
      </c>
    </row>
    <row r="153" spans="1:8" ht="15.75" hidden="1">
      <c r="A153" s="59" t="s">
        <v>201</v>
      </c>
      <c r="B153" s="37" t="s">
        <v>64</v>
      </c>
      <c r="C153" s="40" t="s">
        <v>376</v>
      </c>
      <c r="D153" s="40" t="s">
        <v>387</v>
      </c>
      <c r="E153" s="117" t="s">
        <v>130</v>
      </c>
      <c r="F153" s="29" t="s">
        <v>391</v>
      </c>
      <c r="G153" s="42"/>
      <c r="H153" s="42"/>
    </row>
    <row r="154" spans="1:8" ht="38.25" hidden="1">
      <c r="A154" s="59" t="s">
        <v>203</v>
      </c>
      <c r="B154" s="37" t="s">
        <v>64</v>
      </c>
      <c r="C154" s="40" t="s">
        <v>376</v>
      </c>
      <c r="D154" s="40" t="s">
        <v>387</v>
      </c>
      <c r="E154" s="117" t="s">
        <v>130</v>
      </c>
      <c r="F154" s="29" t="s">
        <v>204</v>
      </c>
      <c r="G154" s="42"/>
      <c r="H154" s="42"/>
    </row>
    <row r="155" spans="1:8" ht="25.5">
      <c r="A155" s="28" t="s">
        <v>247</v>
      </c>
      <c r="B155" s="37" t="s">
        <v>64</v>
      </c>
      <c r="C155" s="40" t="s">
        <v>376</v>
      </c>
      <c r="D155" s="40" t="s">
        <v>387</v>
      </c>
      <c r="E155" s="117" t="s">
        <v>130</v>
      </c>
      <c r="F155" s="29" t="s">
        <v>248</v>
      </c>
      <c r="G155" s="42">
        <f>G156</f>
        <v>34.5</v>
      </c>
      <c r="H155" s="42">
        <f>H156</f>
        <v>34.5</v>
      </c>
    </row>
    <row r="156" spans="1:8" ht="25.5">
      <c r="A156" s="59" t="s">
        <v>211</v>
      </c>
      <c r="B156" s="37" t="s">
        <v>64</v>
      </c>
      <c r="C156" s="40" t="s">
        <v>376</v>
      </c>
      <c r="D156" s="40" t="s">
        <v>387</v>
      </c>
      <c r="E156" s="117" t="s">
        <v>130</v>
      </c>
      <c r="F156" s="29" t="s">
        <v>210</v>
      </c>
      <c r="G156" s="42">
        <f>'расх 2020-2021'!G59</f>
        <v>34.5</v>
      </c>
      <c r="H156" s="42">
        <f>'расх 2020-2021'!H59</f>
        <v>34.5</v>
      </c>
    </row>
    <row r="157" spans="1:8" ht="25.5" customHeight="1" hidden="1">
      <c r="A157" s="28"/>
      <c r="B157" s="37"/>
      <c r="C157" s="29"/>
      <c r="D157" s="29"/>
      <c r="E157" s="117"/>
      <c r="F157" s="29"/>
      <c r="G157" s="42"/>
      <c r="H157" s="42"/>
    </row>
    <row r="158" spans="1:8" ht="27.75" customHeight="1">
      <c r="A158" s="94" t="s">
        <v>403</v>
      </c>
      <c r="B158" s="37" t="s">
        <v>64</v>
      </c>
      <c r="C158" s="40" t="s">
        <v>377</v>
      </c>
      <c r="D158" s="40" t="s">
        <v>379</v>
      </c>
      <c r="E158" s="117" t="s">
        <v>133</v>
      </c>
      <c r="F158" s="40"/>
      <c r="G158" s="96">
        <f>G159+G164</f>
        <v>899.4000000000001</v>
      </c>
      <c r="H158" s="96">
        <f>H159+H164</f>
        <v>899.4000000000001</v>
      </c>
    </row>
    <row r="159" spans="1:8" ht="42" customHeight="1">
      <c r="A159" s="59" t="s">
        <v>243</v>
      </c>
      <c r="B159" s="37" t="s">
        <v>64</v>
      </c>
      <c r="C159" s="40" t="s">
        <v>377</v>
      </c>
      <c r="D159" s="40" t="s">
        <v>379</v>
      </c>
      <c r="E159" s="117" t="s">
        <v>133</v>
      </c>
      <c r="F159" s="40" t="s">
        <v>555</v>
      </c>
      <c r="G159" s="96">
        <f>G160</f>
        <v>880.4000000000001</v>
      </c>
      <c r="H159" s="96">
        <f>H160</f>
        <v>880.4000000000001</v>
      </c>
    </row>
    <row r="160" spans="1:8" ht="20.25" customHeight="1">
      <c r="A160" s="59" t="s">
        <v>209</v>
      </c>
      <c r="B160" s="37" t="s">
        <v>64</v>
      </c>
      <c r="C160" s="40" t="s">
        <v>377</v>
      </c>
      <c r="D160" s="40" t="s">
        <v>379</v>
      </c>
      <c r="E160" s="117" t="s">
        <v>133</v>
      </c>
      <c r="F160" s="40" t="s">
        <v>479</v>
      </c>
      <c r="G160" s="96">
        <f>'расх 2020-2021'!G76</f>
        <v>880.4000000000001</v>
      </c>
      <c r="H160" s="96">
        <f>'расх 2020-2021'!H76</f>
        <v>880.4000000000001</v>
      </c>
    </row>
    <row r="161" spans="1:8" ht="25.5" hidden="1">
      <c r="A161" s="59" t="s">
        <v>471</v>
      </c>
      <c r="B161" s="37" t="s">
        <v>64</v>
      </c>
      <c r="C161" s="40" t="s">
        <v>377</v>
      </c>
      <c r="D161" s="40" t="s">
        <v>379</v>
      </c>
      <c r="E161" s="117" t="s">
        <v>133</v>
      </c>
      <c r="F161" s="29" t="s">
        <v>391</v>
      </c>
      <c r="G161" s="42"/>
      <c r="H161" s="42"/>
    </row>
    <row r="162" spans="1:8" ht="15.75" hidden="1">
      <c r="A162" s="59" t="s">
        <v>212</v>
      </c>
      <c r="B162" s="37" t="s">
        <v>64</v>
      </c>
      <c r="C162" s="40" t="s">
        <v>377</v>
      </c>
      <c r="D162" s="40" t="s">
        <v>379</v>
      </c>
      <c r="E162" s="117" t="s">
        <v>133</v>
      </c>
      <c r="F162" s="29" t="s">
        <v>392</v>
      </c>
      <c r="G162" s="42"/>
      <c r="H162" s="42"/>
    </row>
    <row r="163" spans="1:8" ht="38.25" hidden="1">
      <c r="A163" s="59" t="s">
        <v>203</v>
      </c>
      <c r="B163" s="37" t="s">
        <v>64</v>
      </c>
      <c r="C163" s="40" t="s">
        <v>377</v>
      </c>
      <c r="D163" s="40" t="s">
        <v>379</v>
      </c>
      <c r="E163" s="117" t="s">
        <v>133</v>
      </c>
      <c r="F163" s="29" t="s">
        <v>204</v>
      </c>
      <c r="G163" s="42"/>
      <c r="H163" s="42"/>
    </row>
    <row r="164" spans="1:8" ht="28.5" customHeight="1">
      <c r="A164" s="28" t="s">
        <v>247</v>
      </c>
      <c r="B164" s="37" t="s">
        <v>64</v>
      </c>
      <c r="C164" s="40" t="s">
        <v>377</v>
      </c>
      <c r="D164" s="40" t="s">
        <v>379</v>
      </c>
      <c r="E164" s="117" t="s">
        <v>133</v>
      </c>
      <c r="F164" s="29" t="s">
        <v>248</v>
      </c>
      <c r="G164" s="42">
        <f>G165</f>
        <v>19</v>
      </c>
      <c r="H164" s="42">
        <f>H165</f>
        <v>19</v>
      </c>
    </row>
    <row r="165" spans="1:8" ht="25.5">
      <c r="A165" s="59" t="s">
        <v>249</v>
      </c>
      <c r="B165" s="37" t="s">
        <v>64</v>
      </c>
      <c r="C165" s="40" t="s">
        <v>377</v>
      </c>
      <c r="D165" s="40" t="s">
        <v>379</v>
      </c>
      <c r="E165" s="117" t="s">
        <v>133</v>
      </c>
      <c r="F165" s="29" t="s">
        <v>210</v>
      </c>
      <c r="G165" s="42">
        <f>'расх 2020-2021'!G81</f>
        <v>19</v>
      </c>
      <c r="H165" s="42">
        <f>'расх 2020-2021'!H81</f>
        <v>19</v>
      </c>
    </row>
    <row r="166" spans="1:8" ht="25.5" hidden="1">
      <c r="A166" s="28" t="s">
        <v>393</v>
      </c>
      <c r="B166" s="37" t="s">
        <v>64</v>
      </c>
      <c r="C166" s="40" t="s">
        <v>377</v>
      </c>
      <c r="D166" s="40" t="s">
        <v>379</v>
      </c>
      <c r="E166" s="117" t="s">
        <v>133</v>
      </c>
      <c r="F166" s="29" t="s">
        <v>394</v>
      </c>
      <c r="G166" s="96"/>
      <c r="H166" s="96"/>
    </row>
    <row r="167" spans="1:8" ht="29.25" customHeight="1" hidden="1">
      <c r="A167" s="28" t="s">
        <v>472</v>
      </c>
      <c r="B167" s="37" t="s">
        <v>64</v>
      </c>
      <c r="C167" s="40" t="s">
        <v>377</v>
      </c>
      <c r="D167" s="40" t="s">
        <v>379</v>
      </c>
      <c r="E167" s="117" t="s">
        <v>133</v>
      </c>
      <c r="F167" s="29" t="s">
        <v>395</v>
      </c>
      <c r="G167" s="42"/>
      <c r="H167" s="42"/>
    </row>
    <row r="168" spans="1:8" ht="29.25" customHeight="1" hidden="1">
      <c r="A168" s="94" t="s">
        <v>220</v>
      </c>
      <c r="B168" s="37" t="s">
        <v>64</v>
      </c>
      <c r="C168" s="40" t="s">
        <v>376</v>
      </c>
      <c r="D168" s="40" t="s">
        <v>387</v>
      </c>
      <c r="E168" s="117" t="s">
        <v>130</v>
      </c>
      <c r="F168" s="40"/>
      <c r="G168" s="96">
        <f>G169+G173</f>
        <v>0</v>
      </c>
      <c r="H168" s="96">
        <f>H169+H173</f>
        <v>0</v>
      </c>
    </row>
    <row r="169" spans="1:8" ht="43.5" customHeight="1" hidden="1">
      <c r="A169" s="59" t="s">
        <v>243</v>
      </c>
      <c r="B169" s="37" t="s">
        <v>64</v>
      </c>
      <c r="C169" s="40" t="s">
        <v>376</v>
      </c>
      <c r="D169" s="40" t="s">
        <v>387</v>
      </c>
      <c r="E169" s="117" t="s">
        <v>130</v>
      </c>
      <c r="F169" s="40" t="s">
        <v>555</v>
      </c>
      <c r="G169" s="96">
        <f>G170</f>
        <v>0</v>
      </c>
      <c r="H169" s="96">
        <f>H170</f>
        <v>0</v>
      </c>
    </row>
    <row r="170" spans="1:8" ht="17.25" customHeight="1" hidden="1">
      <c r="A170" s="59" t="s">
        <v>209</v>
      </c>
      <c r="B170" s="37" t="s">
        <v>64</v>
      </c>
      <c r="C170" s="40" t="s">
        <v>376</v>
      </c>
      <c r="D170" s="40" t="s">
        <v>387</v>
      </c>
      <c r="E170" s="117" t="s">
        <v>130</v>
      </c>
      <c r="F170" s="40" t="s">
        <v>479</v>
      </c>
      <c r="G170" s="96"/>
      <c r="H170" s="96"/>
    </row>
    <row r="171" spans="1:8" ht="15.75" hidden="1">
      <c r="A171" s="59" t="s">
        <v>201</v>
      </c>
      <c r="B171" s="37" t="s">
        <v>64</v>
      </c>
      <c r="C171" s="40" t="s">
        <v>376</v>
      </c>
      <c r="D171" s="40" t="s">
        <v>387</v>
      </c>
      <c r="E171" s="117" t="s">
        <v>130</v>
      </c>
      <c r="F171" s="29" t="s">
        <v>391</v>
      </c>
      <c r="G171" s="42"/>
      <c r="H171" s="42"/>
    </row>
    <row r="172" spans="1:8" ht="38.25" hidden="1">
      <c r="A172" s="59" t="s">
        <v>203</v>
      </c>
      <c r="B172" s="37" t="s">
        <v>64</v>
      </c>
      <c r="C172" s="40" t="s">
        <v>376</v>
      </c>
      <c r="D172" s="40" t="s">
        <v>387</v>
      </c>
      <c r="E172" s="117" t="s">
        <v>130</v>
      </c>
      <c r="F172" s="29" t="s">
        <v>204</v>
      </c>
      <c r="G172" s="42"/>
      <c r="H172" s="42"/>
    </row>
    <row r="173" spans="1:8" ht="25.5" hidden="1">
      <c r="A173" s="28" t="s">
        <v>247</v>
      </c>
      <c r="B173" s="37" t="s">
        <v>64</v>
      </c>
      <c r="C173" s="40" t="s">
        <v>376</v>
      </c>
      <c r="D173" s="40" t="s">
        <v>387</v>
      </c>
      <c r="E173" s="117" t="s">
        <v>130</v>
      </c>
      <c r="F173" s="29" t="s">
        <v>248</v>
      </c>
      <c r="G173" s="42">
        <f>G174</f>
        <v>0</v>
      </c>
      <c r="H173" s="42">
        <f>H174</f>
        <v>0</v>
      </c>
    </row>
    <row r="174" spans="1:8" ht="25.5" hidden="1">
      <c r="A174" s="59" t="s">
        <v>211</v>
      </c>
      <c r="B174" s="37" t="s">
        <v>64</v>
      </c>
      <c r="C174" s="40" t="s">
        <v>376</v>
      </c>
      <c r="D174" s="40" t="s">
        <v>387</v>
      </c>
      <c r="E174" s="117" t="s">
        <v>130</v>
      </c>
      <c r="F174" s="29" t="s">
        <v>210</v>
      </c>
      <c r="G174" s="42"/>
      <c r="H174" s="42"/>
    </row>
    <row r="175" spans="1:8" ht="25.5" hidden="1">
      <c r="A175" s="28" t="s">
        <v>393</v>
      </c>
      <c r="B175" s="37" t="s">
        <v>64</v>
      </c>
      <c r="C175" s="40" t="s">
        <v>376</v>
      </c>
      <c r="D175" s="40" t="s">
        <v>387</v>
      </c>
      <c r="E175" s="117" t="s">
        <v>130</v>
      </c>
      <c r="F175" s="29" t="s">
        <v>394</v>
      </c>
      <c r="G175" s="96"/>
      <c r="H175" s="96"/>
    </row>
    <row r="176" spans="1:8" ht="28.5" customHeight="1" hidden="1">
      <c r="A176" s="28" t="s">
        <v>472</v>
      </c>
      <c r="B176" s="37" t="s">
        <v>64</v>
      </c>
      <c r="C176" s="40" t="s">
        <v>376</v>
      </c>
      <c r="D176" s="40" t="s">
        <v>387</v>
      </c>
      <c r="E176" s="117" t="s">
        <v>130</v>
      </c>
      <c r="F176" s="29" t="s">
        <v>395</v>
      </c>
      <c r="G176" s="42"/>
      <c r="H176" s="42"/>
    </row>
    <row r="177" spans="1:12" s="68" customFormat="1" ht="29.25" customHeight="1">
      <c r="A177" s="75" t="s">
        <v>222</v>
      </c>
      <c r="B177" s="36" t="s">
        <v>64</v>
      </c>
      <c r="C177" s="34" t="s">
        <v>421</v>
      </c>
      <c r="D177" s="34" t="s">
        <v>376</v>
      </c>
      <c r="E177" s="119" t="s">
        <v>131</v>
      </c>
      <c r="F177" s="34"/>
      <c r="G177" s="136">
        <f>G178+G182+G186+G190+G196+G205+G211+G218+G222+G230+G234+G238+G246+G242+G250</f>
        <v>2055.084</v>
      </c>
      <c r="H177" s="136">
        <f>H178+H182+H186+H190+H196+H205+H211+H218+H222+H230+H234+H238+H246+H242+H250</f>
        <v>2074.05225</v>
      </c>
      <c r="K177" s="145"/>
      <c r="L177" s="145"/>
    </row>
    <row r="178" spans="1:8" ht="15.75" customHeight="1">
      <c r="A178" s="98" t="s">
        <v>423</v>
      </c>
      <c r="B178" s="37" t="s">
        <v>64</v>
      </c>
      <c r="C178" s="29" t="s">
        <v>421</v>
      </c>
      <c r="D178" s="29" t="s">
        <v>376</v>
      </c>
      <c r="E178" s="117" t="s">
        <v>149</v>
      </c>
      <c r="F178" s="29"/>
      <c r="G178" s="96">
        <f>G179</f>
        <v>129.6</v>
      </c>
      <c r="H178" s="96">
        <f>H179</f>
        <v>129.6</v>
      </c>
    </row>
    <row r="179" spans="1:8" ht="15.75" customHeight="1">
      <c r="A179" s="98" t="s">
        <v>292</v>
      </c>
      <c r="B179" s="37" t="s">
        <v>64</v>
      </c>
      <c r="C179" s="29" t="s">
        <v>421</v>
      </c>
      <c r="D179" s="29" t="s">
        <v>376</v>
      </c>
      <c r="E179" s="117" t="s">
        <v>149</v>
      </c>
      <c r="F179" s="29" t="s">
        <v>293</v>
      </c>
      <c r="G179" s="96">
        <f>G180</f>
        <v>129.6</v>
      </c>
      <c r="H179" s="96">
        <f>H180</f>
        <v>129.6</v>
      </c>
    </row>
    <row r="180" spans="1:8" ht="15.75" customHeight="1">
      <c r="A180" s="76" t="s">
        <v>360</v>
      </c>
      <c r="B180" s="37"/>
      <c r="C180" s="29"/>
      <c r="D180" s="29"/>
      <c r="E180" s="117" t="s">
        <v>149</v>
      </c>
      <c r="F180" s="29" t="s">
        <v>554</v>
      </c>
      <c r="G180" s="96">
        <f>'расх 2020-2021'!G228</f>
        <v>129.6</v>
      </c>
      <c r="H180" s="96">
        <f>'расх 2020-2021'!H228</f>
        <v>129.6</v>
      </c>
    </row>
    <row r="181" spans="1:8" ht="13.5" customHeight="1" hidden="1">
      <c r="A181" s="28" t="s">
        <v>474</v>
      </c>
      <c r="B181" s="37" t="s">
        <v>64</v>
      </c>
      <c r="C181" s="29" t="s">
        <v>421</v>
      </c>
      <c r="D181" s="29" t="s">
        <v>376</v>
      </c>
      <c r="E181" s="117" t="s">
        <v>149</v>
      </c>
      <c r="F181" s="29" t="s">
        <v>424</v>
      </c>
      <c r="G181" s="146"/>
      <c r="H181" s="146"/>
    </row>
    <row r="182" spans="1:8" ht="15" customHeight="1">
      <c r="A182" s="28" t="s">
        <v>305</v>
      </c>
      <c r="B182" s="37" t="s">
        <v>64</v>
      </c>
      <c r="C182" s="29" t="s">
        <v>416</v>
      </c>
      <c r="D182" s="29" t="s">
        <v>376</v>
      </c>
      <c r="E182" s="117" t="s">
        <v>142</v>
      </c>
      <c r="F182" s="40"/>
      <c r="G182" s="96">
        <f>G183</f>
        <v>60</v>
      </c>
      <c r="H182" s="96">
        <f>H183</f>
        <v>60</v>
      </c>
    </row>
    <row r="183" spans="1:8" ht="28.5" customHeight="1">
      <c r="A183" s="28" t="s">
        <v>247</v>
      </c>
      <c r="B183" s="37" t="s">
        <v>64</v>
      </c>
      <c r="C183" s="29" t="s">
        <v>382</v>
      </c>
      <c r="D183" s="29" t="s">
        <v>376</v>
      </c>
      <c r="E183" s="117" t="s">
        <v>142</v>
      </c>
      <c r="F183" s="40" t="s">
        <v>248</v>
      </c>
      <c r="G183" s="96">
        <f>G184</f>
        <v>60</v>
      </c>
      <c r="H183" s="96">
        <f>H184</f>
        <v>60</v>
      </c>
    </row>
    <row r="184" spans="1:8" ht="27.75" customHeight="1">
      <c r="A184" s="59" t="s">
        <v>249</v>
      </c>
      <c r="B184" s="37" t="s">
        <v>64</v>
      </c>
      <c r="C184" s="29" t="s">
        <v>382</v>
      </c>
      <c r="D184" s="29" t="s">
        <v>376</v>
      </c>
      <c r="E184" s="117" t="s">
        <v>142</v>
      </c>
      <c r="F184" s="40" t="s">
        <v>210</v>
      </c>
      <c r="G184" s="96">
        <f>'расх 2020-2021'!G221</f>
        <v>60</v>
      </c>
      <c r="H184" s="96">
        <f>'расх 2020-2021'!H221</f>
        <v>60</v>
      </c>
    </row>
    <row r="185" spans="1:8" ht="26.25" customHeight="1" hidden="1">
      <c r="A185" s="28" t="s">
        <v>472</v>
      </c>
      <c r="B185" s="37" t="s">
        <v>64</v>
      </c>
      <c r="C185" s="29" t="s">
        <v>382</v>
      </c>
      <c r="D185" s="29" t="s">
        <v>376</v>
      </c>
      <c r="E185" s="117" t="s">
        <v>142</v>
      </c>
      <c r="F185" s="29" t="s">
        <v>395</v>
      </c>
      <c r="G185" s="96"/>
      <c r="H185" s="96"/>
    </row>
    <row r="186" spans="1:8" ht="28.5" customHeight="1">
      <c r="A186" s="28" t="s">
        <v>224</v>
      </c>
      <c r="B186" s="37" t="s">
        <v>64</v>
      </c>
      <c r="C186" s="29" t="s">
        <v>379</v>
      </c>
      <c r="D186" s="29" t="s">
        <v>380</v>
      </c>
      <c r="E186" s="117" t="s">
        <v>134</v>
      </c>
      <c r="F186" s="29"/>
      <c r="G186" s="96">
        <f>G187</f>
        <v>55</v>
      </c>
      <c r="H186" s="96">
        <f>H187</f>
        <v>55</v>
      </c>
    </row>
    <row r="187" spans="1:8" ht="28.5" customHeight="1">
      <c r="A187" s="28" t="s">
        <v>247</v>
      </c>
      <c r="B187" s="37" t="s">
        <v>64</v>
      </c>
      <c r="C187" s="29" t="s">
        <v>379</v>
      </c>
      <c r="D187" s="29" t="s">
        <v>380</v>
      </c>
      <c r="E187" s="117" t="s">
        <v>134</v>
      </c>
      <c r="F187" s="29" t="s">
        <v>248</v>
      </c>
      <c r="G187" s="96">
        <f>G188</f>
        <v>55</v>
      </c>
      <c r="H187" s="96">
        <f>H188</f>
        <v>55</v>
      </c>
    </row>
    <row r="188" spans="1:8" ht="28.5" customHeight="1">
      <c r="A188" s="59" t="s">
        <v>249</v>
      </c>
      <c r="B188" s="37" t="s">
        <v>64</v>
      </c>
      <c r="C188" s="29" t="s">
        <v>379</v>
      </c>
      <c r="D188" s="29" t="s">
        <v>380</v>
      </c>
      <c r="E188" s="117" t="s">
        <v>134</v>
      </c>
      <c r="F188" s="29" t="s">
        <v>210</v>
      </c>
      <c r="G188" s="96">
        <f>'расх 2020-2021'!G89</f>
        <v>55</v>
      </c>
      <c r="H188" s="96">
        <f>'расх 2020-2021'!H89</f>
        <v>55</v>
      </c>
    </row>
    <row r="189" spans="1:8" ht="27" customHeight="1" hidden="1">
      <c r="A189" s="28" t="s">
        <v>472</v>
      </c>
      <c r="B189" s="37" t="s">
        <v>64</v>
      </c>
      <c r="C189" s="29" t="s">
        <v>379</v>
      </c>
      <c r="D189" s="29" t="s">
        <v>380</v>
      </c>
      <c r="E189" s="117" t="s">
        <v>134</v>
      </c>
      <c r="F189" s="29" t="s">
        <v>395</v>
      </c>
      <c r="G189" s="96"/>
      <c r="H189" s="96"/>
    </row>
    <row r="190" spans="1:8" ht="39.75" customHeight="1">
      <c r="A190" s="147" t="s">
        <v>294</v>
      </c>
      <c r="B190" s="37" t="s">
        <v>64</v>
      </c>
      <c r="C190" s="29" t="s">
        <v>419</v>
      </c>
      <c r="D190" s="29" t="s">
        <v>377</v>
      </c>
      <c r="E190" s="117" t="s">
        <v>295</v>
      </c>
      <c r="F190" s="29"/>
      <c r="G190" s="96">
        <f>G191</f>
        <v>378.348</v>
      </c>
      <c r="H190" s="96">
        <f>H191</f>
        <v>398.50624999999997</v>
      </c>
    </row>
    <row r="191" spans="1:8" ht="29.25" customHeight="1">
      <c r="A191" s="28" t="s">
        <v>247</v>
      </c>
      <c r="B191" s="37" t="s">
        <v>64</v>
      </c>
      <c r="C191" s="29" t="s">
        <v>419</v>
      </c>
      <c r="D191" s="29" t="s">
        <v>377</v>
      </c>
      <c r="E191" s="117" t="s">
        <v>295</v>
      </c>
      <c r="F191" s="29" t="s">
        <v>248</v>
      </c>
      <c r="G191" s="96">
        <f>G192</f>
        <v>378.348</v>
      </c>
      <c r="H191" s="96">
        <f>H192</f>
        <v>398.50624999999997</v>
      </c>
    </row>
    <row r="192" spans="1:8" ht="29.25" customHeight="1">
      <c r="A192" s="59" t="s">
        <v>249</v>
      </c>
      <c r="B192" s="37" t="s">
        <v>64</v>
      </c>
      <c r="C192" s="29" t="s">
        <v>419</v>
      </c>
      <c r="D192" s="29" t="s">
        <v>377</v>
      </c>
      <c r="E192" s="117" t="s">
        <v>295</v>
      </c>
      <c r="F192" s="29" t="s">
        <v>210</v>
      </c>
      <c r="G192" s="96">
        <f>'расх 2020-2021'!G235</f>
        <v>378.348</v>
      </c>
      <c r="H192" s="96">
        <f>'расх 2020-2021'!H235</f>
        <v>398.50624999999997</v>
      </c>
    </row>
    <row r="193" spans="1:8" ht="29.25" customHeight="1" hidden="1">
      <c r="A193" s="28" t="s">
        <v>472</v>
      </c>
      <c r="B193" s="37" t="s">
        <v>64</v>
      </c>
      <c r="C193" s="29" t="s">
        <v>419</v>
      </c>
      <c r="D193" s="29" t="s">
        <v>377</v>
      </c>
      <c r="E193" s="117" t="s">
        <v>295</v>
      </c>
      <c r="F193" s="29" t="s">
        <v>395</v>
      </c>
      <c r="G193" s="96"/>
      <c r="H193" s="96"/>
    </row>
    <row r="194" spans="1:8" ht="30.75" customHeight="1" hidden="1">
      <c r="A194" s="28"/>
      <c r="B194" s="37" t="s">
        <v>64</v>
      </c>
      <c r="C194" s="29"/>
      <c r="D194" s="29"/>
      <c r="E194" s="117" t="s">
        <v>263</v>
      </c>
      <c r="F194" s="29"/>
      <c r="G194" s="49">
        <f>G195</f>
        <v>0</v>
      </c>
      <c r="H194" s="49">
        <f>H195</f>
        <v>0</v>
      </c>
    </row>
    <row r="195" spans="1:8" ht="30.75" customHeight="1" hidden="1">
      <c r="A195" s="28"/>
      <c r="B195" s="37" t="s">
        <v>64</v>
      </c>
      <c r="C195" s="29"/>
      <c r="D195" s="29"/>
      <c r="E195" s="117" t="s">
        <v>263</v>
      </c>
      <c r="F195" s="29" t="s">
        <v>395</v>
      </c>
      <c r="G195" s="49">
        <v>0</v>
      </c>
      <c r="H195" s="49">
        <v>0</v>
      </c>
    </row>
    <row r="196" spans="1:8" ht="15" customHeight="1">
      <c r="A196" s="28" t="s">
        <v>388</v>
      </c>
      <c r="B196" s="37" t="s">
        <v>64</v>
      </c>
      <c r="C196" s="29" t="s">
        <v>381</v>
      </c>
      <c r="D196" s="29" t="s">
        <v>377</v>
      </c>
      <c r="E196" s="117" t="s">
        <v>344</v>
      </c>
      <c r="F196" s="29"/>
      <c r="G196" s="42">
        <f>G197</f>
        <v>0</v>
      </c>
      <c r="H196" s="42">
        <f>H197</f>
        <v>0</v>
      </c>
    </row>
    <row r="197" spans="1:8" ht="28.5" customHeight="1">
      <c r="A197" s="28" t="s">
        <v>247</v>
      </c>
      <c r="B197" s="37" t="s">
        <v>64</v>
      </c>
      <c r="C197" s="29" t="s">
        <v>381</v>
      </c>
      <c r="D197" s="29" t="s">
        <v>377</v>
      </c>
      <c r="E197" s="117" t="s">
        <v>344</v>
      </c>
      <c r="F197" s="29" t="s">
        <v>248</v>
      </c>
      <c r="G197" s="42">
        <f>G198</f>
        <v>0</v>
      </c>
      <c r="H197" s="42">
        <f>H198</f>
        <v>0</v>
      </c>
    </row>
    <row r="198" spans="1:8" ht="30" customHeight="1">
      <c r="A198" s="59" t="s">
        <v>249</v>
      </c>
      <c r="B198" s="37" t="s">
        <v>64</v>
      </c>
      <c r="C198" s="29" t="s">
        <v>381</v>
      </c>
      <c r="D198" s="29" t="s">
        <v>377</v>
      </c>
      <c r="E198" s="117" t="s">
        <v>344</v>
      </c>
      <c r="F198" s="29" t="s">
        <v>210</v>
      </c>
      <c r="G198" s="42">
        <f>'расх 2020-2021'!G149</f>
        <v>0</v>
      </c>
      <c r="H198" s="42">
        <f>'расх 2020-2021'!H149</f>
        <v>0</v>
      </c>
    </row>
    <row r="199" spans="1:8" ht="29.25" customHeight="1">
      <c r="A199" s="28" t="s">
        <v>472</v>
      </c>
      <c r="B199" s="37" t="s">
        <v>64</v>
      </c>
      <c r="C199" s="29" t="s">
        <v>381</v>
      </c>
      <c r="D199" s="29" t="s">
        <v>377</v>
      </c>
      <c r="E199" s="117" t="s">
        <v>344</v>
      </c>
      <c r="F199" s="29" t="s">
        <v>395</v>
      </c>
      <c r="G199" s="42"/>
      <c r="H199" s="42"/>
    </row>
    <row r="200" spans="1:8" ht="51.75" customHeight="1" hidden="1">
      <c r="A200" s="87" t="s">
        <v>279</v>
      </c>
      <c r="B200" s="37" t="s">
        <v>64</v>
      </c>
      <c r="C200" s="29" t="s">
        <v>381</v>
      </c>
      <c r="D200" s="29" t="s">
        <v>377</v>
      </c>
      <c r="E200" s="117" t="s">
        <v>309</v>
      </c>
      <c r="F200" s="29"/>
      <c r="G200" s="42">
        <f aca="true" t="shared" si="7" ref="G200:H202">G201</f>
        <v>0</v>
      </c>
      <c r="H200" s="42">
        <f t="shared" si="7"/>
        <v>0</v>
      </c>
    </row>
    <row r="201" spans="1:8" ht="16.5" customHeight="1" hidden="1">
      <c r="A201" s="28" t="s">
        <v>280</v>
      </c>
      <c r="B201" s="37" t="s">
        <v>64</v>
      </c>
      <c r="C201" s="29" t="s">
        <v>381</v>
      </c>
      <c r="D201" s="29" t="s">
        <v>377</v>
      </c>
      <c r="E201" s="117" t="s">
        <v>458</v>
      </c>
      <c r="F201" s="29"/>
      <c r="G201" s="42">
        <f t="shared" si="7"/>
        <v>0</v>
      </c>
      <c r="H201" s="42">
        <f t="shared" si="7"/>
        <v>0</v>
      </c>
    </row>
    <row r="202" spans="1:8" ht="16.5" customHeight="1" hidden="1">
      <c r="A202" s="28" t="s">
        <v>281</v>
      </c>
      <c r="B202" s="37" t="s">
        <v>64</v>
      </c>
      <c r="C202" s="29" t="s">
        <v>381</v>
      </c>
      <c r="D202" s="29" t="s">
        <v>377</v>
      </c>
      <c r="E202" s="117" t="s">
        <v>459</v>
      </c>
      <c r="F202" s="29"/>
      <c r="G202" s="42">
        <f t="shared" si="7"/>
        <v>0</v>
      </c>
      <c r="H202" s="42">
        <f t="shared" si="7"/>
        <v>0</v>
      </c>
    </row>
    <row r="203" spans="1:8" ht="27.75" customHeight="1" hidden="1">
      <c r="A203" s="28" t="s">
        <v>472</v>
      </c>
      <c r="B203" s="37" t="s">
        <v>64</v>
      </c>
      <c r="C203" s="29" t="s">
        <v>381</v>
      </c>
      <c r="D203" s="29" t="s">
        <v>377</v>
      </c>
      <c r="E203" s="117" t="s">
        <v>459</v>
      </c>
      <c r="F203" s="29" t="s">
        <v>395</v>
      </c>
      <c r="G203" s="42"/>
      <c r="H203" s="42"/>
    </row>
    <row r="204" spans="1:8" ht="29.25" customHeight="1" hidden="1">
      <c r="A204" s="28" t="s">
        <v>222</v>
      </c>
      <c r="B204" s="37" t="s">
        <v>64</v>
      </c>
      <c r="C204" s="29" t="s">
        <v>381</v>
      </c>
      <c r="D204" s="29" t="s">
        <v>377</v>
      </c>
      <c r="E204" s="117" t="s">
        <v>221</v>
      </c>
      <c r="F204" s="29"/>
      <c r="G204" s="42">
        <f>G207</f>
        <v>0</v>
      </c>
      <c r="H204" s="42">
        <f>H207</f>
        <v>0</v>
      </c>
    </row>
    <row r="205" spans="1:8" ht="30.75" customHeight="1" hidden="1">
      <c r="A205" s="28" t="s">
        <v>164</v>
      </c>
      <c r="B205" s="37" t="s">
        <v>64</v>
      </c>
      <c r="C205" s="29" t="s">
        <v>429</v>
      </c>
      <c r="D205" s="29" t="s">
        <v>379</v>
      </c>
      <c r="E205" s="117" t="s">
        <v>150</v>
      </c>
      <c r="F205" s="29"/>
      <c r="G205" s="96">
        <f>G207</f>
        <v>0</v>
      </c>
      <c r="H205" s="96">
        <f>H207</f>
        <v>0</v>
      </c>
    </row>
    <row r="206" spans="1:8" ht="16.5" customHeight="1" hidden="1">
      <c r="A206" s="28" t="s">
        <v>361</v>
      </c>
      <c r="B206" s="37" t="s">
        <v>168</v>
      </c>
      <c r="C206" s="24" t="s">
        <v>429</v>
      </c>
      <c r="D206" s="24" t="s">
        <v>379</v>
      </c>
      <c r="E206" s="140" t="s">
        <v>150</v>
      </c>
      <c r="F206" s="29" t="s">
        <v>362</v>
      </c>
      <c r="G206" s="96">
        <f>G207</f>
        <v>0</v>
      </c>
      <c r="H206" s="96">
        <f>H207</f>
        <v>0</v>
      </c>
    </row>
    <row r="207" spans="1:8" ht="16.5" customHeight="1" hidden="1">
      <c r="A207" s="28" t="s">
        <v>552</v>
      </c>
      <c r="B207" s="37" t="s">
        <v>64</v>
      </c>
      <c r="C207" s="29" t="s">
        <v>429</v>
      </c>
      <c r="D207" s="29" t="s">
        <v>379</v>
      </c>
      <c r="E207" s="117" t="s">
        <v>150</v>
      </c>
      <c r="F207" s="29" t="s">
        <v>389</v>
      </c>
      <c r="G207" s="96"/>
      <c r="H207" s="96">
        <f>'расх 19 г'!H304</f>
        <v>0</v>
      </c>
    </row>
    <row r="208" spans="1:8" ht="27.75" customHeight="1" hidden="1">
      <c r="A208" s="28" t="s">
        <v>38</v>
      </c>
      <c r="B208" s="37" t="s">
        <v>64</v>
      </c>
      <c r="C208" s="29" t="s">
        <v>429</v>
      </c>
      <c r="D208" s="29" t="s">
        <v>379</v>
      </c>
      <c r="E208" s="117" t="s">
        <v>151</v>
      </c>
      <c r="F208" s="29"/>
      <c r="G208" s="96">
        <f>G210</f>
        <v>0</v>
      </c>
      <c r="H208" s="96">
        <f>H210</f>
        <v>0</v>
      </c>
    </row>
    <row r="209" spans="1:8" ht="18" customHeight="1" hidden="1">
      <c r="A209" s="28" t="s">
        <v>361</v>
      </c>
      <c r="B209" s="37"/>
      <c r="C209" s="29"/>
      <c r="D209" s="29"/>
      <c r="E209" s="117" t="s">
        <v>151</v>
      </c>
      <c r="F209" s="29" t="s">
        <v>362</v>
      </c>
      <c r="G209" s="96">
        <f>G210</f>
        <v>0</v>
      </c>
      <c r="H209" s="96">
        <f>H210</f>
        <v>0</v>
      </c>
    </row>
    <row r="210" spans="1:8" ht="17.25" customHeight="1" hidden="1">
      <c r="A210" s="28" t="s">
        <v>552</v>
      </c>
      <c r="B210" s="37" t="s">
        <v>64</v>
      </c>
      <c r="C210" s="29" t="s">
        <v>429</v>
      </c>
      <c r="D210" s="29" t="s">
        <v>379</v>
      </c>
      <c r="E210" s="117" t="s">
        <v>151</v>
      </c>
      <c r="F210" s="29" t="s">
        <v>389</v>
      </c>
      <c r="G210" s="96">
        <f>'расх 19 г'!G312</f>
        <v>0</v>
      </c>
      <c r="H210" s="96">
        <f>'расх 19 г'!H307</f>
        <v>0</v>
      </c>
    </row>
    <row r="211" spans="1:8" ht="28.5" customHeight="1" hidden="1">
      <c r="A211" s="28" t="s">
        <v>165</v>
      </c>
      <c r="B211" s="37" t="s">
        <v>64</v>
      </c>
      <c r="C211" s="29" t="s">
        <v>429</v>
      </c>
      <c r="D211" s="29" t="s">
        <v>379</v>
      </c>
      <c r="E211" s="117" t="s">
        <v>152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361</v>
      </c>
      <c r="B212" s="37"/>
      <c r="C212" s="29"/>
      <c r="D212" s="29"/>
      <c r="E212" s="117" t="s">
        <v>152</v>
      </c>
      <c r="F212" s="29" t="s">
        <v>362</v>
      </c>
      <c r="G212" s="96">
        <f>G213</f>
        <v>0</v>
      </c>
      <c r="H212" s="96">
        <f>H213</f>
        <v>0</v>
      </c>
    </row>
    <row r="213" spans="1:8" ht="17.25" customHeight="1" hidden="1">
      <c r="A213" s="28" t="s">
        <v>552</v>
      </c>
      <c r="B213" s="37" t="s">
        <v>64</v>
      </c>
      <c r="C213" s="29" t="s">
        <v>429</v>
      </c>
      <c r="D213" s="29" t="s">
        <v>379</v>
      </c>
      <c r="E213" s="117" t="s">
        <v>152</v>
      </c>
      <c r="F213" s="29" t="s">
        <v>389</v>
      </c>
      <c r="G213" s="96"/>
      <c r="H213" s="96">
        <f>'расх 19 г'!H310</f>
        <v>0</v>
      </c>
    </row>
    <row r="214" spans="1:8" ht="40.5" customHeight="1" hidden="1">
      <c r="A214" s="28" t="s">
        <v>70</v>
      </c>
      <c r="B214" s="37" t="s">
        <v>64</v>
      </c>
      <c r="C214" s="29" t="s">
        <v>381</v>
      </c>
      <c r="D214" s="29" t="s">
        <v>379</v>
      </c>
      <c r="E214" s="117" t="s">
        <v>71</v>
      </c>
      <c r="F214" s="29"/>
      <c r="G214" s="42">
        <f aca="true" t="shared" si="8" ref="G214:H216">G215</f>
        <v>0</v>
      </c>
      <c r="H214" s="42">
        <f t="shared" si="8"/>
        <v>0</v>
      </c>
    </row>
    <row r="215" spans="1:8" ht="29.25" customHeight="1" hidden="1">
      <c r="A215" s="28" t="s">
        <v>72</v>
      </c>
      <c r="B215" s="37" t="s">
        <v>64</v>
      </c>
      <c r="C215" s="29" t="s">
        <v>381</v>
      </c>
      <c r="D215" s="29" t="s">
        <v>379</v>
      </c>
      <c r="E215" s="117" t="s">
        <v>73</v>
      </c>
      <c r="F215" s="29"/>
      <c r="G215" s="42">
        <f t="shared" si="8"/>
        <v>0</v>
      </c>
      <c r="H215" s="42">
        <f t="shared" si="8"/>
        <v>0</v>
      </c>
    </row>
    <row r="216" spans="1:8" ht="21.75" customHeight="1" hidden="1">
      <c r="A216" s="28" t="s">
        <v>74</v>
      </c>
      <c r="B216" s="37" t="s">
        <v>64</v>
      </c>
      <c r="C216" s="29" t="s">
        <v>381</v>
      </c>
      <c r="D216" s="29" t="s">
        <v>379</v>
      </c>
      <c r="E216" s="117" t="s">
        <v>75</v>
      </c>
      <c r="F216" s="29"/>
      <c r="G216" s="42">
        <f t="shared" si="8"/>
        <v>0</v>
      </c>
      <c r="H216" s="42">
        <f t="shared" si="8"/>
        <v>0</v>
      </c>
    </row>
    <row r="217" spans="1:8" ht="25.5" customHeight="1" hidden="1">
      <c r="A217" s="28" t="s">
        <v>472</v>
      </c>
      <c r="B217" s="37" t="s">
        <v>64</v>
      </c>
      <c r="C217" s="29" t="s">
        <v>381</v>
      </c>
      <c r="D217" s="29" t="s">
        <v>379</v>
      </c>
      <c r="E217" s="117" t="s">
        <v>75</v>
      </c>
      <c r="F217" s="40" t="s">
        <v>395</v>
      </c>
      <c r="G217" s="42">
        <v>0</v>
      </c>
      <c r="H217" s="42">
        <v>0</v>
      </c>
    </row>
    <row r="218" spans="1:8" ht="14.25" customHeight="1">
      <c r="A218" s="17" t="s">
        <v>301</v>
      </c>
      <c r="B218" s="37" t="s">
        <v>64</v>
      </c>
      <c r="C218" s="29" t="s">
        <v>381</v>
      </c>
      <c r="D218" s="29" t="s">
        <v>379</v>
      </c>
      <c r="E218" s="117" t="s">
        <v>137</v>
      </c>
      <c r="F218" s="40"/>
      <c r="G218" s="96">
        <f>G219</f>
        <v>201.316</v>
      </c>
      <c r="H218" s="96">
        <f>H219</f>
        <v>201.316</v>
      </c>
    </row>
    <row r="219" spans="1:8" ht="27" customHeight="1">
      <c r="A219" s="28" t="s">
        <v>247</v>
      </c>
      <c r="B219" s="37" t="s">
        <v>64</v>
      </c>
      <c r="C219" s="29" t="s">
        <v>381</v>
      </c>
      <c r="D219" s="29" t="s">
        <v>379</v>
      </c>
      <c r="E219" s="117" t="s">
        <v>137</v>
      </c>
      <c r="F219" s="40" t="s">
        <v>248</v>
      </c>
      <c r="G219" s="96">
        <f>G220</f>
        <v>201.316</v>
      </c>
      <c r="H219" s="96">
        <f>H220</f>
        <v>201.316</v>
      </c>
    </row>
    <row r="220" spans="1:8" ht="27" customHeight="1">
      <c r="A220" s="59" t="s">
        <v>249</v>
      </c>
      <c r="B220" s="37" t="s">
        <v>64</v>
      </c>
      <c r="C220" s="29" t="s">
        <v>381</v>
      </c>
      <c r="D220" s="29" t="s">
        <v>379</v>
      </c>
      <c r="E220" s="117" t="s">
        <v>137</v>
      </c>
      <c r="F220" s="40" t="s">
        <v>210</v>
      </c>
      <c r="G220" s="96">
        <f>'расх 2020-2021'!G164</f>
        <v>201.316</v>
      </c>
      <c r="H220" s="96">
        <f>'расх 2020-2021'!H164</f>
        <v>201.316</v>
      </c>
    </row>
    <row r="221" spans="1:8" ht="27" customHeight="1" hidden="1">
      <c r="A221" s="28" t="s">
        <v>472</v>
      </c>
      <c r="B221" s="37" t="s">
        <v>64</v>
      </c>
      <c r="C221" s="29" t="s">
        <v>381</v>
      </c>
      <c r="D221" s="29" t="s">
        <v>379</v>
      </c>
      <c r="E221" s="117" t="s">
        <v>137</v>
      </c>
      <c r="F221" s="40" t="s">
        <v>395</v>
      </c>
      <c r="G221" s="96"/>
      <c r="H221" s="96"/>
    </row>
    <row r="222" spans="1:8" ht="26.25" customHeight="1">
      <c r="A222" s="94" t="s">
        <v>302</v>
      </c>
      <c r="B222" s="37" t="s">
        <v>64</v>
      </c>
      <c r="C222" s="29" t="s">
        <v>381</v>
      </c>
      <c r="D222" s="29" t="s">
        <v>379</v>
      </c>
      <c r="E222" s="117" t="s">
        <v>138</v>
      </c>
      <c r="F222" s="40"/>
      <c r="G222" s="96">
        <f>G223</f>
        <v>0</v>
      </c>
      <c r="H222" s="96">
        <f>H223</f>
        <v>0</v>
      </c>
    </row>
    <row r="223" spans="1:8" ht="26.25" customHeight="1">
      <c r="A223" s="28" t="s">
        <v>247</v>
      </c>
      <c r="B223" s="37" t="s">
        <v>64</v>
      </c>
      <c r="C223" s="29" t="s">
        <v>381</v>
      </c>
      <c r="D223" s="29" t="s">
        <v>379</v>
      </c>
      <c r="E223" s="117" t="s">
        <v>138</v>
      </c>
      <c r="F223" s="40" t="s">
        <v>248</v>
      </c>
      <c r="G223" s="96">
        <f>G224</f>
        <v>0</v>
      </c>
      <c r="H223" s="96">
        <f>H224</f>
        <v>0</v>
      </c>
    </row>
    <row r="224" spans="1:8" ht="26.25" customHeight="1">
      <c r="A224" s="59" t="s">
        <v>249</v>
      </c>
      <c r="B224" s="37" t="s">
        <v>64</v>
      </c>
      <c r="C224" s="29" t="s">
        <v>381</v>
      </c>
      <c r="D224" s="29" t="s">
        <v>379</v>
      </c>
      <c r="E224" s="117" t="s">
        <v>138</v>
      </c>
      <c r="F224" s="40" t="s">
        <v>210</v>
      </c>
      <c r="G224" s="96">
        <f>'расх 2020-2021'!G168</f>
        <v>0</v>
      </c>
      <c r="H224" s="96">
        <f>'расх 2020-2021'!H168</f>
        <v>0</v>
      </c>
    </row>
    <row r="225" spans="1:8" ht="27" customHeight="1" hidden="1">
      <c r="A225" s="28" t="s">
        <v>472</v>
      </c>
      <c r="B225" s="37" t="s">
        <v>64</v>
      </c>
      <c r="C225" s="29" t="s">
        <v>381</v>
      </c>
      <c r="D225" s="29" t="s">
        <v>379</v>
      </c>
      <c r="E225" s="117" t="s">
        <v>138</v>
      </c>
      <c r="F225" s="40" t="s">
        <v>395</v>
      </c>
      <c r="G225" s="96"/>
      <c r="H225" s="96"/>
    </row>
    <row r="226" spans="1:8" ht="15.75" customHeight="1" hidden="1">
      <c r="A226" s="17" t="s">
        <v>303</v>
      </c>
      <c r="B226" s="37" t="s">
        <v>64</v>
      </c>
      <c r="C226" s="29" t="s">
        <v>381</v>
      </c>
      <c r="D226" s="29" t="s">
        <v>379</v>
      </c>
      <c r="E226" s="117" t="s">
        <v>139</v>
      </c>
      <c r="F226" s="40"/>
      <c r="G226" s="96">
        <f>G227</f>
        <v>0</v>
      </c>
      <c r="H226" s="96">
        <f>H227</f>
        <v>0</v>
      </c>
    </row>
    <row r="227" spans="1:8" ht="28.5" customHeight="1" hidden="1">
      <c r="A227" s="28" t="s">
        <v>247</v>
      </c>
      <c r="B227" s="37" t="s">
        <v>64</v>
      </c>
      <c r="C227" s="29" t="s">
        <v>381</v>
      </c>
      <c r="D227" s="29" t="s">
        <v>379</v>
      </c>
      <c r="E227" s="117" t="s">
        <v>139</v>
      </c>
      <c r="F227" s="40" t="s">
        <v>248</v>
      </c>
      <c r="G227" s="96">
        <f>G228</f>
        <v>0</v>
      </c>
      <c r="H227" s="96">
        <f>H228</f>
        <v>0</v>
      </c>
    </row>
    <row r="228" spans="1:8" ht="27" customHeight="1" hidden="1">
      <c r="A228" s="59" t="s">
        <v>249</v>
      </c>
      <c r="B228" s="37" t="s">
        <v>64</v>
      </c>
      <c r="C228" s="29" t="s">
        <v>381</v>
      </c>
      <c r="D228" s="29" t="s">
        <v>379</v>
      </c>
      <c r="E228" s="117" t="s">
        <v>139</v>
      </c>
      <c r="F228" s="40" t="s">
        <v>210</v>
      </c>
      <c r="G228" s="96"/>
      <c r="H228" s="96"/>
    </row>
    <row r="229" spans="1:8" ht="26.25" customHeight="1" hidden="1">
      <c r="A229" s="28" t="s">
        <v>472</v>
      </c>
      <c r="B229" s="37" t="s">
        <v>64</v>
      </c>
      <c r="C229" s="29" t="s">
        <v>381</v>
      </c>
      <c r="D229" s="29" t="s">
        <v>379</v>
      </c>
      <c r="E229" s="117" t="s">
        <v>139</v>
      </c>
      <c r="F229" s="40" t="s">
        <v>395</v>
      </c>
      <c r="G229" s="96"/>
      <c r="H229" s="96"/>
    </row>
    <row r="230" spans="1:8" ht="15" customHeight="1">
      <c r="A230" s="28" t="s">
        <v>411</v>
      </c>
      <c r="B230" s="37" t="s">
        <v>64</v>
      </c>
      <c r="C230" s="29" t="s">
        <v>381</v>
      </c>
      <c r="D230" s="29" t="s">
        <v>379</v>
      </c>
      <c r="E230" s="117" t="s">
        <v>140</v>
      </c>
      <c r="F230" s="40"/>
      <c r="G230" s="96">
        <f>G231</f>
        <v>10</v>
      </c>
      <c r="H230" s="96">
        <f>H231</f>
        <v>20</v>
      </c>
    </row>
    <row r="231" spans="1:8" ht="28.5" customHeight="1">
      <c r="A231" s="28" t="s">
        <v>247</v>
      </c>
      <c r="B231" s="37" t="s">
        <v>64</v>
      </c>
      <c r="C231" s="29" t="s">
        <v>381</v>
      </c>
      <c r="D231" s="29" t="s">
        <v>379</v>
      </c>
      <c r="E231" s="117" t="s">
        <v>140</v>
      </c>
      <c r="F231" s="40" t="s">
        <v>248</v>
      </c>
      <c r="G231" s="96">
        <f>G232</f>
        <v>10</v>
      </c>
      <c r="H231" s="96">
        <f>H232</f>
        <v>20</v>
      </c>
    </row>
    <row r="232" spans="1:8" ht="30" customHeight="1">
      <c r="A232" s="59" t="s">
        <v>249</v>
      </c>
      <c r="B232" s="37" t="s">
        <v>64</v>
      </c>
      <c r="C232" s="29" t="s">
        <v>381</v>
      </c>
      <c r="D232" s="29" t="s">
        <v>379</v>
      </c>
      <c r="E232" s="117" t="s">
        <v>140</v>
      </c>
      <c r="F232" s="40" t="s">
        <v>210</v>
      </c>
      <c r="G232" s="96">
        <f>'расх 2020-2021'!G176</f>
        <v>10</v>
      </c>
      <c r="H232" s="96">
        <f>'расх 2020-2021'!H176</f>
        <v>20</v>
      </c>
    </row>
    <row r="233" spans="1:8" ht="27" customHeight="1" hidden="1">
      <c r="A233" s="28" t="s">
        <v>472</v>
      </c>
      <c r="B233" s="37" t="s">
        <v>64</v>
      </c>
      <c r="C233" s="29" t="s">
        <v>381</v>
      </c>
      <c r="D233" s="29" t="s">
        <v>379</v>
      </c>
      <c r="E233" s="117" t="s">
        <v>140</v>
      </c>
      <c r="F233" s="40" t="s">
        <v>395</v>
      </c>
      <c r="G233" s="96"/>
      <c r="H233" s="96"/>
    </row>
    <row r="234" spans="1:8" ht="27.75" customHeight="1">
      <c r="A234" s="28" t="s">
        <v>304</v>
      </c>
      <c r="B234" s="37" t="s">
        <v>64</v>
      </c>
      <c r="C234" s="29" t="s">
        <v>381</v>
      </c>
      <c r="D234" s="29" t="s">
        <v>379</v>
      </c>
      <c r="E234" s="117" t="s">
        <v>141</v>
      </c>
      <c r="F234" s="40"/>
      <c r="G234" s="96">
        <f>G235</f>
        <v>1140.82</v>
      </c>
      <c r="H234" s="96">
        <f>H235</f>
        <v>1129.63</v>
      </c>
    </row>
    <row r="235" spans="1:8" ht="27.75" customHeight="1">
      <c r="A235" s="28" t="s">
        <v>247</v>
      </c>
      <c r="B235" s="37" t="s">
        <v>64</v>
      </c>
      <c r="C235" s="29" t="s">
        <v>381</v>
      </c>
      <c r="D235" s="29" t="s">
        <v>379</v>
      </c>
      <c r="E235" s="117" t="s">
        <v>141</v>
      </c>
      <c r="F235" s="40" t="s">
        <v>248</v>
      </c>
      <c r="G235" s="96">
        <f>G236</f>
        <v>1140.82</v>
      </c>
      <c r="H235" s="96">
        <f>H236</f>
        <v>1129.63</v>
      </c>
    </row>
    <row r="236" spans="1:8" ht="27.75" customHeight="1">
      <c r="A236" s="59" t="s">
        <v>249</v>
      </c>
      <c r="B236" s="37" t="s">
        <v>64</v>
      </c>
      <c r="C236" s="29" t="s">
        <v>381</v>
      </c>
      <c r="D236" s="29" t="s">
        <v>379</v>
      </c>
      <c r="E236" s="117" t="s">
        <v>141</v>
      </c>
      <c r="F236" s="40" t="s">
        <v>210</v>
      </c>
      <c r="G236" s="96">
        <f>'расх 2020-2021'!G180</f>
        <v>1140.82</v>
      </c>
      <c r="H236" s="96">
        <f>'расх 2020-2021'!H180</f>
        <v>1129.63</v>
      </c>
    </row>
    <row r="237" spans="1:8" ht="27" customHeight="1" hidden="1">
      <c r="A237" s="28" t="s">
        <v>472</v>
      </c>
      <c r="B237" s="37" t="s">
        <v>64</v>
      </c>
      <c r="C237" s="29" t="s">
        <v>381</v>
      </c>
      <c r="D237" s="29" t="s">
        <v>379</v>
      </c>
      <c r="E237" s="117" t="s">
        <v>141</v>
      </c>
      <c r="F237" s="40" t="s">
        <v>395</v>
      </c>
      <c r="G237" s="96"/>
      <c r="H237" s="96"/>
    </row>
    <row r="238" spans="1:8" ht="28.5" customHeight="1">
      <c r="A238" s="28" t="s">
        <v>223</v>
      </c>
      <c r="B238" s="37" t="s">
        <v>64</v>
      </c>
      <c r="C238" s="40" t="s">
        <v>376</v>
      </c>
      <c r="D238" s="40" t="s">
        <v>387</v>
      </c>
      <c r="E238" s="117" t="s">
        <v>132</v>
      </c>
      <c r="F238" s="29"/>
      <c r="G238" s="42">
        <f>'расх 2020-2021'!G65</f>
        <v>0</v>
      </c>
      <c r="H238" s="42">
        <f>'расх 2020-2021'!H65</f>
        <v>0</v>
      </c>
    </row>
    <row r="239" spans="1:8" ht="28.5" customHeight="1">
      <c r="A239" s="28" t="s">
        <v>247</v>
      </c>
      <c r="B239" s="37" t="s">
        <v>64</v>
      </c>
      <c r="C239" s="40" t="s">
        <v>376</v>
      </c>
      <c r="D239" s="40" t="s">
        <v>387</v>
      </c>
      <c r="E239" s="117" t="s">
        <v>132</v>
      </c>
      <c r="F239" s="29" t="s">
        <v>248</v>
      </c>
      <c r="G239" s="42">
        <f>G240</f>
        <v>80</v>
      </c>
      <c r="H239" s="42">
        <f>H240</f>
        <v>80</v>
      </c>
    </row>
    <row r="240" spans="1:8" ht="28.5" customHeight="1">
      <c r="A240" s="59" t="s">
        <v>249</v>
      </c>
      <c r="B240" s="37" t="s">
        <v>64</v>
      </c>
      <c r="C240" s="40" t="s">
        <v>376</v>
      </c>
      <c r="D240" s="40" t="s">
        <v>387</v>
      </c>
      <c r="E240" s="117" t="s">
        <v>132</v>
      </c>
      <c r="F240" s="29" t="s">
        <v>210</v>
      </c>
      <c r="G240" s="49">
        <f>'расх 2020-2021'!G126</f>
        <v>80</v>
      </c>
      <c r="H240" s="49">
        <f>'расх 2020-2021'!H126</f>
        <v>80</v>
      </c>
    </row>
    <row r="241" spans="1:8" ht="27" customHeight="1" hidden="1">
      <c r="A241" s="28" t="s">
        <v>472</v>
      </c>
      <c r="B241" s="37" t="s">
        <v>64</v>
      </c>
      <c r="C241" s="40" t="s">
        <v>376</v>
      </c>
      <c r="D241" s="40" t="s">
        <v>387</v>
      </c>
      <c r="E241" s="117" t="s">
        <v>132</v>
      </c>
      <c r="F241" s="29" t="s">
        <v>395</v>
      </c>
      <c r="G241" s="42"/>
      <c r="H241" s="42"/>
    </row>
    <row r="242" spans="1:8" ht="15" customHeight="1">
      <c r="A242" s="28" t="s">
        <v>166</v>
      </c>
      <c r="B242" s="37" t="s">
        <v>64</v>
      </c>
      <c r="C242" s="29" t="s">
        <v>381</v>
      </c>
      <c r="D242" s="29" t="s">
        <v>376</v>
      </c>
      <c r="E242" s="117" t="s">
        <v>136</v>
      </c>
      <c r="F242" s="29"/>
      <c r="G242" s="49">
        <f>G243</f>
        <v>80</v>
      </c>
      <c r="H242" s="49">
        <f>H243</f>
        <v>80</v>
      </c>
    </row>
    <row r="243" spans="1:8" ht="28.5" customHeight="1">
      <c r="A243" s="28" t="s">
        <v>247</v>
      </c>
      <c r="B243" s="37" t="s">
        <v>64</v>
      </c>
      <c r="C243" s="29" t="s">
        <v>381</v>
      </c>
      <c r="D243" s="29" t="s">
        <v>376</v>
      </c>
      <c r="E243" s="117" t="s">
        <v>136</v>
      </c>
      <c r="F243" s="29" t="s">
        <v>248</v>
      </c>
      <c r="G243" s="49">
        <f>G244</f>
        <v>80</v>
      </c>
      <c r="H243" s="49">
        <f>H244</f>
        <v>80</v>
      </c>
    </row>
    <row r="244" spans="1:8" ht="29.25" customHeight="1">
      <c r="A244" s="59" t="s">
        <v>249</v>
      </c>
      <c r="B244" s="37" t="s">
        <v>64</v>
      </c>
      <c r="C244" s="29" t="s">
        <v>381</v>
      </c>
      <c r="D244" s="29" t="s">
        <v>376</v>
      </c>
      <c r="E244" s="117" t="s">
        <v>136</v>
      </c>
      <c r="F244" s="29" t="s">
        <v>210</v>
      </c>
      <c r="G244" s="49">
        <f>'расх 2020-2021'!G130</f>
        <v>80</v>
      </c>
      <c r="H244" s="49">
        <f>'расх 2020-2021'!H130</f>
        <v>80</v>
      </c>
    </row>
    <row r="245" spans="1:8" ht="30" customHeight="1" hidden="1">
      <c r="A245" s="28" t="s">
        <v>472</v>
      </c>
      <c r="B245" s="37" t="s">
        <v>64</v>
      </c>
      <c r="C245" s="29" t="s">
        <v>381</v>
      </c>
      <c r="D245" s="29" t="s">
        <v>376</v>
      </c>
      <c r="E245" s="117" t="s">
        <v>136</v>
      </c>
      <c r="F245" s="29" t="s">
        <v>395</v>
      </c>
      <c r="G245" s="49"/>
      <c r="H245" s="49"/>
    </row>
    <row r="246" spans="1:8" ht="16.5" customHeight="1" hidden="1">
      <c r="A246" s="28" t="s">
        <v>257</v>
      </c>
      <c r="B246" s="37" t="s">
        <v>64</v>
      </c>
      <c r="C246" s="40" t="s">
        <v>376</v>
      </c>
      <c r="D246" s="40" t="s">
        <v>387</v>
      </c>
      <c r="E246" s="117" t="s">
        <v>258</v>
      </c>
      <c r="F246" s="29"/>
      <c r="G246" s="42">
        <f>G247</f>
        <v>0</v>
      </c>
      <c r="H246" s="42">
        <f>H247</f>
        <v>0</v>
      </c>
    </row>
    <row r="247" spans="1:8" ht="17.25" customHeight="1" hidden="1">
      <c r="A247" s="28" t="s">
        <v>50</v>
      </c>
      <c r="B247" s="37" t="s">
        <v>64</v>
      </c>
      <c r="C247" s="40" t="s">
        <v>376</v>
      </c>
      <c r="D247" s="40" t="s">
        <v>387</v>
      </c>
      <c r="E247" s="117" t="s">
        <v>258</v>
      </c>
      <c r="F247" s="29" t="s">
        <v>250</v>
      </c>
      <c r="G247" s="42">
        <f>G248</f>
        <v>0</v>
      </c>
      <c r="H247" s="42">
        <f>H248</f>
        <v>0</v>
      </c>
    </row>
    <row r="248" spans="1:8" ht="18" customHeight="1" hidden="1">
      <c r="A248" s="28" t="s">
        <v>254</v>
      </c>
      <c r="B248" s="37" t="s">
        <v>64</v>
      </c>
      <c r="C248" s="40" t="s">
        <v>376</v>
      </c>
      <c r="D248" s="40" t="s">
        <v>387</v>
      </c>
      <c r="E248" s="117" t="s">
        <v>258</v>
      </c>
      <c r="F248" s="29" t="s">
        <v>213</v>
      </c>
      <c r="G248" s="42"/>
      <c r="H248" s="42">
        <f>'расх 19 г'!H90</f>
        <v>0</v>
      </c>
    </row>
    <row r="249" spans="1:8" ht="15.75" customHeight="1" hidden="1">
      <c r="A249" s="28" t="s">
        <v>216</v>
      </c>
      <c r="B249" s="37" t="s">
        <v>64</v>
      </c>
      <c r="C249" s="40" t="s">
        <v>376</v>
      </c>
      <c r="D249" s="40" t="s">
        <v>387</v>
      </c>
      <c r="E249" s="117" t="s">
        <v>258</v>
      </c>
      <c r="F249" s="29" t="s">
        <v>215</v>
      </c>
      <c r="G249" s="42"/>
      <c r="H249" s="42"/>
    </row>
    <row r="250" spans="1:8" ht="15.75" customHeight="1" hidden="1">
      <c r="A250" s="28" t="s">
        <v>603</v>
      </c>
      <c r="B250" s="37"/>
      <c r="C250" s="40"/>
      <c r="D250" s="40"/>
      <c r="E250" s="117" t="s">
        <v>605</v>
      </c>
      <c r="F250" s="29"/>
      <c r="G250" s="42">
        <f>G251</f>
        <v>0</v>
      </c>
      <c r="H250" s="42">
        <f>H251</f>
        <v>0</v>
      </c>
    </row>
    <row r="251" spans="1:8" ht="15.75" customHeight="1" hidden="1">
      <c r="A251" s="28" t="s">
        <v>604</v>
      </c>
      <c r="B251" s="37"/>
      <c r="C251" s="40"/>
      <c r="D251" s="40"/>
      <c r="E251" s="117" t="s">
        <v>605</v>
      </c>
      <c r="F251" s="29" t="s">
        <v>606</v>
      </c>
      <c r="G251" s="42">
        <f>G252</f>
        <v>0</v>
      </c>
      <c r="H251" s="42">
        <f>H252</f>
        <v>0</v>
      </c>
    </row>
    <row r="252" spans="1:8" ht="15.75" customHeight="1" hidden="1">
      <c r="A252" s="28"/>
      <c r="B252" s="37"/>
      <c r="C252" s="40"/>
      <c r="D252" s="40"/>
      <c r="E252" s="117" t="s">
        <v>605</v>
      </c>
      <c r="F252" s="29" t="s">
        <v>607</v>
      </c>
      <c r="G252" s="42">
        <f>'расх 2020-2021'!G243</f>
        <v>0</v>
      </c>
      <c r="H252" s="42">
        <f>'расх 2020-2021'!H243</f>
        <v>0</v>
      </c>
    </row>
    <row r="253" spans="1:8" s="68" customFormat="1" ht="15.75" customHeight="1">
      <c r="A253" s="54" t="s">
        <v>76</v>
      </c>
      <c r="B253" s="36"/>
      <c r="C253" s="101"/>
      <c r="D253" s="101"/>
      <c r="E253" s="119"/>
      <c r="F253" s="34"/>
      <c r="G253" s="35">
        <f>G73+G80+G87</f>
        <v>16198.14</v>
      </c>
      <c r="H253" s="35">
        <f>H73+H80+H87</f>
        <v>16033.939999999999</v>
      </c>
    </row>
    <row r="254" spans="1:8" s="68" customFormat="1" ht="15" customHeight="1">
      <c r="A254" s="54" t="s">
        <v>77</v>
      </c>
      <c r="B254" s="36"/>
      <c r="C254" s="34"/>
      <c r="D254" s="34"/>
      <c r="E254" s="148"/>
      <c r="F254" s="34"/>
      <c r="G254" s="336">
        <f>G72+G253</f>
        <v>27922.32917</v>
      </c>
      <c r="H254" s="336">
        <f>H72+H253</f>
        <v>27936.581290000002</v>
      </c>
    </row>
    <row r="256" spans="7:8" ht="15.75">
      <c r="G256" s="127"/>
      <c r="H256" s="127"/>
    </row>
    <row r="257" spans="7:8" ht="15.75" hidden="1">
      <c r="G257" s="127">
        <f>'[1]расх17 г'!G255</f>
        <v>9990.2</v>
      </c>
      <c r="H257" s="127" t="e">
        <f>'[1]расх17 г'!H255</f>
        <v>#REF!</v>
      </c>
    </row>
    <row r="258" spans="7:8" ht="15.75" hidden="1">
      <c r="G258" s="127">
        <f>G254-G257</f>
        <v>17932.12917</v>
      </c>
      <c r="H258" s="127" t="e">
        <f>H254-H257</f>
        <v>#REF!</v>
      </c>
    </row>
    <row r="259" spans="7:8" ht="15.75" hidden="1">
      <c r="G259" s="9">
        <f>G257+G258</f>
        <v>27922.32917</v>
      </c>
      <c r="H259" s="9" t="e">
        <f>H257+H258</f>
        <v>#REF!</v>
      </c>
    </row>
    <row r="260" spans="7:8" ht="15.75" hidden="1">
      <c r="G260" s="127"/>
      <c r="H260" s="127"/>
    </row>
    <row r="261" ht="15.75" hidden="1"/>
    <row r="262" ht="15.75" hidden="1"/>
    <row r="263" ht="15.75" hidden="1"/>
    <row r="264" spans="7:8" ht="15.75" hidden="1">
      <c r="G264" s="127">
        <f>G257-G254</f>
        <v>-17932.12917</v>
      </c>
      <c r="H264" s="127" t="e">
        <f>H257-H254</f>
        <v>#REF!</v>
      </c>
    </row>
    <row r="265" spans="7:8" ht="15.75" hidden="1">
      <c r="G265" s="9">
        <f>'расх 19 г'!G316</f>
        <v>33761.71365</v>
      </c>
      <c r="H265" s="9">
        <f>'расх 19 г'!H311</f>
        <v>0</v>
      </c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  <row r="334" spans="2:5" ht="15.75">
      <c r="B334" s="149"/>
      <c r="C334" s="150"/>
      <c r="D334" s="150"/>
      <c r="E334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384</v>
      </c>
    </row>
    <row r="4" spans="1:2" ht="15.75">
      <c r="A4" s="4"/>
      <c r="B4" s="254" t="s">
        <v>557</v>
      </c>
    </row>
    <row r="5" spans="1:2" ht="15.75">
      <c r="A5" s="4"/>
      <c r="B5" s="219"/>
    </row>
    <row r="6" spans="1:2" ht="31.5" customHeight="1">
      <c r="A6" s="418" t="s">
        <v>86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549</v>
      </c>
      <c r="B9" s="220" t="s">
        <v>91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516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431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H12" sqref="H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384</v>
      </c>
    </row>
    <row r="4" spans="1:2" ht="15.75">
      <c r="A4" s="4"/>
      <c r="B4" s="254" t="s">
        <v>644</v>
      </c>
    </row>
    <row r="5" spans="1:2" ht="15.75">
      <c r="A5" s="4"/>
      <c r="B5" s="219"/>
    </row>
    <row r="6" spans="1:2" ht="31.5" customHeight="1">
      <c r="A6" s="418" t="s">
        <v>629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549</v>
      </c>
      <c r="B9" s="220" t="s">
        <v>630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516</v>
      </c>
      <c r="B11" s="307"/>
    </row>
    <row r="12" spans="1:2" ht="168" customHeight="1">
      <c r="A12" s="143" t="s">
        <v>1</v>
      </c>
      <c r="B12" s="307">
        <v>194.2</v>
      </c>
    </row>
    <row r="13" spans="1:2" ht="23.25" customHeight="1">
      <c r="A13" s="28" t="s">
        <v>431</v>
      </c>
      <c r="B13" s="307">
        <v>40.5</v>
      </c>
    </row>
    <row r="14" spans="1:2" ht="15.75">
      <c r="A14" s="308" t="s">
        <v>2</v>
      </c>
      <c r="B14" s="309">
        <f>B11+B12+B13</f>
        <v>234.7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87</v>
      </c>
      <c r="F1" s="121"/>
    </row>
    <row r="2" spans="1:6" ht="15" customHeight="1">
      <c r="A2" s="217"/>
      <c r="B2" s="8"/>
      <c r="C2" s="152"/>
      <c r="D2" s="52"/>
      <c r="E2" s="415" t="s">
        <v>384</v>
      </c>
      <c r="F2" s="415"/>
    </row>
    <row r="3" spans="1:6" ht="15.75" customHeight="1">
      <c r="A3" s="217"/>
      <c r="B3" s="8"/>
      <c r="C3" s="52"/>
      <c r="D3" s="232"/>
      <c r="E3" s="406" t="s">
        <v>640</v>
      </c>
      <c r="F3" s="406"/>
    </row>
    <row r="4" spans="1:4" ht="15.75">
      <c r="A4" s="217"/>
      <c r="B4" s="8"/>
      <c r="C4" s="218"/>
      <c r="D4" s="218"/>
    </row>
    <row r="5" spans="1:6" ht="31.5" customHeight="1">
      <c r="A5" s="408" t="s">
        <v>614</v>
      </c>
      <c r="B5" s="408"/>
      <c r="C5" s="408"/>
      <c r="D5" s="408"/>
      <c r="E5" s="408"/>
      <c r="F5" s="408"/>
    </row>
    <row r="7" spans="1:6" s="221" customFormat="1" ht="32.25" customHeight="1">
      <c r="A7" s="407" t="s">
        <v>523</v>
      </c>
      <c r="B7" s="407"/>
      <c r="C7" s="409" t="s">
        <v>526</v>
      </c>
      <c r="D7" s="410"/>
      <c r="E7" s="416" t="s">
        <v>241</v>
      </c>
      <c r="F7" s="417"/>
    </row>
    <row r="8" spans="1:6" s="221" customFormat="1" ht="78.75" customHeight="1">
      <c r="A8" s="43" t="s">
        <v>527</v>
      </c>
      <c r="B8" s="43" t="s">
        <v>529</v>
      </c>
      <c r="C8" s="411"/>
      <c r="D8" s="412"/>
      <c r="E8" s="233">
        <v>2020</v>
      </c>
      <c r="F8" s="233">
        <v>2021</v>
      </c>
    </row>
    <row r="9" spans="1:6" s="223" customFormat="1" ht="15">
      <c r="A9" s="222" t="s">
        <v>530</v>
      </c>
      <c r="B9" s="40" t="s">
        <v>531</v>
      </c>
      <c r="C9" s="407">
        <v>3</v>
      </c>
      <c r="D9" s="407"/>
      <c r="E9" s="134">
        <v>4</v>
      </c>
      <c r="F9" s="134">
        <v>5</v>
      </c>
    </row>
    <row r="10" spans="1:6" s="226" customFormat="1" ht="30.75" customHeight="1">
      <c r="A10" s="224" t="s">
        <v>168</v>
      </c>
      <c r="B10" s="225" t="s">
        <v>532</v>
      </c>
      <c r="C10" s="400" t="s">
        <v>533</v>
      </c>
      <c r="D10" s="414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168</v>
      </c>
      <c r="B11" s="225" t="s">
        <v>625</v>
      </c>
      <c r="C11" s="400" t="s">
        <v>626</v>
      </c>
      <c r="D11" s="401"/>
      <c r="E11" s="336"/>
      <c r="F11" s="336"/>
    </row>
    <row r="12" spans="1:6" s="226" customFormat="1" ht="30.75" customHeight="1" hidden="1">
      <c r="A12" s="224"/>
      <c r="B12" s="225"/>
      <c r="C12" s="400"/>
      <c r="D12" s="401"/>
      <c r="E12" s="336"/>
      <c r="F12" s="336"/>
    </row>
    <row r="13" spans="1:6" s="226" customFormat="1" ht="27.75" customHeight="1">
      <c r="A13" s="224" t="s">
        <v>168</v>
      </c>
      <c r="B13" s="225" t="s">
        <v>534</v>
      </c>
      <c r="C13" s="400" t="s">
        <v>535</v>
      </c>
      <c r="D13" s="414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168</v>
      </c>
      <c r="B14" s="228" t="s">
        <v>536</v>
      </c>
      <c r="C14" s="404" t="s">
        <v>537</v>
      </c>
      <c r="D14" s="405"/>
      <c r="E14" s="366">
        <f aca="true" t="shared" si="0" ref="E14:F16">E15</f>
        <v>-27922.32917</v>
      </c>
      <c r="F14" s="366">
        <f t="shared" si="0"/>
        <v>-27936.58129</v>
      </c>
    </row>
    <row r="15" spans="1:6" s="221" customFormat="1" ht="24" customHeight="1">
      <c r="A15" s="230" t="s">
        <v>168</v>
      </c>
      <c r="B15" s="222" t="s">
        <v>538</v>
      </c>
      <c r="C15" s="402" t="s">
        <v>539</v>
      </c>
      <c r="D15" s="403"/>
      <c r="E15" s="335">
        <f t="shared" si="0"/>
        <v>-27922.32917</v>
      </c>
      <c r="F15" s="335">
        <f t="shared" si="0"/>
        <v>-27936.58129</v>
      </c>
    </row>
    <row r="16" spans="1:6" s="221" customFormat="1" ht="29.25" customHeight="1">
      <c r="A16" s="230" t="s">
        <v>168</v>
      </c>
      <c r="B16" s="222" t="s">
        <v>540</v>
      </c>
      <c r="C16" s="402" t="s">
        <v>541</v>
      </c>
      <c r="D16" s="403"/>
      <c r="E16" s="335">
        <f t="shared" si="0"/>
        <v>-27922.32917</v>
      </c>
      <c r="F16" s="335">
        <f t="shared" si="0"/>
        <v>-27936.58129</v>
      </c>
    </row>
    <row r="17" spans="1:6" s="221" customFormat="1" ht="30" customHeight="1">
      <c r="A17" s="230" t="s">
        <v>168</v>
      </c>
      <c r="B17" s="222" t="s">
        <v>363</v>
      </c>
      <c r="C17" s="402" t="s">
        <v>364</v>
      </c>
      <c r="D17" s="403"/>
      <c r="E17" s="335">
        <f>-'дох 2020-2021'!I111</f>
        <v>-27922.32917</v>
      </c>
      <c r="F17" s="335">
        <f>-'дох 2020-2021'!J111</f>
        <v>-27936.58129</v>
      </c>
    </row>
    <row r="18" spans="1:6" s="229" customFormat="1" ht="17.25" customHeight="1">
      <c r="A18" s="227" t="s">
        <v>168</v>
      </c>
      <c r="B18" s="228" t="s">
        <v>542</v>
      </c>
      <c r="C18" s="404" t="s">
        <v>543</v>
      </c>
      <c r="D18" s="405"/>
      <c r="E18" s="366">
        <f aca="true" t="shared" si="1" ref="E18:F20">E19</f>
        <v>27922.32917</v>
      </c>
      <c r="F18" s="366">
        <f t="shared" si="1"/>
        <v>27936.581289999995</v>
      </c>
    </row>
    <row r="19" spans="1:6" s="221" customFormat="1" ht="25.5" customHeight="1">
      <c r="A19" s="230" t="s">
        <v>168</v>
      </c>
      <c r="B19" s="222" t="s">
        <v>544</v>
      </c>
      <c r="C19" s="402" t="s">
        <v>545</v>
      </c>
      <c r="D19" s="403"/>
      <c r="E19" s="335">
        <f t="shared" si="1"/>
        <v>27922.32917</v>
      </c>
      <c r="F19" s="335">
        <f t="shared" si="1"/>
        <v>27936.581289999995</v>
      </c>
    </row>
    <row r="20" spans="1:6" s="221" customFormat="1" ht="29.25" customHeight="1">
      <c r="A20" s="230" t="s">
        <v>168</v>
      </c>
      <c r="B20" s="222" t="s">
        <v>546</v>
      </c>
      <c r="C20" s="402" t="s">
        <v>547</v>
      </c>
      <c r="D20" s="403"/>
      <c r="E20" s="335">
        <f t="shared" si="1"/>
        <v>27922.32917</v>
      </c>
      <c r="F20" s="335">
        <f t="shared" si="1"/>
        <v>27936.581289999995</v>
      </c>
    </row>
    <row r="21" spans="1:6" s="221" customFormat="1" ht="31.5" customHeight="1">
      <c r="A21" s="230" t="s">
        <v>168</v>
      </c>
      <c r="B21" s="222" t="s">
        <v>365</v>
      </c>
      <c r="C21" s="402" t="s">
        <v>366</v>
      </c>
      <c r="D21" s="403"/>
      <c r="E21" s="335">
        <f>'расх 2020-2021'!G253</f>
        <v>27922.32917</v>
      </c>
      <c r="F21" s="335">
        <f>'расх 2020-2021'!H253</f>
        <v>27936.581289999995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0:D20"/>
    <mergeCell ref="E2:F2"/>
    <mergeCell ref="E3:F3"/>
    <mergeCell ref="A5:F5"/>
    <mergeCell ref="A7:B7"/>
    <mergeCell ref="C7:D8"/>
    <mergeCell ref="E7:F7"/>
    <mergeCell ref="C11:D11"/>
    <mergeCell ref="C12:D12"/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35" customFormat="1" ht="15.75">
      <c r="A1" s="234"/>
      <c r="B1" s="234"/>
      <c r="C1" s="153" t="s">
        <v>670</v>
      </c>
    </row>
    <row r="2" spans="1:3" s="235" customFormat="1" ht="15.75">
      <c r="A2" s="234"/>
      <c r="B2" s="234"/>
      <c r="C2" s="153" t="s">
        <v>548</v>
      </c>
    </row>
    <row r="3" spans="1:3" s="235" customFormat="1" ht="15.75">
      <c r="A3" s="234"/>
      <c r="B3" s="234"/>
      <c r="C3" s="153" t="s">
        <v>684</v>
      </c>
    </row>
    <row r="4" s="235" customFormat="1" ht="15.75">
      <c r="A4" s="236"/>
    </row>
    <row r="5" spans="1:6" s="238" customFormat="1" ht="36" customHeight="1">
      <c r="A5" s="418" t="s">
        <v>616</v>
      </c>
      <c r="B5" s="418"/>
      <c r="C5" s="418"/>
      <c r="D5" s="237"/>
      <c r="E5" s="237"/>
      <c r="F5" s="237"/>
    </row>
    <row r="6" s="240" customFormat="1" ht="6" customHeight="1">
      <c r="A6" s="239"/>
    </row>
    <row r="7" s="240" customFormat="1" ht="7.5" customHeight="1">
      <c r="A7" s="239" t="s">
        <v>368</v>
      </c>
    </row>
    <row r="8" spans="1:3" ht="27" customHeight="1">
      <c r="A8" s="413" t="s">
        <v>523</v>
      </c>
      <c r="B8" s="413"/>
      <c r="C8" s="419" t="s">
        <v>21</v>
      </c>
    </row>
    <row r="9" spans="1:3" ht="38.25">
      <c r="A9" s="43" t="s">
        <v>18</v>
      </c>
      <c r="B9" s="43" t="s">
        <v>19</v>
      </c>
      <c r="C9" s="420"/>
    </row>
    <row r="10" spans="1:3" ht="28.5" customHeight="1">
      <c r="A10" s="421" t="s">
        <v>405</v>
      </c>
      <c r="B10" s="421"/>
      <c r="C10" s="421"/>
    </row>
    <row r="11" spans="1:3" ht="81" customHeight="1">
      <c r="A11" s="131">
        <v>314</v>
      </c>
      <c r="B11" s="59" t="s">
        <v>30</v>
      </c>
      <c r="C11" s="242" t="s">
        <v>31</v>
      </c>
    </row>
    <row r="12" spans="1:3" ht="63.75">
      <c r="A12" s="131">
        <v>314</v>
      </c>
      <c r="B12" s="87" t="s">
        <v>32</v>
      </c>
      <c r="C12" s="242" t="s">
        <v>84</v>
      </c>
    </row>
    <row r="13" spans="1:3" ht="38.25" hidden="1">
      <c r="A13" s="131">
        <v>301</v>
      </c>
      <c r="B13" s="59" t="s">
        <v>33</v>
      </c>
      <c r="C13" s="243" t="s">
        <v>34</v>
      </c>
    </row>
    <row r="14" spans="1:3" ht="42" customHeight="1">
      <c r="A14" s="131">
        <v>314</v>
      </c>
      <c r="B14" s="59" t="s">
        <v>35</v>
      </c>
      <c r="C14" s="243" t="s">
        <v>36</v>
      </c>
    </row>
    <row r="15" spans="1:3" ht="82.5" customHeight="1">
      <c r="A15" s="131">
        <v>314</v>
      </c>
      <c r="B15" s="59" t="s">
        <v>37</v>
      </c>
      <c r="C15" s="243" t="s">
        <v>39</v>
      </c>
    </row>
    <row r="16" spans="1:3" ht="30.75" customHeight="1">
      <c r="A16" s="131">
        <v>314</v>
      </c>
      <c r="B16" s="59" t="s">
        <v>40</v>
      </c>
      <c r="C16" s="243" t="s">
        <v>41</v>
      </c>
    </row>
    <row r="17" spans="1:3" ht="27.75" customHeight="1">
      <c r="A17" s="131">
        <v>314</v>
      </c>
      <c r="B17" s="59" t="s">
        <v>42</v>
      </c>
      <c r="C17" s="243" t="s">
        <v>43</v>
      </c>
    </row>
    <row r="18" spans="1:3" ht="25.5" hidden="1">
      <c r="A18" s="131">
        <v>301</v>
      </c>
      <c r="B18" s="59" t="s">
        <v>44</v>
      </c>
      <c r="C18" s="243" t="s">
        <v>45</v>
      </c>
    </row>
    <row r="19" spans="1:3" ht="80.25" customHeight="1">
      <c r="A19" s="131">
        <v>314</v>
      </c>
      <c r="B19" s="59" t="s">
        <v>46</v>
      </c>
      <c r="C19" s="243" t="s">
        <v>47</v>
      </c>
    </row>
    <row r="20" spans="1:3" ht="76.5" hidden="1">
      <c r="A20" s="131">
        <v>301</v>
      </c>
      <c r="B20" s="59" t="s">
        <v>48</v>
      </c>
      <c r="C20" s="243" t="s">
        <v>49</v>
      </c>
    </row>
    <row r="21" spans="1:3" ht="81" customHeight="1" hidden="1">
      <c r="A21" s="131">
        <v>314</v>
      </c>
      <c r="B21" s="59" t="s">
        <v>51</v>
      </c>
      <c r="C21" s="243" t="s">
        <v>52</v>
      </c>
    </row>
    <row r="22" spans="1:3" ht="89.25" hidden="1">
      <c r="A22" s="131">
        <v>301</v>
      </c>
      <c r="B22" s="59" t="s">
        <v>53</v>
      </c>
      <c r="C22" s="243" t="s">
        <v>54</v>
      </c>
    </row>
    <row r="23" spans="1:3" ht="51" hidden="1">
      <c r="A23" s="131">
        <v>301</v>
      </c>
      <c r="B23" s="59" t="s">
        <v>55</v>
      </c>
      <c r="C23" s="243" t="s">
        <v>56</v>
      </c>
    </row>
    <row r="24" spans="1:3" ht="51" hidden="1">
      <c r="A24" s="131">
        <v>301</v>
      </c>
      <c r="B24" s="59" t="s">
        <v>57</v>
      </c>
      <c r="C24" s="243" t="s">
        <v>58</v>
      </c>
    </row>
    <row r="25" spans="1:3" ht="25.5" hidden="1">
      <c r="A25" s="131">
        <v>301</v>
      </c>
      <c r="B25" s="59" t="s">
        <v>59</v>
      </c>
      <c r="C25" s="243" t="s">
        <v>60</v>
      </c>
    </row>
    <row r="26" spans="1:3" ht="51">
      <c r="A26" s="131">
        <v>314</v>
      </c>
      <c r="B26" s="59" t="s">
        <v>61</v>
      </c>
      <c r="C26" s="243" t="s">
        <v>92</v>
      </c>
    </row>
    <row r="27" spans="1:3" ht="51" hidden="1">
      <c r="A27" s="131">
        <v>301</v>
      </c>
      <c r="B27" s="59" t="s">
        <v>93</v>
      </c>
      <c r="C27" s="243" t="s">
        <v>94</v>
      </c>
    </row>
    <row r="28" spans="1:3" ht="51" hidden="1">
      <c r="A28" s="131">
        <v>301</v>
      </c>
      <c r="B28" s="59" t="s">
        <v>95</v>
      </c>
      <c r="C28" s="243" t="s">
        <v>96</v>
      </c>
    </row>
    <row r="29" spans="1:3" ht="63.75" hidden="1">
      <c r="A29" s="131">
        <v>301</v>
      </c>
      <c r="B29" s="59" t="s">
        <v>97</v>
      </c>
      <c r="C29" s="243" t="s">
        <v>98</v>
      </c>
    </row>
    <row r="30" spans="1:3" ht="51" hidden="1">
      <c r="A30" s="131">
        <v>301</v>
      </c>
      <c r="B30" s="59" t="s">
        <v>99</v>
      </c>
      <c r="C30" s="243" t="s">
        <v>100</v>
      </c>
    </row>
    <row r="31" spans="1:3" ht="51" hidden="1">
      <c r="A31" s="131">
        <v>301</v>
      </c>
      <c r="B31" s="59" t="s">
        <v>101</v>
      </c>
      <c r="C31" s="243" t="s">
        <v>102</v>
      </c>
    </row>
    <row r="32" spans="1:3" ht="69" customHeight="1">
      <c r="A32" s="131">
        <v>314</v>
      </c>
      <c r="B32" s="59" t="s">
        <v>103</v>
      </c>
      <c r="C32" s="243" t="s">
        <v>337</v>
      </c>
    </row>
    <row r="33" spans="1:3" ht="69" customHeight="1">
      <c r="A33" s="131">
        <v>314</v>
      </c>
      <c r="B33" s="59" t="s">
        <v>104</v>
      </c>
      <c r="C33" s="243" t="s">
        <v>24</v>
      </c>
    </row>
    <row r="34" spans="1:3" ht="89.25" hidden="1">
      <c r="A34" s="131">
        <v>301</v>
      </c>
      <c r="B34" s="59" t="s">
        <v>106</v>
      </c>
      <c r="C34" s="243" t="s">
        <v>107</v>
      </c>
    </row>
    <row r="35" spans="1:3" ht="51" hidden="1">
      <c r="A35" s="131">
        <v>301</v>
      </c>
      <c r="B35" s="59" t="s">
        <v>22</v>
      </c>
      <c r="C35" s="243" t="s">
        <v>23</v>
      </c>
    </row>
    <row r="36" spans="1:3" ht="40.5" customHeight="1">
      <c r="A36" s="131">
        <v>314</v>
      </c>
      <c r="B36" s="59" t="s">
        <v>108</v>
      </c>
      <c r="C36" s="243" t="s">
        <v>109</v>
      </c>
    </row>
    <row r="37" spans="1:3" ht="30" customHeight="1">
      <c r="A37" s="131">
        <v>314</v>
      </c>
      <c r="B37" s="59" t="s">
        <v>110</v>
      </c>
      <c r="C37" s="243" t="s">
        <v>111</v>
      </c>
    </row>
    <row r="38" spans="1:3" ht="28.5" customHeight="1">
      <c r="A38" s="131">
        <v>314</v>
      </c>
      <c r="B38" s="59" t="s">
        <v>112</v>
      </c>
      <c r="C38" s="243" t="s">
        <v>113</v>
      </c>
    </row>
    <row r="39" spans="1:3" ht="30" customHeight="1">
      <c r="A39" s="131">
        <v>314</v>
      </c>
      <c r="B39" s="244" t="s">
        <v>650</v>
      </c>
      <c r="C39" s="243" t="s">
        <v>114</v>
      </c>
    </row>
    <row r="40" spans="1:3" ht="42" customHeight="1">
      <c r="A40" s="131">
        <v>314</v>
      </c>
      <c r="B40" s="245" t="s">
        <v>651</v>
      </c>
      <c r="C40" s="243" t="s">
        <v>115</v>
      </c>
    </row>
    <row r="41" spans="1:3" ht="38.25">
      <c r="A41" s="131">
        <v>314</v>
      </c>
      <c r="B41" s="357" t="s">
        <v>652</v>
      </c>
      <c r="C41" s="243" t="s">
        <v>358</v>
      </c>
    </row>
    <row r="42" spans="1:3" ht="18.75" customHeight="1">
      <c r="A42" s="131">
        <v>314</v>
      </c>
      <c r="B42" s="357" t="s">
        <v>653</v>
      </c>
      <c r="C42" s="243" t="s">
        <v>117</v>
      </c>
    </row>
    <row r="43" spans="1:3" ht="69" customHeight="1">
      <c r="A43" s="131">
        <v>314</v>
      </c>
      <c r="B43" s="357" t="s">
        <v>654</v>
      </c>
      <c r="C43" s="243" t="s">
        <v>153</v>
      </c>
    </row>
    <row r="44" spans="1:3" ht="25.5" hidden="1">
      <c r="A44" s="131">
        <v>314</v>
      </c>
      <c r="B44" s="357" t="s">
        <v>635</v>
      </c>
      <c r="C44" s="243" t="s">
        <v>154</v>
      </c>
    </row>
    <row r="45" spans="1:3" ht="38.25" hidden="1">
      <c r="A45" s="131">
        <v>314</v>
      </c>
      <c r="B45" s="357" t="s">
        <v>155</v>
      </c>
      <c r="C45" s="243" t="s">
        <v>156</v>
      </c>
    </row>
    <row r="46" spans="1:3" ht="42.75" customHeight="1">
      <c r="A46" s="131">
        <v>314</v>
      </c>
      <c r="B46" s="357" t="s">
        <v>655</v>
      </c>
      <c r="C46" s="246" t="s">
        <v>359</v>
      </c>
    </row>
    <row r="47" spans="1:3" ht="51" hidden="1">
      <c r="A47" s="131">
        <v>314</v>
      </c>
      <c r="B47" s="357" t="s">
        <v>158</v>
      </c>
      <c r="C47" s="243" t="s">
        <v>159</v>
      </c>
    </row>
    <row r="48" spans="1:3" ht="94.5" customHeight="1">
      <c r="A48" s="131">
        <v>314</v>
      </c>
      <c r="B48" s="357" t="s">
        <v>656</v>
      </c>
      <c r="C48" s="243" t="s">
        <v>160</v>
      </c>
    </row>
    <row r="49" spans="1:3" ht="49.5" customHeight="1">
      <c r="A49" s="131">
        <v>314</v>
      </c>
      <c r="B49" s="357" t="s">
        <v>657</v>
      </c>
      <c r="C49" s="243" t="s">
        <v>593</v>
      </c>
    </row>
    <row r="50" spans="1:3" ht="18.75" customHeight="1" hidden="1">
      <c r="A50" s="131"/>
      <c r="B50" s="357"/>
      <c r="C50" s="243"/>
    </row>
    <row r="51" spans="1:3" ht="54.75" customHeight="1">
      <c r="A51" s="131">
        <v>314</v>
      </c>
      <c r="B51" s="357" t="s">
        <v>658</v>
      </c>
      <c r="C51" s="243" t="s">
        <v>594</v>
      </c>
    </row>
    <row r="52" spans="1:3" ht="15">
      <c r="A52" s="131">
        <v>314</v>
      </c>
      <c r="B52" s="357" t="s">
        <v>659</v>
      </c>
      <c r="C52" s="243" t="s">
        <v>161</v>
      </c>
    </row>
    <row r="53" spans="1:3" ht="42" customHeight="1">
      <c r="A53" s="131">
        <v>314</v>
      </c>
      <c r="B53" s="357" t="s">
        <v>660</v>
      </c>
      <c r="C53" s="243" t="s">
        <v>230</v>
      </c>
    </row>
    <row r="54" spans="1:3" ht="38.25">
      <c r="A54" s="131">
        <v>314</v>
      </c>
      <c r="B54" s="357" t="s">
        <v>661</v>
      </c>
      <c r="C54" s="243" t="s">
        <v>163</v>
      </c>
    </row>
    <row r="55" spans="1:3" ht="45.75" customHeight="1">
      <c r="A55" s="131">
        <v>314</v>
      </c>
      <c r="B55" s="357" t="s">
        <v>662</v>
      </c>
      <c r="C55" s="243" t="s">
        <v>162</v>
      </c>
    </row>
    <row r="56" spans="1:3" ht="20.25" customHeight="1">
      <c r="A56" s="131">
        <v>314</v>
      </c>
      <c r="B56" s="357" t="s">
        <v>663</v>
      </c>
      <c r="C56" s="243" t="s">
        <v>583</v>
      </c>
    </row>
    <row r="57" spans="1:3" ht="66.75" customHeight="1">
      <c r="A57" s="131">
        <v>314</v>
      </c>
      <c r="B57" s="357" t="s">
        <v>664</v>
      </c>
      <c r="C57" s="243" t="s">
        <v>189</v>
      </c>
    </row>
    <row r="58" spans="1:3" ht="44.25" customHeight="1" hidden="1">
      <c r="A58" s="131">
        <v>314</v>
      </c>
      <c r="B58" s="357" t="s">
        <v>645</v>
      </c>
      <c r="C58" s="243" t="s">
        <v>190</v>
      </c>
    </row>
    <row r="59" spans="1:3" ht="74.25" customHeight="1" hidden="1">
      <c r="A59" s="131">
        <v>314</v>
      </c>
      <c r="B59" s="357" t="s">
        <v>646</v>
      </c>
      <c r="C59" s="243" t="s">
        <v>480</v>
      </c>
    </row>
    <row r="60" spans="1:3" ht="51" hidden="1">
      <c r="A60" s="131">
        <v>314</v>
      </c>
      <c r="B60" s="357" t="s">
        <v>647</v>
      </c>
      <c r="C60" s="243" t="s">
        <v>592</v>
      </c>
    </row>
    <row r="61" spans="1:3" ht="30" customHeight="1" hidden="1">
      <c r="A61" s="131">
        <v>314</v>
      </c>
      <c r="B61" s="357" t="s">
        <v>195</v>
      </c>
      <c r="C61" s="243" t="s">
        <v>197</v>
      </c>
    </row>
    <row r="62" spans="1:3" ht="39.75" customHeight="1">
      <c r="A62" s="131">
        <v>314</v>
      </c>
      <c r="B62" s="357" t="s">
        <v>665</v>
      </c>
      <c r="C62" s="243" t="s">
        <v>197</v>
      </c>
    </row>
    <row r="63" spans="1:3" ht="26.25" customHeight="1">
      <c r="A63" s="131">
        <v>314</v>
      </c>
      <c r="B63" s="357" t="s">
        <v>666</v>
      </c>
      <c r="C63" s="243" t="s">
        <v>198</v>
      </c>
    </row>
    <row r="64" spans="1:3" ht="89.25">
      <c r="A64" s="131">
        <v>314</v>
      </c>
      <c r="B64" s="357" t="s">
        <v>667</v>
      </c>
      <c r="C64" s="243" t="s">
        <v>584</v>
      </c>
    </row>
    <row r="65" spans="1:3" ht="66" customHeight="1">
      <c r="A65" s="131">
        <v>314</v>
      </c>
      <c r="B65" s="357" t="s">
        <v>668</v>
      </c>
      <c r="C65" s="243" t="s">
        <v>85</v>
      </c>
    </row>
    <row r="66" spans="1:3" ht="12.75" customHeight="1" hidden="1">
      <c r="A66" s="233"/>
      <c r="B66" s="233"/>
      <c r="C66" s="242"/>
    </row>
    <row r="67" spans="1:3" s="240" customFormat="1" ht="30" customHeight="1" hidden="1">
      <c r="A67" s="241"/>
      <c r="B67" s="241"/>
      <c r="C67" s="330"/>
    </row>
    <row r="68" spans="1:3" ht="27.75" customHeight="1" hidden="1">
      <c r="A68" s="330"/>
      <c r="B68" s="330"/>
      <c r="C68" s="247"/>
    </row>
    <row r="69" spans="1:3" ht="12.75" hidden="1">
      <c r="A69" s="310"/>
      <c r="B69" s="311"/>
      <c r="C69" s="243"/>
    </row>
    <row r="70" spans="1:3" ht="12.75" hidden="1">
      <c r="A70" s="248"/>
      <c r="B70" s="59"/>
      <c r="C70" s="243"/>
    </row>
    <row r="71" spans="1:3" ht="12.75" hidden="1">
      <c r="A71" s="248"/>
      <c r="B71" s="59"/>
      <c r="C71" s="243"/>
    </row>
    <row r="72" spans="1:3" ht="12.75" hidden="1">
      <c r="A72" s="249"/>
      <c r="B72" s="59"/>
      <c r="C72" s="251"/>
    </row>
    <row r="73" spans="1:3" ht="42" customHeight="1" hidden="1">
      <c r="A73" s="250"/>
      <c r="B73" s="251"/>
      <c r="C73" s="329"/>
    </row>
    <row r="74" spans="1:3" ht="191.25" hidden="1">
      <c r="A74" s="329" t="s">
        <v>370</v>
      </c>
      <c r="B74" s="329"/>
      <c r="C74" s="252"/>
    </row>
    <row r="75" spans="1:3" ht="12.75">
      <c r="A75" s="252"/>
      <c r="B75" s="252"/>
      <c r="C75" s="252"/>
    </row>
    <row r="76" spans="1:3" ht="12.75">
      <c r="A76" s="252"/>
      <c r="B76" s="252"/>
      <c r="C76" s="252"/>
    </row>
    <row r="77" spans="1:3" ht="12.75">
      <c r="A77" s="252"/>
      <c r="B77" s="252"/>
      <c r="C77" s="252"/>
    </row>
    <row r="78" spans="1:3" ht="12.75">
      <c r="A78" s="252"/>
      <c r="B78" s="252"/>
      <c r="C78" s="252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2" ht="12.75">
      <c r="A129" s="252"/>
      <c r="B129" s="25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88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384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641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18" t="s">
        <v>617</v>
      </c>
      <c r="B6" s="418"/>
      <c r="C6" s="418"/>
      <c r="D6" s="418"/>
      <c r="E6" s="418"/>
      <c r="F6" s="418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07" t="s">
        <v>523</v>
      </c>
      <c r="B8" s="407"/>
      <c r="C8" s="413" t="s">
        <v>526</v>
      </c>
      <c r="D8" s="413"/>
      <c r="E8" s="413"/>
      <c r="F8" s="413"/>
    </row>
    <row r="9" spans="1:6" s="221" customFormat="1" ht="104.25" customHeight="1">
      <c r="A9" s="43" t="s">
        <v>527</v>
      </c>
      <c r="B9" s="43" t="s">
        <v>528</v>
      </c>
      <c r="C9" s="413"/>
      <c r="D9" s="413"/>
      <c r="E9" s="413"/>
      <c r="F9" s="413"/>
    </row>
    <row r="10" spans="1:6" s="221" customFormat="1" ht="15">
      <c r="A10" s="43">
        <v>1</v>
      </c>
      <c r="B10" s="43">
        <v>2</v>
      </c>
      <c r="C10" s="416">
        <v>3</v>
      </c>
      <c r="D10" s="424"/>
      <c r="E10" s="424"/>
      <c r="F10" s="417"/>
    </row>
    <row r="11" spans="1:13" ht="33" customHeight="1">
      <c r="A11" s="428" t="s">
        <v>167</v>
      </c>
      <c r="B11" s="429"/>
      <c r="C11" s="429"/>
      <c r="D11" s="429"/>
      <c r="E11" s="429"/>
      <c r="F11" s="430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168</v>
      </c>
      <c r="B12" s="257" t="s">
        <v>363</v>
      </c>
      <c r="C12" s="425" t="s">
        <v>364</v>
      </c>
      <c r="D12" s="426"/>
      <c r="E12" s="426"/>
      <c r="F12" s="427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168</v>
      </c>
      <c r="B13" s="257" t="s">
        <v>365</v>
      </c>
      <c r="C13" s="425" t="s">
        <v>366</v>
      </c>
      <c r="D13" s="426"/>
      <c r="E13" s="426"/>
      <c r="F13" s="427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3"/>
      <c r="D14" s="423"/>
      <c r="E14" s="423"/>
      <c r="F14" s="423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5"/>
      <c r="D15" s="426"/>
      <c r="E15" s="426"/>
      <c r="F15" s="427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22"/>
      <c r="D26" s="259"/>
      <c r="E26" s="259"/>
      <c r="F26" s="259"/>
    </row>
    <row r="27" spans="1:6" ht="15.75">
      <c r="A27" s="4"/>
      <c r="B27" s="258"/>
      <c r="C27" s="422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spans="1:6" s="4" customFormat="1" ht="15.75">
      <c r="A1" s="8"/>
      <c r="B1" s="8"/>
      <c r="C1" s="217"/>
      <c r="D1" s="217"/>
      <c r="E1" s="265"/>
      <c r="F1" s="231" t="s">
        <v>671</v>
      </c>
    </row>
    <row r="2" spans="1:6" s="4" customFormat="1" ht="15.75">
      <c r="A2" s="8"/>
      <c r="B2" s="8"/>
      <c r="C2" s="217"/>
      <c r="D2" s="217"/>
      <c r="E2" s="265"/>
      <c r="F2" s="231" t="s">
        <v>398</v>
      </c>
    </row>
    <row r="3" spans="1:6" s="4" customFormat="1" ht="15.75">
      <c r="A3" s="8"/>
      <c r="B3" s="8"/>
      <c r="C3" s="217"/>
      <c r="D3" s="217"/>
      <c r="E3" s="265"/>
      <c r="F3" s="231" t="s">
        <v>682</v>
      </c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6" s="4" customFormat="1" ht="16.5" customHeight="1">
      <c r="A6" s="431" t="s">
        <v>618</v>
      </c>
      <c r="B6" s="431"/>
      <c r="C6" s="431"/>
      <c r="D6" s="431"/>
      <c r="E6" s="431"/>
      <c r="F6" s="431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3"/>
      <c r="B8" s="413"/>
      <c r="C8" s="413"/>
      <c r="D8" s="413"/>
      <c r="E8" s="413"/>
      <c r="F8" s="266" t="s">
        <v>432</v>
      </c>
      <c r="G8" s="132" t="s">
        <v>241</v>
      </c>
      <c r="J8" s="129" t="s">
        <v>681</v>
      </c>
    </row>
    <row r="9" spans="1:7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8" t="s">
        <v>433</v>
      </c>
      <c r="G10" s="362">
        <f>G11+G17+G23+G27+G35+G42+G47+G57+G68</f>
        <v>16652.702279999998</v>
      </c>
    </row>
    <row r="11" spans="1:7" s="20" customFormat="1" ht="12.75">
      <c r="A11" s="18" t="s">
        <v>434</v>
      </c>
      <c r="B11" s="18" t="s">
        <v>436</v>
      </c>
      <c r="C11" s="18" t="s">
        <v>437</v>
      </c>
      <c r="D11" s="18" t="s">
        <v>438</v>
      </c>
      <c r="E11" s="18" t="s">
        <v>439</v>
      </c>
      <c r="F11" s="268" t="s">
        <v>440</v>
      </c>
      <c r="G11" s="362">
        <f>G12</f>
        <v>7198</v>
      </c>
    </row>
    <row r="12" spans="1:7" s="20" customFormat="1" ht="12.75">
      <c r="A12" s="16" t="s">
        <v>434</v>
      </c>
      <c r="B12" s="16" t="s">
        <v>441</v>
      </c>
      <c r="C12" s="16" t="s">
        <v>376</v>
      </c>
      <c r="D12" s="16" t="s">
        <v>438</v>
      </c>
      <c r="E12" s="16" t="s">
        <v>442</v>
      </c>
      <c r="F12" s="270" t="s">
        <v>443</v>
      </c>
      <c r="G12" s="363">
        <f>G13+G15+G14+G16</f>
        <v>7198</v>
      </c>
    </row>
    <row r="13" spans="1:7" s="272" customFormat="1" ht="54" customHeight="1">
      <c r="A13" s="17" t="s">
        <v>434</v>
      </c>
      <c r="B13" s="17" t="s">
        <v>444</v>
      </c>
      <c r="C13" s="17" t="s">
        <v>376</v>
      </c>
      <c r="D13" s="17" t="s">
        <v>438</v>
      </c>
      <c r="E13" s="17" t="s">
        <v>442</v>
      </c>
      <c r="F13" s="59" t="s">
        <v>445</v>
      </c>
      <c r="G13" s="364">
        <f>7380-298</f>
        <v>7082</v>
      </c>
    </row>
    <row r="14" spans="1:7" ht="80.25" customHeight="1">
      <c r="A14" s="17" t="s">
        <v>434</v>
      </c>
      <c r="B14" s="17" t="s">
        <v>446</v>
      </c>
      <c r="C14" s="17" t="s">
        <v>376</v>
      </c>
      <c r="D14" s="17" t="s">
        <v>438</v>
      </c>
      <c r="E14" s="17" t="s">
        <v>442</v>
      </c>
      <c r="F14" s="273" t="s">
        <v>447</v>
      </c>
      <c r="G14" s="364">
        <v>76</v>
      </c>
    </row>
    <row r="15" spans="1:7" ht="39.75" customHeight="1">
      <c r="A15" s="17" t="s">
        <v>434</v>
      </c>
      <c r="B15" s="17" t="s">
        <v>448</v>
      </c>
      <c r="C15" s="17" t="s">
        <v>376</v>
      </c>
      <c r="D15" s="17" t="s">
        <v>438</v>
      </c>
      <c r="E15" s="17" t="s">
        <v>442</v>
      </c>
      <c r="F15" s="274" t="s">
        <v>449</v>
      </c>
      <c r="G15" s="364">
        <v>40</v>
      </c>
    </row>
    <row r="16" spans="1:7" ht="69" customHeight="1" hidden="1">
      <c r="A16" s="17" t="s">
        <v>434</v>
      </c>
      <c r="B16" s="17" t="s">
        <v>3</v>
      </c>
      <c r="C16" s="17" t="s">
        <v>376</v>
      </c>
      <c r="D16" s="17" t="s">
        <v>438</v>
      </c>
      <c r="E16" s="17" t="s">
        <v>442</v>
      </c>
      <c r="F16" s="274" t="s">
        <v>15</v>
      </c>
      <c r="G16" s="271">
        <v>0</v>
      </c>
    </row>
    <row r="17" spans="1:7" s="275" customFormat="1" ht="27.75" customHeight="1">
      <c r="A17" s="18" t="s">
        <v>4</v>
      </c>
      <c r="B17" s="18" t="s">
        <v>436</v>
      </c>
      <c r="C17" s="18" t="s">
        <v>437</v>
      </c>
      <c r="D17" s="18" t="s">
        <v>438</v>
      </c>
      <c r="E17" s="18" t="s">
        <v>439</v>
      </c>
      <c r="F17" s="196" t="s">
        <v>5</v>
      </c>
      <c r="G17" s="362">
        <f>G18</f>
        <v>2084.20228</v>
      </c>
    </row>
    <row r="18" spans="1:7" ht="27" customHeight="1">
      <c r="A18" s="16" t="s">
        <v>4</v>
      </c>
      <c r="B18" s="16" t="s">
        <v>441</v>
      </c>
      <c r="C18" s="16" t="s">
        <v>376</v>
      </c>
      <c r="D18" s="16" t="s">
        <v>438</v>
      </c>
      <c r="E18" s="16" t="s">
        <v>442</v>
      </c>
      <c r="F18" s="276" t="s">
        <v>6</v>
      </c>
      <c r="G18" s="363">
        <f>G19+G20+G21+G22</f>
        <v>2084.20228</v>
      </c>
    </row>
    <row r="19" spans="1:7" ht="51">
      <c r="A19" s="277" t="s">
        <v>4</v>
      </c>
      <c r="B19" s="277" t="s">
        <v>26</v>
      </c>
      <c r="C19" s="40" t="s">
        <v>376</v>
      </c>
      <c r="D19" s="40" t="s">
        <v>438</v>
      </c>
      <c r="E19" s="40" t="s">
        <v>442</v>
      </c>
      <c r="F19" s="274" t="s">
        <v>234</v>
      </c>
      <c r="G19" s="364">
        <v>755.78619</v>
      </c>
    </row>
    <row r="20" spans="1:7" ht="63.75">
      <c r="A20" s="277" t="s">
        <v>4</v>
      </c>
      <c r="B20" s="277" t="s">
        <v>27</v>
      </c>
      <c r="C20" s="40" t="s">
        <v>376</v>
      </c>
      <c r="D20" s="40" t="s">
        <v>438</v>
      </c>
      <c r="E20" s="40" t="s">
        <v>442</v>
      </c>
      <c r="F20" s="143" t="s">
        <v>235</v>
      </c>
      <c r="G20" s="364">
        <v>5.29548</v>
      </c>
    </row>
    <row r="21" spans="1:7" ht="51">
      <c r="A21" s="277" t="s">
        <v>4</v>
      </c>
      <c r="B21" s="277" t="s">
        <v>28</v>
      </c>
      <c r="C21" s="40" t="s">
        <v>376</v>
      </c>
      <c r="D21" s="40" t="s">
        <v>438</v>
      </c>
      <c r="E21" s="40" t="s">
        <v>442</v>
      </c>
      <c r="F21" s="274" t="s">
        <v>236</v>
      </c>
      <c r="G21" s="364">
        <v>1463.66061</v>
      </c>
    </row>
    <row r="22" spans="1:7" ht="51">
      <c r="A22" s="40" t="s">
        <v>4</v>
      </c>
      <c r="B22" s="277" t="s">
        <v>29</v>
      </c>
      <c r="C22" s="40" t="s">
        <v>376</v>
      </c>
      <c r="D22" s="40" t="s">
        <v>438</v>
      </c>
      <c r="E22" s="40" t="s">
        <v>442</v>
      </c>
      <c r="F22" s="274" t="s">
        <v>367</v>
      </c>
      <c r="G22" s="364">
        <v>-140.54</v>
      </c>
    </row>
    <row r="23" spans="1:7" ht="12.75" customHeight="1">
      <c r="A23" s="18" t="s">
        <v>450</v>
      </c>
      <c r="B23" s="18" t="s">
        <v>436</v>
      </c>
      <c r="C23" s="18" t="s">
        <v>437</v>
      </c>
      <c r="D23" s="18" t="s">
        <v>438</v>
      </c>
      <c r="E23" s="18" t="s">
        <v>439</v>
      </c>
      <c r="F23" s="278" t="s">
        <v>451</v>
      </c>
      <c r="G23" s="269">
        <f>G24</f>
        <v>62</v>
      </c>
    </row>
    <row r="24" spans="1:7" s="279" customFormat="1" ht="13.5" customHeight="1">
      <c r="A24" s="16" t="s">
        <v>450</v>
      </c>
      <c r="B24" s="16" t="s">
        <v>452</v>
      </c>
      <c r="C24" s="16" t="s">
        <v>376</v>
      </c>
      <c r="D24" s="16" t="s">
        <v>438</v>
      </c>
      <c r="E24" s="16" t="s">
        <v>442</v>
      </c>
      <c r="F24" s="276" t="s">
        <v>453</v>
      </c>
      <c r="G24" s="30">
        <f>G25+G26</f>
        <v>62</v>
      </c>
    </row>
    <row r="25" spans="1:7" s="279" customFormat="1" ht="13.5">
      <c r="A25" s="17" t="s">
        <v>450</v>
      </c>
      <c r="B25" s="17" t="s">
        <v>454</v>
      </c>
      <c r="C25" s="17" t="s">
        <v>376</v>
      </c>
      <c r="D25" s="17" t="s">
        <v>438</v>
      </c>
      <c r="E25" s="17" t="s">
        <v>442</v>
      </c>
      <c r="F25" s="274" t="s">
        <v>453</v>
      </c>
      <c r="G25" s="271">
        <v>62</v>
      </c>
    </row>
    <row r="26" spans="1:7" s="280" customFormat="1" ht="24" customHeight="1" hidden="1">
      <c r="A26" s="17" t="s">
        <v>450</v>
      </c>
      <c r="B26" s="17" t="s">
        <v>455</v>
      </c>
      <c r="C26" s="17" t="s">
        <v>376</v>
      </c>
      <c r="D26" s="17" t="s">
        <v>438</v>
      </c>
      <c r="E26" s="17" t="s">
        <v>442</v>
      </c>
      <c r="F26" s="274" t="s">
        <v>456</v>
      </c>
      <c r="G26" s="271"/>
    </row>
    <row r="27" spans="1:7" ht="15" customHeight="1">
      <c r="A27" s="18" t="s">
        <v>457</v>
      </c>
      <c r="B27" s="18" t="s">
        <v>436</v>
      </c>
      <c r="C27" s="18" t="s">
        <v>437</v>
      </c>
      <c r="D27" s="18" t="s">
        <v>438</v>
      </c>
      <c r="E27" s="18" t="s">
        <v>439</v>
      </c>
      <c r="F27" s="268" t="s">
        <v>460</v>
      </c>
      <c r="G27" s="269">
        <f>G28+G29</f>
        <v>4775</v>
      </c>
    </row>
    <row r="28" spans="1:7" ht="38.25" customHeight="1">
      <c r="A28" s="17" t="s">
        <v>457</v>
      </c>
      <c r="B28" s="17" t="s">
        <v>461</v>
      </c>
      <c r="C28" s="17" t="s">
        <v>387</v>
      </c>
      <c r="D28" s="17" t="s">
        <v>438</v>
      </c>
      <c r="E28" s="17" t="s">
        <v>442</v>
      </c>
      <c r="F28" s="281" t="s">
        <v>522</v>
      </c>
      <c r="G28" s="271">
        <v>1560</v>
      </c>
    </row>
    <row r="29" spans="1:7" s="20" customFormat="1" ht="12.75">
      <c r="A29" s="16" t="s">
        <v>457</v>
      </c>
      <c r="B29" s="16" t="s">
        <v>462</v>
      </c>
      <c r="C29" s="16" t="s">
        <v>437</v>
      </c>
      <c r="D29" s="16" t="s">
        <v>438</v>
      </c>
      <c r="E29" s="16" t="s">
        <v>442</v>
      </c>
      <c r="F29" s="282" t="s">
        <v>463</v>
      </c>
      <c r="G29" s="30">
        <f>G30+G31</f>
        <v>3215</v>
      </c>
    </row>
    <row r="30" spans="1:7" s="20" customFormat="1" ht="27" customHeight="1">
      <c r="A30" s="17" t="s">
        <v>457</v>
      </c>
      <c r="B30" s="17" t="s">
        <v>333</v>
      </c>
      <c r="C30" s="17" t="s">
        <v>387</v>
      </c>
      <c r="D30" s="17" t="s">
        <v>465</v>
      </c>
      <c r="E30" s="17" t="s">
        <v>442</v>
      </c>
      <c r="F30" s="273" t="s">
        <v>334</v>
      </c>
      <c r="G30" s="271">
        <v>305</v>
      </c>
    </row>
    <row r="31" spans="1:7" ht="31.5" customHeight="1">
      <c r="A31" s="17" t="s">
        <v>457</v>
      </c>
      <c r="B31" s="17" t="s">
        <v>335</v>
      </c>
      <c r="C31" s="17" t="s">
        <v>387</v>
      </c>
      <c r="D31" s="17" t="s">
        <v>465</v>
      </c>
      <c r="E31" s="17" t="s">
        <v>442</v>
      </c>
      <c r="F31" s="273" t="s">
        <v>336</v>
      </c>
      <c r="G31" s="271">
        <v>2910</v>
      </c>
    </row>
    <row r="32" spans="1:7" s="275" customFormat="1" ht="25.5" hidden="1">
      <c r="A32" s="18" t="s">
        <v>466</v>
      </c>
      <c r="B32" s="18" t="s">
        <v>436</v>
      </c>
      <c r="C32" s="18" t="s">
        <v>437</v>
      </c>
      <c r="D32" s="18" t="s">
        <v>438</v>
      </c>
      <c r="E32" s="18" t="s">
        <v>437</v>
      </c>
      <c r="F32" s="190" t="s">
        <v>467</v>
      </c>
      <c r="G32" s="269"/>
    </row>
    <row r="33" spans="1:7" ht="12.75" hidden="1">
      <c r="A33" s="17" t="s">
        <v>466</v>
      </c>
      <c r="B33" s="17" t="s">
        <v>468</v>
      </c>
      <c r="C33" s="17" t="s">
        <v>437</v>
      </c>
      <c r="D33" s="17" t="s">
        <v>438</v>
      </c>
      <c r="E33" s="17" t="s">
        <v>442</v>
      </c>
      <c r="F33" s="281" t="s">
        <v>469</v>
      </c>
      <c r="G33" s="271"/>
    </row>
    <row r="34" spans="1:7" ht="12.75" hidden="1">
      <c r="A34" s="17" t="s">
        <v>466</v>
      </c>
      <c r="B34" s="17" t="s">
        <v>470</v>
      </c>
      <c r="C34" s="17" t="s">
        <v>437</v>
      </c>
      <c r="D34" s="17" t="s">
        <v>438</v>
      </c>
      <c r="E34" s="17" t="s">
        <v>442</v>
      </c>
      <c r="F34" s="281" t="s">
        <v>475</v>
      </c>
      <c r="G34" s="271"/>
    </row>
    <row r="35" spans="1:7" s="275" customFormat="1" ht="30" customHeight="1">
      <c r="A35" s="18" t="s">
        <v>414</v>
      </c>
      <c r="B35" s="18" t="s">
        <v>436</v>
      </c>
      <c r="C35" s="18" t="s">
        <v>437</v>
      </c>
      <c r="D35" s="18" t="s">
        <v>438</v>
      </c>
      <c r="E35" s="18" t="s">
        <v>439</v>
      </c>
      <c r="F35" s="283" t="s">
        <v>477</v>
      </c>
      <c r="G35" s="269">
        <f>G36+G41</f>
        <v>2300</v>
      </c>
    </row>
    <row r="36" spans="1:7" s="20" customFormat="1" ht="64.5" customHeight="1">
      <c r="A36" s="16" t="s">
        <v>414</v>
      </c>
      <c r="B36" s="16" t="s">
        <v>478</v>
      </c>
      <c r="C36" s="16" t="s">
        <v>437</v>
      </c>
      <c r="D36" s="16" t="s">
        <v>438</v>
      </c>
      <c r="E36" s="16" t="s">
        <v>479</v>
      </c>
      <c r="F36" s="282" t="s">
        <v>487</v>
      </c>
      <c r="G36" s="30">
        <f>G37+G38</f>
        <v>2300</v>
      </c>
    </row>
    <row r="37" spans="1:7" ht="63.75" customHeight="1">
      <c r="A37" s="17" t="s">
        <v>414</v>
      </c>
      <c r="B37" s="17" t="s">
        <v>488</v>
      </c>
      <c r="C37" s="17" t="s">
        <v>387</v>
      </c>
      <c r="D37" s="17" t="s">
        <v>438</v>
      </c>
      <c r="E37" s="17" t="s">
        <v>479</v>
      </c>
      <c r="F37" s="284" t="s">
        <v>315</v>
      </c>
      <c r="G37" s="271">
        <v>1300</v>
      </c>
    </row>
    <row r="38" spans="1:7" ht="56.25" customHeight="1">
      <c r="A38" s="17" t="s">
        <v>414</v>
      </c>
      <c r="B38" s="17" t="s">
        <v>489</v>
      </c>
      <c r="C38" s="17" t="s">
        <v>387</v>
      </c>
      <c r="D38" s="17" t="s">
        <v>438</v>
      </c>
      <c r="E38" s="17" t="s">
        <v>479</v>
      </c>
      <c r="F38" s="285" t="s">
        <v>317</v>
      </c>
      <c r="G38" s="271">
        <v>1000</v>
      </c>
    </row>
    <row r="39" spans="1:7" ht="27.75" customHeight="1" hidden="1">
      <c r="A39" s="17" t="s">
        <v>414</v>
      </c>
      <c r="B39" s="17" t="s">
        <v>318</v>
      </c>
      <c r="C39" s="17" t="s">
        <v>387</v>
      </c>
      <c r="D39" s="17" t="s">
        <v>438</v>
      </c>
      <c r="E39" s="17" t="s">
        <v>479</v>
      </c>
      <c r="F39" s="285" t="s">
        <v>34</v>
      </c>
      <c r="G39" s="271">
        <v>0</v>
      </c>
    </row>
    <row r="40" spans="1:7" ht="28.5" customHeight="1" hidden="1">
      <c r="A40" s="17" t="s">
        <v>414</v>
      </c>
      <c r="B40" s="17" t="s">
        <v>319</v>
      </c>
      <c r="C40" s="17" t="s">
        <v>387</v>
      </c>
      <c r="D40" s="17" t="s">
        <v>438</v>
      </c>
      <c r="E40" s="17" t="s">
        <v>479</v>
      </c>
      <c r="F40" s="285" t="s">
        <v>36</v>
      </c>
      <c r="G40" s="271">
        <v>0</v>
      </c>
    </row>
    <row r="41" spans="1:7" s="20" customFormat="1" ht="54" customHeight="1" hidden="1">
      <c r="A41" s="16" t="s">
        <v>414</v>
      </c>
      <c r="B41" s="16" t="s">
        <v>490</v>
      </c>
      <c r="C41" s="16" t="s">
        <v>387</v>
      </c>
      <c r="D41" s="16" t="s">
        <v>438</v>
      </c>
      <c r="E41" s="16" t="s">
        <v>479</v>
      </c>
      <c r="F41" s="19" t="s">
        <v>39</v>
      </c>
      <c r="G41" s="30">
        <v>0</v>
      </c>
    </row>
    <row r="42" spans="1:7" s="275" customFormat="1" ht="27" customHeight="1">
      <c r="A42" s="18" t="s">
        <v>491</v>
      </c>
      <c r="B42" s="18" t="s">
        <v>436</v>
      </c>
      <c r="C42" s="18" t="s">
        <v>437</v>
      </c>
      <c r="D42" s="18" t="s">
        <v>438</v>
      </c>
      <c r="E42" s="18" t="s">
        <v>439</v>
      </c>
      <c r="F42" s="196" t="s">
        <v>492</v>
      </c>
      <c r="G42" s="269">
        <f>G43</f>
        <v>110</v>
      </c>
    </row>
    <row r="43" spans="1:7" s="20" customFormat="1" ht="12.75">
      <c r="A43" s="16" t="s">
        <v>491</v>
      </c>
      <c r="B43" s="16" t="s">
        <v>493</v>
      </c>
      <c r="C43" s="16" t="s">
        <v>437</v>
      </c>
      <c r="D43" s="16" t="s">
        <v>438</v>
      </c>
      <c r="E43" s="16" t="s">
        <v>494</v>
      </c>
      <c r="F43" s="276" t="s">
        <v>495</v>
      </c>
      <c r="G43" s="30">
        <f>G44</f>
        <v>110</v>
      </c>
    </row>
    <row r="44" spans="1:7" ht="12.75">
      <c r="A44" s="17" t="s">
        <v>491</v>
      </c>
      <c r="B44" s="17" t="s">
        <v>496</v>
      </c>
      <c r="C44" s="17" t="s">
        <v>437</v>
      </c>
      <c r="D44" s="17" t="s">
        <v>438</v>
      </c>
      <c r="E44" s="17" t="s">
        <v>494</v>
      </c>
      <c r="F44" s="71" t="s">
        <v>497</v>
      </c>
      <c r="G44" s="271">
        <f>G45</f>
        <v>110</v>
      </c>
    </row>
    <row r="45" spans="1:7" ht="27" customHeight="1">
      <c r="A45" s="17" t="s">
        <v>491</v>
      </c>
      <c r="B45" s="17" t="s">
        <v>498</v>
      </c>
      <c r="C45" s="17" t="s">
        <v>387</v>
      </c>
      <c r="D45" s="17" t="s">
        <v>438</v>
      </c>
      <c r="E45" s="17" t="s">
        <v>494</v>
      </c>
      <c r="F45" s="71" t="s">
        <v>320</v>
      </c>
      <c r="G45" s="271">
        <v>110</v>
      </c>
    </row>
    <row r="46" spans="1:7" ht="18" customHeight="1" hidden="1">
      <c r="A46" s="17" t="s">
        <v>491</v>
      </c>
      <c r="B46" s="17" t="s">
        <v>321</v>
      </c>
      <c r="C46" s="17" t="s">
        <v>387</v>
      </c>
      <c r="D46" s="17" t="s">
        <v>438</v>
      </c>
      <c r="E46" s="17" t="s">
        <v>494</v>
      </c>
      <c r="F46" s="71" t="s">
        <v>43</v>
      </c>
      <c r="G46" s="271">
        <v>0</v>
      </c>
    </row>
    <row r="47" spans="1:7" ht="26.25" customHeight="1">
      <c r="A47" s="18" t="s">
        <v>499</v>
      </c>
      <c r="B47" s="18" t="s">
        <v>436</v>
      </c>
      <c r="C47" s="18" t="s">
        <v>437</v>
      </c>
      <c r="D47" s="18" t="s">
        <v>438</v>
      </c>
      <c r="E47" s="18" t="s">
        <v>439</v>
      </c>
      <c r="F47" s="286" t="s">
        <v>500</v>
      </c>
      <c r="G47" s="269">
        <f>G56+G49</f>
        <v>120</v>
      </c>
    </row>
    <row r="48" spans="1:7" ht="27.75" customHeight="1" hidden="1">
      <c r="A48" s="17" t="s">
        <v>499</v>
      </c>
      <c r="B48" s="17" t="s">
        <v>506</v>
      </c>
      <c r="C48" s="17" t="s">
        <v>387</v>
      </c>
      <c r="D48" s="17" t="s">
        <v>438</v>
      </c>
      <c r="E48" s="17" t="s">
        <v>8</v>
      </c>
      <c r="F48" s="243" t="s">
        <v>45</v>
      </c>
      <c r="G48" s="271">
        <v>0</v>
      </c>
    </row>
    <row r="49" spans="1:7" ht="63" customHeight="1" hidden="1">
      <c r="A49" s="17" t="s">
        <v>499</v>
      </c>
      <c r="B49" s="17" t="s">
        <v>7</v>
      </c>
      <c r="C49" s="17" t="s">
        <v>387</v>
      </c>
      <c r="D49" s="17" t="s">
        <v>438</v>
      </c>
      <c r="E49" s="17" t="s">
        <v>8</v>
      </c>
      <c r="F49" s="284" t="s">
        <v>322</v>
      </c>
      <c r="G49" s="271">
        <v>0</v>
      </c>
    </row>
    <row r="50" spans="1:7" ht="69" customHeight="1" hidden="1">
      <c r="A50" s="17" t="s">
        <v>499</v>
      </c>
      <c r="B50" s="17" t="s">
        <v>323</v>
      </c>
      <c r="C50" s="17" t="s">
        <v>387</v>
      </c>
      <c r="D50" s="17" t="s">
        <v>438</v>
      </c>
      <c r="E50" s="17" t="s">
        <v>8</v>
      </c>
      <c r="F50" s="243" t="s">
        <v>52</v>
      </c>
      <c r="G50" s="271">
        <v>0</v>
      </c>
    </row>
    <row r="51" spans="1:7" ht="69" customHeight="1" hidden="1">
      <c r="A51" s="17" t="s">
        <v>499</v>
      </c>
      <c r="B51" s="17" t="s">
        <v>7</v>
      </c>
      <c r="C51" s="17" t="s">
        <v>387</v>
      </c>
      <c r="D51" s="17" t="s">
        <v>438</v>
      </c>
      <c r="E51" s="17" t="s">
        <v>324</v>
      </c>
      <c r="F51" s="243" t="s">
        <v>54</v>
      </c>
      <c r="G51" s="271">
        <v>0</v>
      </c>
    </row>
    <row r="52" spans="1:7" ht="70.5" customHeight="1" hidden="1">
      <c r="A52" s="17" t="s">
        <v>499</v>
      </c>
      <c r="B52" s="17" t="s">
        <v>323</v>
      </c>
      <c r="C52" s="17" t="s">
        <v>387</v>
      </c>
      <c r="D52" s="17" t="s">
        <v>438</v>
      </c>
      <c r="E52" s="17" t="s">
        <v>324</v>
      </c>
      <c r="F52" s="243" t="s">
        <v>54</v>
      </c>
      <c r="G52" s="271">
        <v>0</v>
      </c>
    </row>
    <row r="53" spans="1:7" ht="42.75" customHeight="1" hidden="1">
      <c r="A53" s="17" t="s">
        <v>499</v>
      </c>
      <c r="B53" s="17" t="s">
        <v>325</v>
      </c>
      <c r="C53" s="17" t="s">
        <v>387</v>
      </c>
      <c r="D53" s="17" t="s">
        <v>438</v>
      </c>
      <c r="E53" s="17" t="s">
        <v>8</v>
      </c>
      <c r="F53" s="243" t="s">
        <v>56</v>
      </c>
      <c r="G53" s="271">
        <v>0</v>
      </c>
    </row>
    <row r="54" spans="1:7" ht="40.5" customHeight="1" hidden="1">
      <c r="A54" s="17" t="s">
        <v>499</v>
      </c>
      <c r="B54" s="17" t="s">
        <v>325</v>
      </c>
      <c r="C54" s="17" t="s">
        <v>387</v>
      </c>
      <c r="D54" s="17" t="s">
        <v>438</v>
      </c>
      <c r="E54" s="17" t="s">
        <v>324</v>
      </c>
      <c r="F54" s="243" t="s">
        <v>58</v>
      </c>
      <c r="G54" s="271">
        <v>0</v>
      </c>
    </row>
    <row r="55" spans="1:7" ht="26.25" customHeight="1" hidden="1">
      <c r="A55" s="17" t="s">
        <v>499</v>
      </c>
      <c r="B55" s="17" t="s">
        <v>470</v>
      </c>
      <c r="C55" s="17" t="s">
        <v>387</v>
      </c>
      <c r="D55" s="17" t="s">
        <v>438</v>
      </c>
      <c r="E55" s="17" t="s">
        <v>326</v>
      </c>
      <c r="F55" s="243" t="s">
        <v>60</v>
      </c>
      <c r="G55" s="271">
        <v>0</v>
      </c>
    </row>
    <row r="56" spans="1:7" ht="41.25" customHeight="1">
      <c r="A56" s="17" t="s">
        <v>499</v>
      </c>
      <c r="B56" s="17" t="s">
        <v>464</v>
      </c>
      <c r="C56" s="17" t="s">
        <v>387</v>
      </c>
      <c r="D56" s="17" t="s">
        <v>438</v>
      </c>
      <c r="E56" s="17" t="s">
        <v>501</v>
      </c>
      <c r="F56" s="284" t="s">
        <v>327</v>
      </c>
      <c r="G56" s="271">
        <v>120</v>
      </c>
    </row>
    <row r="57" spans="1:7" s="275" customFormat="1" ht="16.5" customHeight="1">
      <c r="A57" s="18" t="s">
        <v>9</v>
      </c>
      <c r="B57" s="18" t="s">
        <v>436</v>
      </c>
      <c r="C57" s="18" t="s">
        <v>437</v>
      </c>
      <c r="D57" s="18" t="s">
        <v>438</v>
      </c>
      <c r="E57" s="18" t="s">
        <v>439</v>
      </c>
      <c r="F57" s="286" t="s">
        <v>10</v>
      </c>
      <c r="G57" s="269">
        <f>G66</f>
        <v>3.5</v>
      </c>
    </row>
    <row r="58" spans="1:7" s="275" customFormat="1" ht="42.75" customHeight="1" hidden="1">
      <c r="A58" s="17" t="s">
        <v>9</v>
      </c>
      <c r="B58" s="17" t="s">
        <v>328</v>
      </c>
      <c r="C58" s="17" t="s">
        <v>387</v>
      </c>
      <c r="D58" s="17" t="s">
        <v>438</v>
      </c>
      <c r="E58" s="17" t="s">
        <v>13</v>
      </c>
      <c r="F58" s="243" t="s">
        <v>94</v>
      </c>
      <c r="G58" s="271"/>
    </row>
    <row r="59" spans="1:7" s="275" customFormat="1" ht="55.5" customHeight="1" hidden="1">
      <c r="A59" s="17" t="s">
        <v>9</v>
      </c>
      <c r="B59" s="17" t="s">
        <v>329</v>
      </c>
      <c r="C59" s="17" t="s">
        <v>387</v>
      </c>
      <c r="D59" s="17" t="s">
        <v>438</v>
      </c>
      <c r="E59" s="17" t="s">
        <v>13</v>
      </c>
      <c r="F59" s="243" t="s">
        <v>98</v>
      </c>
      <c r="G59" s="271"/>
    </row>
    <row r="60" spans="1:7" s="275" customFormat="1" ht="41.25" customHeight="1" hidden="1">
      <c r="A60" s="17" t="s">
        <v>9</v>
      </c>
      <c r="B60" s="17" t="s">
        <v>330</v>
      </c>
      <c r="C60" s="17" t="s">
        <v>387</v>
      </c>
      <c r="D60" s="17" t="s">
        <v>438</v>
      </c>
      <c r="E60" s="17" t="s">
        <v>13</v>
      </c>
      <c r="F60" s="243" t="s">
        <v>100</v>
      </c>
      <c r="G60" s="271"/>
    </row>
    <row r="61" spans="1:7" s="275" customFormat="1" ht="43.5" customHeight="1" hidden="1">
      <c r="A61" s="17" t="s">
        <v>9</v>
      </c>
      <c r="B61" s="17" t="s">
        <v>331</v>
      </c>
      <c r="C61" s="17" t="s">
        <v>387</v>
      </c>
      <c r="D61" s="17" t="s">
        <v>438</v>
      </c>
      <c r="E61" s="17" t="s">
        <v>13</v>
      </c>
      <c r="F61" s="243" t="s">
        <v>102</v>
      </c>
      <c r="G61" s="271"/>
    </row>
    <row r="62" spans="1:7" s="275" customFormat="1" ht="55.5" customHeight="1" hidden="1">
      <c r="A62" s="17" t="s">
        <v>9</v>
      </c>
      <c r="B62" s="17" t="s">
        <v>332</v>
      </c>
      <c r="C62" s="17" t="s">
        <v>387</v>
      </c>
      <c r="D62" s="17" t="s">
        <v>438</v>
      </c>
      <c r="E62" s="17" t="s">
        <v>13</v>
      </c>
      <c r="F62" s="243" t="s">
        <v>337</v>
      </c>
      <c r="G62" s="271"/>
    </row>
    <row r="63" spans="1:7" s="275" customFormat="1" ht="54" customHeight="1" hidden="1">
      <c r="A63" s="17" t="s">
        <v>9</v>
      </c>
      <c r="B63" s="17" t="s">
        <v>338</v>
      </c>
      <c r="C63" s="17" t="s">
        <v>387</v>
      </c>
      <c r="D63" s="17" t="s">
        <v>438</v>
      </c>
      <c r="E63" s="17" t="s">
        <v>13</v>
      </c>
      <c r="F63" s="243" t="s">
        <v>105</v>
      </c>
      <c r="G63" s="271"/>
    </row>
    <row r="64" spans="1:7" s="275" customFormat="1" ht="69" customHeight="1" hidden="1">
      <c r="A64" s="17" t="s">
        <v>9</v>
      </c>
      <c r="B64" s="17" t="s">
        <v>339</v>
      </c>
      <c r="C64" s="17" t="s">
        <v>387</v>
      </c>
      <c r="D64" s="17" t="s">
        <v>438</v>
      </c>
      <c r="E64" s="17" t="s">
        <v>13</v>
      </c>
      <c r="F64" s="243" t="s">
        <v>107</v>
      </c>
      <c r="G64" s="271"/>
    </row>
    <row r="65" spans="1:7" s="275" customFormat="1" ht="68.25" customHeight="1" hidden="1">
      <c r="A65" s="17" t="s">
        <v>9</v>
      </c>
      <c r="B65" s="17" t="s">
        <v>340</v>
      </c>
      <c r="C65" s="17" t="s">
        <v>377</v>
      </c>
      <c r="D65" s="17" t="s">
        <v>438</v>
      </c>
      <c r="E65" s="17" t="s">
        <v>13</v>
      </c>
      <c r="F65" s="243" t="s">
        <v>107</v>
      </c>
      <c r="G65" s="271"/>
    </row>
    <row r="66" spans="1:7" ht="25.5" customHeight="1">
      <c r="A66" s="16" t="s">
        <v>9</v>
      </c>
      <c r="B66" s="16" t="s">
        <v>11</v>
      </c>
      <c r="C66" s="16" t="s">
        <v>437</v>
      </c>
      <c r="D66" s="16" t="s">
        <v>438</v>
      </c>
      <c r="E66" s="16" t="s">
        <v>439</v>
      </c>
      <c r="F66" s="19" t="s">
        <v>357</v>
      </c>
      <c r="G66" s="30">
        <f>G67</f>
        <v>3.5</v>
      </c>
    </row>
    <row r="67" spans="1:7" ht="26.25" customHeight="1">
      <c r="A67" s="17" t="s">
        <v>9</v>
      </c>
      <c r="B67" s="17" t="s">
        <v>12</v>
      </c>
      <c r="C67" s="17" t="s">
        <v>387</v>
      </c>
      <c r="D67" s="17" t="s">
        <v>438</v>
      </c>
      <c r="E67" s="17" t="s">
        <v>13</v>
      </c>
      <c r="F67" s="284" t="s">
        <v>109</v>
      </c>
      <c r="G67" s="271">
        <v>3.5</v>
      </c>
    </row>
    <row r="68" spans="1:7" s="275" customFormat="1" ht="12.75" hidden="1">
      <c r="A68" s="18" t="s">
        <v>502</v>
      </c>
      <c r="B68" s="18" t="s">
        <v>436</v>
      </c>
      <c r="C68" s="18" t="s">
        <v>387</v>
      </c>
      <c r="D68" s="18" t="s">
        <v>438</v>
      </c>
      <c r="E68" s="18" t="s">
        <v>439</v>
      </c>
      <c r="F68" s="286" t="s">
        <v>503</v>
      </c>
      <c r="G68" s="269">
        <f>G69+G71</f>
        <v>0</v>
      </c>
    </row>
    <row r="69" spans="1:7" ht="12.75" hidden="1">
      <c r="A69" s="16" t="s">
        <v>502</v>
      </c>
      <c r="B69" s="16" t="s">
        <v>493</v>
      </c>
      <c r="C69" s="16" t="s">
        <v>387</v>
      </c>
      <c r="D69" s="16" t="s">
        <v>438</v>
      </c>
      <c r="E69" s="16" t="s">
        <v>504</v>
      </c>
      <c r="F69" s="19" t="s">
        <v>505</v>
      </c>
      <c r="G69" s="30">
        <f>G70</f>
        <v>0</v>
      </c>
    </row>
    <row r="70" spans="1:7" ht="24" customHeight="1" hidden="1">
      <c r="A70" s="17" t="s">
        <v>502</v>
      </c>
      <c r="B70" s="17" t="s">
        <v>506</v>
      </c>
      <c r="C70" s="17" t="s">
        <v>387</v>
      </c>
      <c r="D70" s="17" t="s">
        <v>438</v>
      </c>
      <c r="E70" s="17" t="s">
        <v>504</v>
      </c>
      <c r="F70" s="284" t="s">
        <v>111</v>
      </c>
      <c r="G70" s="271"/>
    </row>
    <row r="71" spans="1:7" ht="12.75" customHeight="1" hidden="1">
      <c r="A71" s="17" t="s">
        <v>502</v>
      </c>
      <c r="B71" s="17" t="s">
        <v>507</v>
      </c>
      <c r="C71" s="17" t="s">
        <v>387</v>
      </c>
      <c r="D71" s="17" t="s">
        <v>438</v>
      </c>
      <c r="E71" s="17" t="s">
        <v>504</v>
      </c>
      <c r="F71" s="284" t="s">
        <v>341</v>
      </c>
      <c r="G71" s="271"/>
    </row>
    <row r="72" spans="1:7" s="275" customFormat="1" ht="14.25" customHeight="1">
      <c r="A72" s="434" t="s">
        <v>508</v>
      </c>
      <c r="B72" s="435"/>
      <c r="C72" s="435"/>
      <c r="D72" s="435"/>
      <c r="E72" s="435"/>
      <c r="F72" s="436"/>
      <c r="G72" s="368">
        <f>G11+G17+G23+G27+G35+G42+G47+G57+G68</f>
        <v>16652.702279999998</v>
      </c>
    </row>
    <row r="73" spans="1:7" s="275" customFormat="1" ht="12.75">
      <c r="A73" s="432" t="s">
        <v>509</v>
      </c>
      <c r="B73" s="432"/>
      <c r="C73" s="432"/>
      <c r="D73" s="432"/>
      <c r="E73" s="432"/>
      <c r="F73" s="432"/>
      <c r="G73" s="369">
        <f>G74+G92+G96+G109</f>
        <v>16701.77543</v>
      </c>
    </row>
    <row r="74" spans="1:7" s="275" customFormat="1" ht="15.75" customHeight="1">
      <c r="A74" s="289" t="s">
        <v>510</v>
      </c>
      <c r="B74" s="289" t="s">
        <v>191</v>
      </c>
      <c r="C74" s="289" t="s">
        <v>437</v>
      </c>
      <c r="D74" s="289" t="s">
        <v>438</v>
      </c>
      <c r="E74" s="289" t="s">
        <v>439</v>
      </c>
      <c r="F74" s="290" t="s">
        <v>481</v>
      </c>
      <c r="G74" s="369">
        <f>G75+G76+G77</f>
        <v>10161.5</v>
      </c>
    </row>
    <row r="75" spans="1:7" ht="25.5">
      <c r="A75" s="17" t="s">
        <v>510</v>
      </c>
      <c r="B75" s="17" t="s">
        <v>482</v>
      </c>
      <c r="C75" s="17" t="s">
        <v>387</v>
      </c>
      <c r="D75" s="17" t="s">
        <v>438</v>
      </c>
      <c r="E75" s="17" t="s">
        <v>673</v>
      </c>
      <c r="F75" s="243" t="s">
        <v>114</v>
      </c>
      <c r="G75" s="370">
        <v>8874.6</v>
      </c>
    </row>
    <row r="76" spans="1:7" ht="25.5">
      <c r="A76" s="17" t="s">
        <v>510</v>
      </c>
      <c r="B76" s="17" t="s">
        <v>483</v>
      </c>
      <c r="C76" s="17" t="s">
        <v>387</v>
      </c>
      <c r="D76" s="17" t="s">
        <v>438</v>
      </c>
      <c r="E76" s="17" t="s">
        <v>673</v>
      </c>
      <c r="F76" s="243" t="s">
        <v>115</v>
      </c>
      <c r="G76" s="370">
        <f>1286.9</f>
        <v>1286.9</v>
      </c>
    </row>
    <row r="77" spans="1:7" ht="39" customHeight="1">
      <c r="A77" s="17" t="s">
        <v>510</v>
      </c>
      <c r="B77" s="17" t="s">
        <v>571</v>
      </c>
      <c r="C77" s="17" t="s">
        <v>387</v>
      </c>
      <c r="D77" s="17" t="s">
        <v>438</v>
      </c>
      <c r="E77" s="17" t="s">
        <v>673</v>
      </c>
      <c r="F77" s="243" t="s">
        <v>358</v>
      </c>
      <c r="G77" s="370">
        <v>0</v>
      </c>
    </row>
    <row r="78" spans="1:7" ht="12.75" hidden="1">
      <c r="A78" s="17" t="s">
        <v>510</v>
      </c>
      <c r="B78" s="17" t="s">
        <v>343</v>
      </c>
      <c r="C78" s="17" t="s">
        <v>387</v>
      </c>
      <c r="D78" s="17" t="s">
        <v>438</v>
      </c>
      <c r="E78" s="17" t="s">
        <v>511</v>
      </c>
      <c r="F78" s="243" t="s">
        <v>117</v>
      </c>
      <c r="G78" s="370"/>
    </row>
    <row r="79" spans="1:7" s="275" customFormat="1" ht="25.5" hidden="1">
      <c r="A79" s="18" t="s">
        <v>510</v>
      </c>
      <c r="B79" s="18" t="s">
        <v>441</v>
      </c>
      <c r="C79" s="18" t="s">
        <v>387</v>
      </c>
      <c r="D79" s="18" t="s">
        <v>553</v>
      </c>
      <c r="E79" s="18" t="s">
        <v>511</v>
      </c>
      <c r="F79" s="113" t="s">
        <v>347</v>
      </c>
      <c r="G79" s="369">
        <f>G88+G80+G83</f>
        <v>0</v>
      </c>
    </row>
    <row r="80" spans="1:7" s="275" customFormat="1" ht="52.5" customHeight="1" hidden="1">
      <c r="A80" s="16" t="s">
        <v>510</v>
      </c>
      <c r="B80" s="16" t="s">
        <v>512</v>
      </c>
      <c r="C80" s="16" t="s">
        <v>387</v>
      </c>
      <c r="D80" s="16" t="s">
        <v>438</v>
      </c>
      <c r="E80" s="16" t="s">
        <v>511</v>
      </c>
      <c r="F80" s="292" t="s">
        <v>345</v>
      </c>
      <c r="G80" s="371">
        <f>G81</f>
        <v>0</v>
      </c>
    </row>
    <row r="81" spans="1:7" s="275" customFormat="1" ht="57" customHeight="1" hidden="1">
      <c r="A81" s="17" t="s">
        <v>510</v>
      </c>
      <c r="B81" s="17" t="s">
        <v>512</v>
      </c>
      <c r="C81" s="17" t="s">
        <v>387</v>
      </c>
      <c r="D81" s="17" t="s">
        <v>438</v>
      </c>
      <c r="E81" s="17" t="s">
        <v>511</v>
      </c>
      <c r="F81" s="243" t="s">
        <v>153</v>
      </c>
      <c r="G81" s="370"/>
    </row>
    <row r="82" spans="1:7" s="275" customFormat="1" ht="30" customHeight="1" hidden="1">
      <c r="A82" s="17" t="s">
        <v>510</v>
      </c>
      <c r="B82" s="17" t="s">
        <v>346</v>
      </c>
      <c r="C82" s="17" t="s">
        <v>387</v>
      </c>
      <c r="D82" s="17" t="s">
        <v>438</v>
      </c>
      <c r="E82" s="17" t="s">
        <v>511</v>
      </c>
      <c r="F82" s="243" t="s">
        <v>154</v>
      </c>
      <c r="G82" s="370"/>
    </row>
    <row r="83" spans="1:7" s="275" customFormat="1" ht="25.5" customHeight="1" hidden="1">
      <c r="A83" s="16" t="s">
        <v>510</v>
      </c>
      <c r="B83" s="16" t="s">
        <v>513</v>
      </c>
      <c r="C83" s="16" t="s">
        <v>387</v>
      </c>
      <c r="D83" s="16" t="s">
        <v>438</v>
      </c>
      <c r="E83" s="16" t="s">
        <v>511</v>
      </c>
      <c r="F83" s="292" t="s">
        <v>156</v>
      </c>
      <c r="G83" s="370"/>
    </row>
    <row r="84" spans="1:7" s="275" customFormat="1" ht="26.25" customHeight="1" hidden="1">
      <c r="A84" s="17" t="s">
        <v>510</v>
      </c>
      <c r="B84" s="17" t="s">
        <v>513</v>
      </c>
      <c r="C84" s="17" t="s">
        <v>387</v>
      </c>
      <c r="D84" s="17" t="s">
        <v>438</v>
      </c>
      <c r="E84" s="17" t="s">
        <v>511</v>
      </c>
      <c r="F84" s="273" t="s">
        <v>156</v>
      </c>
      <c r="G84" s="370"/>
    </row>
    <row r="85" spans="1:7" s="275" customFormat="1" ht="28.5" customHeight="1" hidden="1">
      <c r="A85" s="17" t="s">
        <v>510</v>
      </c>
      <c r="B85" s="17" t="s">
        <v>348</v>
      </c>
      <c r="C85" s="17" t="s">
        <v>387</v>
      </c>
      <c r="D85" s="17" t="s">
        <v>438</v>
      </c>
      <c r="E85" s="17" t="s">
        <v>511</v>
      </c>
      <c r="F85" s="243" t="s">
        <v>157</v>
      </c>
      <c r="G85" s="370"/>
    </row>
    <row r="86" spans="1:7" s="275" customFormat="1" ht="38.25" hidden="1">
      <c r="A86" s="17" t="s">
        <v>510</v>
      </c>
      <c r="B86" s="17" t="s">
        <v>349</v>
      </c>
      <c r="C86" s="17" t="s">
        <v>387</v>
      </c>
      <c r="D86" s="17" t="s">
        <v>438</v>
      </c>
      <c r="E86" s="17" t="s">
        <v>511</v>
      </c>
      <c r="F86" s="243" t="s">
        <v>159</v>
      </c>
      <c r="G86" s="370"/>
    </row>
    <row r="87" spans="1:7" s="275" customFormat="1" ht="69.75" customHeight="1" hidden="1">
      <c r="A87" s="17" t="s">
        <v>510</v>
      </c>
      <c r="B87" s="17" t="s">
        <v>350</v>
      </c>
      <c r="C87" s="17" t="s">
        <v>387</v>
      </c>
      <c r="D87" s="17" t="s">
        <v>438</v>
      </c>
      <c r="E87" s="17" t="s">
        <v>511</v>
      </c>
      <c r="F87" s="243" t="s">
        <v>160</v>
      </c>
      <c r="G87" s="370"/>
    </row>
    <row r="88" spans="1:7" s="275" customFormat="1" ht="12.75" hidden="1">
      <c r="A88" s="17" t="s">
        <v>510</v>
      </c>
      <c r="B88" s="17" t="s">
        <v>514</v>
      </c>
      <c r="C88" s="17" t="s">
        <v>387</v>
      </c>
      <c r="D88" s="17" t="s">
        <v>438</v>
      </c>
      <c r="E88" s="17" t="s">
        <v>511</v>
      </c>
      <c r="F88" s="243" t="s">
        <v>161</v>
      </c>
      <c r="G88" s="370">
        <f>G89</f>
        <v>0</v>
      </c>
    </row>
    <row r="89" spans="1:7" s="275" customFormat="1" ht="12.75" hidden="1">
      <c r="A89" s="17" t="s">
        <v>510</v>
      </c>
      <c r="B89" s="17" t="s">
        <v>514</v>
      </c>
      <c r="C89" s="17" t="s">
        <v>387</v>
      </c>
      <c r="D89" s="17" t="s">
        <v>438</v>
      </c>
      <c r="E89" s="17" t="s">
        <v>511</v>
      </c>
      <c r="F89" s="243" t="s">
        <v>161</v>
      </c>
      <c r="G89" s="370"/>
    </row>
    <row r="90" spans="1:7" s="275" customFormat="1" ht="78" customHeight="1" hidden="1">
      <c r="A90" s="17" t="s">
        <v>510</v>
      </c>
      <c r="B90" s="17" t="s">
        <v>514</v>
      </c>
      <c r="C90" s="17" t="s">
        <v>421</v>
      </c>
      <c r="D90" s="17" t="s">
        <v>438</v>
      </c>
      <c r="E90" s="17" t="s">
        <v>511</v>
      </c>
      <c r="F90" s="294" t="s">
        <v>16</v>
      </c>
      <c r="G90" s="372"/>
    </row>
    <row r="91" spans="1:7" s="275" customFormat="1" ht="39" customHeight="1" hidden="1">
      <c r="A91" s="17" t="s">
        <v>510</v>
      </c>
      <c r="B91" s="17" t="s">
        <v>514</v>
      </c>
      <c r="C91" s="17" t="s">
        <v>421</v>
      </c>
      <c r="D91" s="17" t="s">
        <v>438</v>
      </c>
      <c r="E91" s="17" t="s">
        <v>511</v>
      </c>
      <c r="F91" s="294" t="s">
        <v>14</v>
      </c>
      <c r="G91" s="372"/>
    </row>
    <row r="92" spans="1:7" s="275" customFormat="1" ht="39" customHeight="1">
      <c r="A92" s="331" t="s">
        <v>510</v>
      </c>
      <c r="B92" s="331" t="s">
        <v>559</v>
      </c>
      <c r="C92" s="331" t="s">
        <v>437</v>
      </c>
      <c r="D92" s="331" t="s">
        <v>438</v>
      </c>
      <c r="E92" s="331" t="s">
        <v>673</v>
      </c>
      <c r="F92" s="332" t="s">
        <v>560</v>
      </c>
      <c r="G92" s="373">
        <f>G93+G95+G94</f>
        <v>5718.97543</v>
      </c>
    </row>
    <row r="93" spans="1:7" s="275" customFormat="1" ht="40.5" customHeight="1">
      <c r="A93" s="333" t="s">
        <v>510</v>
      </c>
      <c r="B93" s="333" t="s">
        <v>561</v>
      </c>
      <c r="C93" s="333" t="s">
        <v>387</v>
      </c>
      <c r="D93" s="333" t="s">
        <v>438</v>
      </c>
      <c r="E93" s="333" t="s">
        <v>673</v>
      </c>
      <c r="F93" s="243" t="s">
        <v>558</v>
      </c>
      <c r="G93" s="372">
        <v>5718.97543</v>
      </c>
    </row>
    <row r="94" spans="1:7" s="275" customFormat="1" ht="40.5" customHeight="1">
      <c r="A94" s="333" t="s">
        <v>510</v>
      </c>
      <c r="B94" s="333" t="s">
        <v>595</v>
      </c>
      <c r="C94" s="333" t="s">
        <v>387</v>
      </c>
      <c r="D94" s="333" t="s">
        <v>438</v>
      </c>
      <c r="E94" s="333" t="s">
        <v>673</v>
      </c>
      <c r="F94" s="243" t="s">
        <v>596</v>
      </c>
      <c r="G94" s="372">
        <v>0</v>
      </c>
    </row>
    <row r="95" spans="1:7" s="275" customFormat="1" ht="24" customHeight="1">
      <c r="A95" s="333" t="s">
        <v>510</v>
      </c>
      <c r="B95" s="333" t="s">
        <v>585</v>
      </c>
      <c r="C95" s="333" t="s">
        <v>387</v>
      </c>
      <c r="D95" s="333" t="s">
        <v>438</v>
      </c>
      <c r="E95" s="333" t="s">
        <v>673</v>
      </c>
      <c r="F95" s="243" t="s">
        <v>161</v>
      </c>
      <c r="G95" s="372">
        <v>0</v>
      </c>
    </row>
    <row r="96" spans="1:7" s="275" customFormat="1" ht="18.75" customHeight="1">
      <c r="A96" s="18" t="s">
        <v>510</v>
      </c>
      <c r="B96" s="18" t="s">
        <v>192</v>
      </c>
      <c r="C96" s="18" t="s">
        <v>437</v>
      </c>
      <c r="D96" s="18" t="s">
        <v>438</v>
      </c>
      <c r="E96" s="18" t="s">
        <v>673</v>
      </c>
      <c r="F96" s="113" t="s">
        <v>524</v>
      </c>
      <c r="G96" s="369">
        <f>G97+G101+G102</f>
        <v>801.3000000000001</v>
      </c>
    </row>
    <row r="97" spans="1:7" s="20" customFormat="1" ht="30" customHeight="1">
      <c r="A97" s="16" t="s">
        <v>510</v>
      </c>
      <c r="B97" s="16" t="s">
        <v>486</v>
      </c>
      <c r="C97" s="16" t="s">
        <v>437</v>
      </c>
      <c r="D97" s="16" t="s">
        <v>438</v>
      </c>
      <c r="E97" s="16" t="s">
        <v>673</v>
      </c>
      <c r="F97" s="295" t="s">
        <v>525</v>
      </c>
      <c r="G97" s="374">
        <f>G98</f>
        <v>29.7</v>
      </c>
    </row>
    <row r="98" spans="1:7" ht="31.5" customHeight="1">
      <c r="A98" s="17" t="s">
        <v>510</v>
      </c>
      <c r="B98" s="17" t="s">
        <v>486</v>
      </c>
      <c r="C98" s="17" t="s">
        <v>387</v>
      </c>
      <c r="D98" s="17" t="s">
        <v>438</v>
      </c>
      <c r="E98" s="17" t="s">
        <v>673</v>
      </c>
      <c r="F98" s="243" t="s">
        <v>230</v>
      </c>
      <c r="G98" s="372">
        <f>G99+G100</f>
        <v>29.7</v>
      </c>
    </row>
    <row r="99" spans="1:7" ht="31.5" customHeight="1">
      <c r="A99" s="17" t="s">
        <v>510</v>
      </c>
      <c r="B99" s="17" t="s">
        <v>486</v>
      </c>
      <c r="C99" s="17" t="s">
        <v>387</v>
      </c>
      <c r="D99" s="17" t="s">
        <v>438</v>
      </c>
      <c r="E99" s="17" t="s">
        <v>673</v>
      </c>
      <c r="F99" s="243" t="s">
        <v>230</v>
      </c>
      <c r="G99" s="372">
        <v>1</v>
      </c>
    </row>
    <row r="100" spans="1:7" ht="56.25" customHeight="1">
      <c r="A100" s="17" t="s">
        <v>510</v>
      </c>
      <c r="B100" s="17" t="s">
        <v>486</v>
      </c>
      <c r="C100" s="17" t="s">
        <v>387</v>
      </c>
      <c r="D100" s="17" t="s">
        <v>438</v>
      </c>
      <c r="E100" s="17" t="s">
        <v>673</v>
      </c>
      <c r="F100" s="296" t="s">
        <v>517</v>
      </c>
      <c r="G100" s="372">
        <v>28.7</v>
      </c>
    </row>
    <row r="101" spans="1:7" s="20" customFormat="1" ht="35.25" customHeight="1">
      <c r="A101" s="17" t="s">
        <v>510</v>
      </c>
      <c r="B101" s="17" t="s">
        <v>485</v>
      </c>
      <c r="C101" s="17" t="s">
        <v>387</v>
      </c>
      <c r="D101" s="17" t="s">
        <v>438</v>
      </c>
      <c r="E101" s="17" t="s">
        <v>673</v>
      </c>
      <c r="F101" s="243" t="s">
        <v>163</v>
      </c>
      <c r="G101" s="372">
        <v>617.1</v>
      </c>
    </row>
    <row r="102" spans="1:7" s="20" customFormat="1" ht="26.25" customHeight="1">
      <c r="A102" s="17" t="s">
        <v>510</v>
      </c>
      <c r="B102" s="17" t="s">
        <v>484</v>
      </c>
      <c r="C102" s="17" t="s">
        <v>387</v>
      </c>
      <c r="D102" s="17" t="s">
        <v>438</v>
      </c>
      <c r="E102" s="17" t="s">
        <v>673</v>
      </c>
      <c r="F102" s="243" t="s">
        <v>162</v>
      </c>
      <c r="G102" s="372">
        <v>154.5</v>
      </c>
    </row>
    <row r="103" spans="1:7" s="20" customFormat="1" ht="30" customHeight="1" hidden="1">
      <c r="A103" s="17" t="s">
        <v>510</v>
      </c>
      <c r="B103" s="17" t="s">
        <v>485</v>
      </c>
      <c r="C103" s="17" t="s">
        <v>387</v>
      </c>
      <c r="D103" s="17" t="s">
        <v>438</v>
      </c>
      <c r="E103" s="17" t="s">
        <v>511</v>
      </c>
      <c r="F103" s="243" t="s">
        <v>162</v>
      </c>
      <c r="G103" s="372"/>
    </row>
    <row r="104" spans="1:7" s="20" customFormat="1" ht="30" customHeight="1" hidden="1">
      <c r="A104" s="16" t="s">
        <v>510</v>
      </c>
      <c r="B104" s="16" t="s">
        <v>486</v>
      </c>
      <c r="C104" s="16" t="s">
        <v>437</v>
      </c>
      <c r="D104" s="16" t="s">
        <v>438</v>
      </c>
      <c r="E104" s="16" t="s">
        <v>511</v>
      </c>
      <c r="F104" s="243" t="s">
        <v>163</v>
      </c>
      <c r="G104" s="374"/>
    </row>
    <row r="105" spans="1:7" ht="28.5" customHeight="1" hidden="1">
      <c r="A105" s="17" t="s">
        <v>510</v>
      </c>
      <c r="B105" s="17" t="s">
        <v>486</v>
      </c>
      <c r="C105" s="17" t="s">
        <v>387</v>
      </c>
      <c r="D105" s="17" t="s">
        <v>438</v>
      </c>
      <c r="E105" s="17" t="s">
        <v>511</v>
      </c>
      <c r="F105" s="295" t="s">
        <v>525</v>
      </c>
      <c r="G105" s="372"/>
    </row>
    <row r="106" spans="1:7" ht="31.5" customHeight="1" hidden="1">
      <c r="A106" s="17" t="s">
        <v>510</v>
      </c>
      <c r="B106" s="17" t="s">
        <v>486</v>
      </c>
      <c r="C106" s="17" t="s">
        <v>387</v>
      </c>
      <c r="D106" s="17" t="s">
        <v>438</v>
      </c>
      <c r="E106" s="17" t="s">
        <v>511</v>
      </c>
      <c r="F106" s="243" t="s">
        <v>230</v>
      </c>
      <c r="G106" s="372"/>
    </row>
    <row r="107" spans="1:7" ht="53.25" customHeight="1" hidden="1">
      <c r="A107" s="17" t="s">
        <v>510</v>
      </c>
      <c r="B107" s="17" t="s">
        <v>486</v>
      </c>
      <c r="C107" s="17" t="s">
        <v>387</v>
      </c>
      <c r="D107" s="17" t="s">
        <v>438</v>
      </c>
      <c r="E107" s="17" t="s">
        <v>511</v>
      </c>
      <c r="F107" s="296" t="s">
        <v>515</v>
      </c>
      <c r="G107" s="372"/>
    </row>
    <row r="108" spans="1:7" ht="15" customHeight="1" hidden="1">
      <c r="A108" s="17" t="s">
        <v>510</v>
      </c>
      <c r="B108" s="17" t="s">
        <v>351</v>
      </c>
      <c r="C108" s="17" t="s">
        <v>387</v>
      </c>
      <c r="D108" s="17" t="s">
        <v>438</v>
      </c>
      <c r="E108" s="17" t="s">
        <v>511</v>
      </c>
      <c r="F108" s="296" t="s">
        <v>517</v>
      </c>
      <c r="G108" s="372"/>
    </row>
    <row r="109" spans="1:7" ht="12.75" customHeight="1">
      <c r="A109" s="18" t="s">
        <v>510</v>
      </c>
      <c r="B109" s="18" t="s">
        <v>468</v>
      </c>
      <c r="C109" s="18" t="s">
        <v>387</v>
      </c>
      <c r="D109" s="18" t="s">
        <v>438</v>
      </c>
      <c r="E109" s="18" t="s">
        <v>439</v>
      </c>
      <c r="F109" s="297" t="s">
        <v>552</v>
      </c>
      <c r="G109" s="373">
        <f>G111+G115</f>
        <v>20</v>
      </c>
    </row>
    <row r="110" spans="1:7" ht="54.75" customHeight="1" hidden="1">
      <c r="A110" s="17" t="s">
        <v>510</v>
      </c>
      <c r="B110" s="17" t="s">
        <v>352</v>
      </c>
      <c r="C110" s="17" t="s">
        <v>387</v>
      </c>
      <c r="D110" s="17" t="s">
        <v>438</v>
      </c>
      <c r="E110" s="17" t="s">
        <v>511</v>
      </c>
      <c r="F110" s="297" t="s">
        <v>552</v>
      </c>
      <c r="G110" s="372"/>
    </row>
    <row r="111" spans="1:7" s="275" customFormat="1" ht="51" hidden="1">
      <c r="A111" s="17" t="s">
        <v>510</v>
      </c>
      <c r="B111" s="17" t="s">
        <v>518</v>
      </c>
      <c r="C111" s="17" t="s">
        <v>387</v>
      </c>
      <c r="D111" s="17" t="s">
        <v>438</v>
      </c>
      <c r="E111" s="17" t="s">
        <v>511</v>
      </c>
      <c r="F111" s="243" t="s">
        <v>189</v>
      </c>
      <c r="G111" s="372"/>
    </row>
    <row r="112" spans="1:7" s="275" customFormat="1" ht="38.25" hidden="1">
      <c r="A112" s="17" t="s">
        <v>510</v>
      </c>
      <c r="B112" s="17" t="s">
        <v>353</v>
      </c>
      <c r="C112" s="17" t="s">
        <v>387</v>
      </c>
      <c r="D112" s="17" t="s">
        <v>438</v>
      </c>
      <c r="E112" s="17" t="s">
        <v>511</v>
      </c>
      <c r="F112" s="243" t="s">
        <v>190</v>
      </c>
      <c r="G112" s="372"/>
    </row>
    <row r="113" spans="1:7" s="275" customFormat="1" ht="51" hidden="1">
      <c r="A113" s="17" t="s">
        <v>510</v>
      </c>
      <c r="B113" s="17" t="s">
        <v>354</v>
      </c>
      <c r="C113" s="17" t="s">
        <v>387</v>
      </c>
      <c r="D113" s="17" t="s">
        <v>438</v>
      </c>
      <c r="E113" s="17" t="s">
        <v>511</v>
      </c>
      <c r="F113" s="243" t="s">
        <v>193</v>
      </c>
      <c r="G113" s="372"/>
    </row>
    <row r="114" spans="1:7" s="275" customFormat="1" ht="38.25" hidden="1">
      <c r="A114" s="17" t="s">
        <v>510</v>
      </c>
      <c r="B114" s="17" t="s">
        <v>476</v>
      </c>
      <c r="C114" s="17" t="s">
        <v>387</v>
      </c>
      <c r="D114" s="17" t="s">
        <v>438</v>
      </c>
      <c r="E114" s="17" t="s">
        <v>511</v>
      </c>
      <c r="F114" s="243" t="s">
        <v>194</v>
      </c>
      <c r="G114" s="372"/>
    </row>
    <row r="115" spans="1:7" s="275" customFormat="1" ht="31.5" customHeight="1">
      <c r="A115" s="17" t="s">
        <v>510</v>
      </c>
      <c r="B115" s="298" t="s">
        <v>25</v>
      </c>
      <c r="C115" s="17" t="s">
        <v>387</v>
      </c>
      <c r="D115" s="17" t="s">
        <v>438</v>
      </c>
      <c r="E115" s="17" t="s">
        <v>673</v>
      </c>
      <c r="F115" s="299" t="s">
        <v>197</v>
      </c>
      <c r="G115" s="372">
        <v>20</v>
      </c>
    </row>
    <row r="116" spans="1:7" s="275" customFormat="1" ht="31.5" customHeight="1" hidden="1">
      <c r="A116" s="17" t="s">
        <v>510</v>
      </c>
      <c r="B116" s="298" t="s">
        <v>355</v>
      </c>
      <c r="C116" s="17" t="s">
        <v>387</v>
      </c>
      <c r="D116" s="17" t="s">
        <v>438</v>
      </c>
      <c r="E116" s="17" t="s">
        <v>511</v>
      </c>
      <c r="F116" s="299" t="s">
        <v>197</v>
      </c>
      <c r="G116" s="372"/>
    </row>
    <row r="117" spans="1:7" s="275" customFormat="1" ht="39" customHeight="1" hidden="1">
      <c r="A117" s="18" t="s">
        <v>356</v>
      </c>
      <c r="B117" s="18" t="s">
        <v>436</v>
      </c>
      <c r="C117" s="18" t="s">
        <v>387</v>
      </c>
      <c r="D117" s="18" t="s">
        <v>438</v>
      </c>
      <c r="E117" s="18" t="s">
        <v>439</v>
      </c>
      <c r="F117" s="299" t="s">
        <v>198</v>
      </c>
      <c r="G117" s="373">
        <f>G118</f>
        <v>0</v>
      </c>
    </row>
    <row r="118" spans="1:7" s="275" customFormat="1" ht="70.5" customHeight="1" hidden="1">
      <c r="A118" s="17" t="s">
        <v>356</v>
      </c>
      <c r="B118" s="17" t="s">
        <v>478</v>
      </c>
      <c r="C118" s="17" t="s">
        <v>387</v>
      </c>
      <c r="D118" s="17" t="s">
        <v>438</v>
      </c>
      <c r="E118" s="17" t="s">
        <v>504</v>
      </c>
      <c r="F118" s="297" t="s">
        <v>520</v>
      </c>
      <c r="G118" s="372">
        <v>0</v>
      </c>
    </row>
    <row r="119" spans="1:7" s="275" customFormat="1" ht="39" customHeight="1" hidden="1">
      <c r="A119" s="17" t="s">
        <v>519</v>
      </c>
      <c r="B119" s="17" t="s">
        <v>478</v>
      </c>
      <c r="C119" s="17" t="s">
        <v>387</v>
      </c>
      <c r="D119" s="17" t="s">
        <v>438</v>
      </c>
      <c r="E119" s="17" t="s">
        <v>511</v>
      </c>
      <c r="F119" s="243" t="s">
        <v>313</v>
      </c>
      <c r="G119" s="372"/>
    </row>
    <row r="120" spans="1:7" ht="12.75">
      <c r="A120" s="18"/>
      <c r="B120" s="18"/>
      <c r="C120" s="18"/>
      <c r="D120" s="18"/>
      <c r="E120" s="18"/>
      <c r="F120" s="268" t="s">
        <v>521</v>
      </c>
      <c r="G120" s="373">
        <f>G72+G73</f>
        <v>33354.47771</v>
      </c>
    </row>
    <row r="121" spans="1:6" ht="12.75">
      <c r="A121" s="275"/>
      <c r="B121" s="275"/>
      <c r="C121" s="275"/>
      <c r="D121" s="275"/>
      <c r="E121" s="275"/>
      <c r="F121" s="280"/>
    </row>
    <row r="122" spans="6:7" ht="12.75">
      <c r="F122" s="275"/>
      <c r="G122" s="300"/>
    </row>
    <row r="123" ht="12.75">
      <c r="G123" s="300"/>
    </row>
    <row r="124" ht="12.75">
      <c r="G124" s="301"/>
    </row>
    <row r="125" ht="12.75">
      <c r="G125" s="30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7"/>
      <c r="D1" s="217"/>
      <c r="E1" s="265"/>
      <c r="F1" s="152"/>
      <c r="G1" s="152"/>
      <c r="H1" s="152"/>
      <c r="I1" s="153" t="s">
        <v>551</v>
      </c>
    </row>
    <row r="2" spans="1:9" s="4" customFormat="1" ht="15.75">
      <c r="A2" s="8"/>
      <c r="B2" s="8"/>
      <c r="C2" s="217"/>
      <c r="D2" s="217"/>
      <c r="E2" s="265"/>
      <c r="F2" s="152"/>
      <c r="G2" s="152"/>
      <c r="H2" s="152"/>
      <c r="I2" s="121" t="s">
        <v>384</v>
      </c>
    </row>
    <row r="3" spans="1:10" s="4" customFormat="1" ht="15.75">
      <c r="A3" s="8"/>
      <c r="B3" s="8"/>
      <c r="C3" s="217"/>
      <c r="D3" s="217"/>
      <c r="E3" s="265"/>
      <c r="F3" s="152"/>
      <c r="G3" s="152"/>
      <c r="H3" s="152"/>
      <c r="I3" s="153" t="s">
        <v>640</v>
      </c>
      <c r="J3" s="221"/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10" s="4" customFormat="1" ht="33" customHeight="1">
      <c r="A6" s="431" t="s">
        <v>608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3"/>
      <c r="B8" s="413"/>
      <c r="C8" s="413"/>
      <c r="D8" s="413"/>
      <c r="E8" s="413"/>
      <c r="F8" s="266" t="s">
        <v>432</v>
      </c>
      <c r="G8" s="241" t="s">
        <v>17</v>
      </c>
      <c r="H8" s="241" t="s">
        <v>425</v>
      </c>
      <c r="I8" s="241" t="s">
        <v>20</v>
      </c>
      <c r="J8" s="241" t="s">
        <v>612</v>
      </c>
    </row>
    <row r="9" spans="1:10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8" t="s">
        <v>433</v>
      </c>
      <c r="G10" s="269">
        <f>G11+G17+G23+G27+G35+G42+G47+G57+G68</f>
        <v>13897.5</v>
      </c>
      <c r="H10" s="269">
        <f>H11+H17+H23+H27+H35+H42+H47+H57+H68</f>
        <v>0</v>
      </c>
      <c r="I10" s="362">
        <f>I11+I17+I23+I27+I35+I42+I47+I57+I68</f>
        <v>17470.02917</v>
      </c>
      <c r="J10" s="362">
        <f>J11+J17+J23+J27+J35+J42+J47+J57+J68</f>
        <v>17768.48129</v>
      </c>
    </row>
    <row r="11" spans="1:10" s="20" customFormat="1" ht="12.75">
      <c r="A11" s="18" t="s">
        <v>434</v>
      </c>
      <c r="B11" s="18" t="s">
        <v>436</v>
      </c>
      <c r="C11" s="18" t="s">
        <v>437</v>
      </c>
      <c r="D11" s="18" t="s">
        <v>438</v>
      </c>
      <c r="E11" s="18" t="s">
        <v>439</v>
      </c>
      <c r="F11" s="268" t="s">
        <v>440</v>
      </c>
      <c r="G11" s="269">
        <f>G12</f>
        <v>5400</v>
      </c>
      <c r="H11" s="269">
        <f>H12</f>
        <v>0</v>
      </c>
      <c r="I11" s="362">
        <f>I12</f>
        <v>7482</v>
      </c>
      <c r="J11" s="362">
        <f>J12</f>
        <v>7562</v>
      </c>
    </row>
    <row r="12" spans="1:10" s="20" customFormat="1" ht="12.75">
      <c r="A12" s="16" t="s">
        <v>434</v>
      </c>
      <c r="B12" s="16" t="s">
        <v>441</v>
      </c>
      <c r="C12" s="16" t="s">
        <v>376</v>
      </c>
      <c r="D12" s="16" t="s">
        <v>438</v>
      </c>
      <c r="E12" s="16" t="s">
        <v>442</v>
      </c>
      <c r="F12" s="270" t="s">
        <v>443</v>
      </c>
      <c r="G12" s="30">
        <f>G13+G15+G14+G16</f>
        <v>5400</v>
      </c>
      <c r="H12" s="30">
        <f>H13+H15+H14+H16</f>
        <v>0</v>
      </c>
      <c r="I12" s="30">
        <f>I13+I15+I14+I16</f>
        <v>7482</v>
      </c>
      <c r="J12" s="30">
        <f>J13+J15+J14+J16</f>
        <v>7562</v>
      </c>
    </row>
    <row r="13" spans="1:10" s="272" customFormat="1" ht="54" customHeight="1">
      <c r="A13" s="17" t="s">
        <v>434</v>
      </c>
      <c r="B13" s="17" t="s">
        <v>444</v>
      </c>
      <c r="C13" s="17" t="s">
        <v>376</v>
      </c>
      <c r="D13" s="17" t="s">
        <v>438</v>
      </c>
      <c r="E13" s="17" t="s">
        <v>442</v>
      </c>
      <c r="F13" s="59" t="s">
        <v>445</v>
      </c>
      <c r="G13" s="271">
        <v>5400</v>
      </c>
      <c r="H13" s="271">
        <v>0</v>
      </c>
      <c r="I13" s="271">
        <v>7360</v>
      </c>
      <c r="J13" s="271">
        <v>7440</v>
      </c>
    </row>
    <row r="14" spans="1:10" ht="80.25" customHeight="1">
      <c r="A14" s="17" t="s">
        <v>434</v>
      </c>
      <c r="B14" s="17" t="s">
        <v>446</v>
      </c>
      <c r="C14" s="17" t="s">
        <v>376</v>
      </c>
      <c r="D14" s="17" t="s">
        <v>438</v>
      </c>
      <c r="E14" s="17" t="s">
        <v>442</v>
      </c>
      <c r="F14" s="273" t="s">
        <v>447</v>
      </c>
      <c r="G14" s="271">
        <v>0</v>
      </c>
      <c r="H14" s="271">
        <v>0</v>
      </c>
      <c r="I14" s="271">
        <v>80</v>
      </c>
      <c r="J14" s="271">
        <v>80</v>
      </c>
    </row>
    <row r="15" spans="1:10" ht="39.75" customHeight="1">
      <c r="A15" s="17" t="s">
        <v>434</v>
      </c>
      <c r="B15" s="17" t="s">
        <v>448</v>
      </c>
      <c r="C15" s="17" t="s">
        <v>376</v>
      </c>
      <c r="D15" s="17" t="s">
        <v>438</v>
      </c>
      <c r="E15" s="17" t="s">
        <v>442</v>
      </c>
      <c r="F15" s="274" t="s">
        <v>449</v>
      </c>
      <c r="G15" s="271">
        <v>0</v>
      </c>
      <c r="H15" s="271">
        <v>0</v>
      </c>
      <c r="I15" s="271">
        <v>42</v>
      </c>
      <c r="J15" s="271">
        <v>42</v>
      </c>
    </row>
    <row r="16" spans="1:10" ht="69" customHeight="1" hidden="1">
      <c r="A16" s="17" t="s">
        <v>434</v>
      </c>
      <c r="B16" s="17" t="s">
        <v>3</v>
      </c>
      <c r="C16" s="17" t="s">
        <v>376</v>
      </c>
      <c r="D16" s="17" t="s">
        <v>438</v>
      </c>
      <c r="E16" s="17" t="s">
        <v>442</v>
      </c>
      <c r="F16" s="274" t="s">
        <v>15</v>
      </c>
      <c r="G16" s="271">
        <v>0</v>
      </c>
      <c r="H16" s="271">
        <v>0</v>
      </c>
      <c r="I16" s="271">
        <v>0</v>
      </c>
      <c r="J16" s="271">
        <v>0</v>
      </c>
    </row>
    <row r="17" spans="1:10" s="275" customFormat="1" ht="27.75" customHeight="1">
      <c r="A17" s="18" t="s">
        <v>4</v>
      </c>
      <c r="B17" s="18" t="s">
        <v>436</v>
      </c>
      <c r="C17" s="18" t="s">
        <v>437</v>
      </c>
      <c r="D17" s="18" t="s">
        <v>438</v>
      </c>
      <c r="E17" s="18" t="s">
        <v>439</v>
      </c>
      <c r="F17" s="196" t="s">
        <v>5</v>
      </c>
      <c r="G17" s="269">
        <f>G18</f>
        <v>1464.7</v>
      </c>
      <c r="H17" s="269">
        <f>H18</f>
        <v>0</v>
      </c>
      <c r="I17" s="362">
        <f>I18</f>
        <v>2369.52917</v>
      </c>
      <c r="J17" s="362">
        <f>J18</f>
        <v>2547.98129</v>
      </c>
    </row>
    <row r="18" spans="1:10" ht="27" customHeight="1">
      <c r="A18" s="16" t="s">
        <v>4</v>
      </c>
      <c r="B18" s="16" t="s">
        <v>441</v>
      </c>
      <c r="C18" s="16" t="s">
        <v>376</v>
      </c>
      <c r="D18" s="16" t="s">
        <v>438</v>
      </c>
      <c r="E18" s="16" t="s">
        <v>442</v>
      </c>
      <c r="F18" s="276" t="s">
        <v>6</v>
      </c>
      <c r="G18" s="30">
        <f>G19+G20+G21+G22</f>
        <v>1464.7</v>
      </c>
      <c r="H18" s="30">
        <f>H19+H20+H21+H22</f>
        <v>0</v>
      </c>
      <c r="I18" s="363">
        <f>I19+I20+I21+I22</f>
        <v>2369.52917</v>
      </c>
      <c r="J18" s="363">
        <f>J19+J20+J21+J22</f>
        <v>2547.98129</v>
      </c>
    </row>
    <row r="19" spans="1:10" ht="51">
      <c r="A19" s="277" t="s">
        <v>4</v>
      </c>
      <c r="B19" s="277" t="s">
        <v>26</v>
      </c>
      <c r="C19" s="40" t="s">
        <v>376</v>
      </c>
      <c r="D19" s="40" t="s">
        <v>438</v>
      </c>
      <c r="E19" s="40" t="s">
        <v>442</v>
      </c>
      <c r="F19" s="274" t="s">
        <v>234</v>
      </c>
      <c r="G19" s="271">
        <v>447.9</v>
      </c>
      <c r="H19" s="271">
        <v>0</v>
      </c>
      <c r="I19" s="364">
        <v>858.65173</v>
      </c>
      <c r="J19" s="364">
        <v>921.49829</v>
      </c>
    </row>
    <row r="20" spans="1:10" ht="63.75">
      <c r="A20" s="277" t="s">
        <v>4</v>
      </c>
      <c r="B20" s="277" t="s">
        <v>27</v>
      </c>
      <c r="C20" s="40" t="s">
        <v>376</v>
      </c>
      <c r="D20" s="40" t="s">
        <v>438</v>
      </c>
      <c r="E20" s="40" t="s">
        <v>442</v>
      </c>
      <c r="F20" s="143" t="s">
        <v>235</v>
      </c>
      <c r="G20" s="271">
        <v>16.7</v>
      </c>
      <c r="H20" s="271">
        <v>0</v>
      </c>
      <c r="I20" s="364">
        <v>5.66949</v>
      </c>
      <c r="J20" s="364">
        <v>5.89906</v>
      </c>
    </row>
    <row r="21" spans="1:10" ht="51">
      <c r="A21" s="277" t="s">
        <v>4</v>
      </c>
      <c r="B21" s="277" t="s">
        <v>28</v>
      </c>
      <c r="C21" s="40" t="s">
        <v>376</v>
      </c>
      <c r="D21" s="40" t="s">
        <v>438</v>
      </c>
      <c r="E21" s="40" t="s">
        <v>442</v>
      </c>
      <c r="F21" s="274" t="s">
        <v>236</v>
      </c>
      <c r="G21" s="271">
        <v>981.1</v>
      </c>
      <c r="H21" s="271">
        <v>0</v>
      </c>
      <c r="I21" s="364">
        <v>1664.93595</v>
      </c>
      <c r="J21" s="364">
        <v>1787.45441</v>
      </c>
    </row>
    <row r="22" spans="1:10" ht="51">
      <c r="A22" s="40" t="s">
        <v>4</v>
      </c>
      <c r="B22" s="277" t="s">
        <v>29</v>
      </c>
      <c r="C22" s="40" t="s">
        <v>376</v>
      </c>
      <c r="D22" s="40" t="s">
        <v>438</v>
      </c>
      <c r="E22" s="40" t="s">
        <v>442</v>
      </c>
      <c r="F22" s="274" t="s">
        <v>367</v>
      </c>
      <c r="G22" s="271">
        <v>19</v>
      </c>
      <c r="H22" s="271">
        <v>0</v>
      </c>
      <c r="I22" s="364">
        <v>-159.728</v>
      </c>
      <c r="J22" s="364">
        <v>-166.87047</v>
      </c>
    </row>
    <row r="23" spans="1:10" ht="12.75" customHeight="1">
      <c r="A23" s="18" t="s">
        <v>450</v>
      </c>
      <c r="B23" s="18" t="s">
        <v>436</v>
      </c>
      <c r="C23" s="18" t="s">
        <v>437</v>
      </c>
      <c r="D23" s="18" t="s">
        <v>438</v>
      </c>
      <c r="E23" s="18" t="s">
        <v>439</v>
      </c>
      <c r="F23" s="278" t="s">
        <v>451</v>
      </c>
      <c r="G23" s="269">
        <f>G24</f>
        <v>8</v>
      </c>
      <c r="H23" s="269">
        <f>H24</f>
        <v>0</v>
      </c>
      <c r="I23" s="269">
        <f>I24</f>
        <v>64</v>
      </c>
      <c r="J23" s="269">
        <f>J24</f>
        <v>64</v>
      </c>
    </row>
    <row r="24" spans="1:10" s="279" customFormat="1" ht="13.5" customHeight="1">
      <c r="A24" s="16" t="s">
        <v>450</v>
      </c>
      <c r="B24" s="16" t="s">
        <v>452</v>
      </c>
      <c r="C24" s="16" t="s">
        <v>376</v>
      </c>
      <c r="D24" s="16" t="s">
        <v>438</v>
      </c>
      <c r="E24" s="16" t="s">
        <v>442</v>
      </c>
      <c r="F24" s="276" t="s">
        <v>453</v>
      </c>
      <c r="G24" s="30">
        <f>G25+G26</f>
        <v>8</v>
      </c>
      <c r="H24" s="30">
        <f>H25+H26</f>
        <v>0</v>
      </c>
      <c r="I24" s="30">
        <f>I25+I26</f>
        <v>64</v>
      </c>
      <c r="J24" s="30">
        <f>J25+J26</f>
        <v>64</v>
      </c>
    </row>
    <row r="25" spans="1:10" s="279" customFormat="1" ht="13.5">
      <c r="A25" s="17" t="s">
        <v>450</v>
      </c>
      <c r="B25" s="17" t="s">
        <v>454</v>
      </c>
      <c r="C25" s="17" t="s">
        <v>376</v>
      </c>
      <c r="D25" s="17" t="s">
        <v>438</v>
      </c>
      <c r="E25" s="17" t="s">
        <v>442</v>
      </c>
      <c r="F25" s="274" t="s">
        <v>453</v>
      </c>
      <c r="G25" s="271">
        <v>8</v>
      </c>
      <c r="H25" s="271">
        <v>0</v>
      </c>
      <c r="I25" s="271">
        <v>64</v>
      </c>
      <c r="J25" s="271">
        <v>64</v>
      </c>
    </row>
    <row r="26" spans="1:10" s="280" customFormat="1" ht="24" customHeight="1" hidden="1">
      <c r="A26" s="17" t="s">
        <v>450</v>
      </c>
      <c r="B26" s="17" t="s">
        <v>455</v>
      </c>
      <c r="C26" s="17" t="s">
        <v>376</v>
      </c>
      <c r="D26" s="17" t="s">
        <v>438</v>
      </c>
      <c r="E26" s="17" t="s">
        <v>442</v>
      </c>
      <c r="F26" s="274" t="s">
        <v>456</v>
      </c>
      <c r="G26" s="271"/>
      <c r="H26" s="271"/>
      <c r="I26" s="271"/>
      <c r="J26" s="271"/>
    </row>
    <row r="27" spans="1:10" ht="15" customHeight="1">
      <c r="A27" s="18" t="s">
        <v>457</v>
      </c>
      <c r="B27" s="18" t="s">
        <v>436</v>
      </c>
      <c r="C27" s="18" t="s">
        <v>437</v>
      </c>
      <c r="D27" s="18" t="s">
        <v>438</v>
      </c>
      <c r="E27" s="18" t="s">
        <v>439</v>
      </c>
      <c r="F27" s="268" t="s">
        <v>460</v>
      </c>
      <c r="G27" s="269">
        <f>G28+G29</f>
        <v>3400</v>
      </c>
      <c r="H27" s="269">
        <f>H28+H29</f>
        <v>0</v>
      </c>
      <c r="I27" s="269">
        <f>I28+I29</f>
        <v>5121</v>
      </c>
      <c r="J27" s="269">
        <f>J28+J29</f>
        <v>5161</v>
      </c>
    </row>
    <row r="28" spans="1:10" ht="38.25" customHeight="1">
      <c r="A28" s="17" t="s">
        <v>457</v>
      </c>
      <c r="B28" s="17" t="s">
        <v>461</v>
      </c>
      <c r="C28" s="17" t="s">
        <v>387</v>
      </c>
      <c r="D28" s="17" t="s">
        <v>438</v>
      </c>
      <c r="E28" s="17" t="s">
        <v>442</v>
      </c>
      <c r="F28" s="281" t="s">
        <v>522</v>
      </c>
      <c r="G28" s="271">
        <v>550</v>
      </c>
      <c r="H28" s="271">
        <v>0</v>
      </c>
      <c r="I28" s="271">
        <v>1880</v>
      </c>
      <c r="J28" s="271">
        <v>1920</v>
      </c>
    </row>
    <row r="29" spans="1:10" s="20" customFormat="1" ht="12.75">
      <c r="A29" s="16" t="s">
        <v>457</v>
      </c>
      <c r="B29" s="16" t="s">
        <v>462</v>
      </c>
      <c r="C29" s="16" t="s">
        <v>437</v>
      </c>
      <c r="D29" s="16" t="s">
        <v>438</v>
      </c>
      <c r="E29" s="16" t="s">
        <v>442</v>
      </c>
      <c r="F29" s="282" t="s">
        <v>463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457</v>
      </c>
      <c r="B30" s="17" t="s">
        <v>333</v>
      </c>
      <c r="C30" s="17" t="s">
        <v>387</v>
      </c>
      <c r="D30" s="17" t="s">
        <v>465</v>
      </c>
      <c r="E30" s="17" t="s">
        <v>442</v>
      </c>
      <c r="F30" s="273" t="s">
        <v>334</v>
      </c>
      <c r="G30" s="271">
        <v>2500</v>
      </c>
      <c r="H30" s="271">
        <v>0</v>
      </c>
      <c r="I30" s="271">
        <v>305</v>
      </c>
      <c r="J30" s="271">
        <v>305</v>
      </c>
    </row>
    <row r="31" spans="1:10" ht="31.5" customHeight="1">
      <c r="A31" s="17" t="s">
        <v>457</v>
      </c>
      <c r="B31" s="17" t="s">
        <v>335</v>
      </c>
      <c r="C31" s="17" t="s">
        <v>387</v>
      </c>
      <c r="D31" s="17" t="s">
        <v>465</v>
      </c>
      <c r="E31" s="17" t="s">
        <v>442</v>
      </c>
      <c r="F31" s="273" t="s">
        <v>336</v>
      </c>
      <c r="G31" s="271">
        <v>350</v>
      </c>
      <c r="H31" s="271">
        <v>0</v>
      </c>
      <c r="I31" s="271">
        <v>2936</v>
      </c>
      <c r="J31" s="271">
        <v>2936</v>
      </c>
    </row>
    <row r="32" spans="1:10" s="275" customFormat="1" ht="25.5" hidden="1">
      <c r="A32" s="18" t="s">
        <v>466</v>
      </c>
      <c r="B32" s="18" t="s">
        <v>436</v>
      </c>
      <c r="C32" s="18" t="s">
        <v>437</v>
      </c>
      <c r="D32" s="18" t="s">
        <v>438</v>
      </c>
      <c r="E32" s="18" t="s">
        <v>437</v>
      </c>
      <c r="F32" s="190" t="s">
        <v>467</v>
      </c>
      <c r="G32" s="269"/>
      <c r="H32" s="269"/>
      <c r="I32" s="269"/>
      <c r="J32" s="269"/>
    </row>
    <row r="33" spans="1:10" ht="12.75" hidden="1">
      <c r="A33" s="17" t="s">
        <v>466</v>
      </c>
      <c r="B33" s="17" t="s">
        <v>468</v>
      </c>
      <c r="C33" s="17" t="s">
        <v>437</v>
      </c>
      <c r="D33" s="17" t="s">
        <v>438</v>
      </c>
      <c r="E33" s="17" t="s">
        <v>442</v>
      </c>
      <c r="F33" s="281" t="s">
        <v>469</v>
      </c>
      <c r="G33" s="271"/>
      <c r="H33" s="271"/>
      <c r="I33" s="271"/>
      <c r="J33" s="271"/>
    </row>
    <row r="34" spans="1:10" ht="12.75" hidden="1">
      <c r="A34" s="17" t="s">
        <v>466</v>
      </c>
      <c r="B34" s="17" t="s">
        <v>470</v>
      </c>
      <c r="C34" s="17" t="s">
        <v>437</v>
      </c>
      <c r="D34" s="17" t="s">
        <v>438</v>
      </c>
      <c r="E34" s="17" t="s">
        <v>442</v>
      </c>
      <c r="F34" s="281" t="s">
        <v>475</v>
      </c>
      <c r="G34" s="271"/>
      <c r="H34" s="271"/>
      <c r="I34" s="271"/>
      <c r="J34" s="271"/>
    </row>
    <row r="35" spans="1:10" s="275" customFormat="1" ht="30" customHeight="1">
      <c r="A35" s="18" t="s">
        <v>414</v>
      </c>
      <c r="B35" s="18" t="s">
        <v>436</v>
      </c>
      <c r="C35" s="18" t="s">
        <v>437</v>
      </c>
      <c r="D35" s="18" t="s">
        <v>438</v>
      </c>
      <c r="E35" s="18" t="s">
        <v>439</v>
      </c>
      <c r="F35" s="283" t="s">
        <v>477</v>
      </c>
      <c r="G35" s="269">
        <f>G36+G41</f>
        <v>3084.8</v>
      </c>
      <c r="H35" s="269">
        <f>H36+H41</f>
        <v>0</v>
      </c>
      <c r="I35" s="269">
        <f>I36+I41</f>
        <v>2200</v>
      </c>
      <c r="J35" s="269">
        <f>J36+J41</f>
        <v>2200</v>
      </c>
    </row>
    <row r="36" spans="1:10" s="20" customFormat="1" ht="64.5" customHeight="1">
      <c r="A36" s="16" t="s">
        <v>414</v>
      </c>
      <c r="B36" s="16" t="s">
        <v>478</v>
      </c>
      <c r="C36" s="16" t="s">
        <v>437</v>
      </c>
      <c r="D36" s="16" t="s">
        <v>438</v>
      </c>
      <c r="E36" s="16" t="s">
        <v>479</v>
      </c>
      <c r="F36" s="282" t="s">
        <v>487</v>
      </c>
      <c r="G36" s="30">
        <f>G37+G38</f>
        <v>3084.8</v>
      </c>
      <c r="H36" s="30">
        <f>H37+H38</f>
        <v>0</v>
      </c>
      <c r="I36" s="30">
        <f>I37+I38</f>
        <v>2200</v>
      </c>
      <c r="J36" s="30">
        <f>J37+J38</f>
        <v>2200</v>
      </c>
    </row>
    <row r="37" spans="1:10" ht="52.5" customHeight="1">
      <c r="A37" s="17" t="s">
        <v>414</v>
      </c>
      <c r="B37" s="17" t="s">
        <v>488</v>
      </c>
      <c r="C37" s="17" t="s">
        <v>387</v>
      </c>
      <c r="D37" s="17" t="s">
        <v>438</v>
      </c>
      <c r="E37" s="17" t="s">
        <v>479</v>
      </c>
      <c r="F37" s="284" t="s">
        <v>315</v>
      </c>
      <c r="G37" s="271">
        <v>3040</v>
      </c>
      <c r="H37" s="271">
        <v>0</v>
      </c>
      <c r="I37" s="271">
        <v>1200</v>
      </c>
      <c r="J37" s="271">
        <v>1200</v>
      </c>
    </row>
    <row r="38" spans="1:10" ht="56.25" customHeight="1">
      <c r="A38" s="17" t="s">
        <v>414</v>
      </c>
      <c r="B38" s="17" t="s">
        <v>489</v>
      </c>
      <c r="C38" s="17" t="s">
        <v>387</v>
      </c>
      <c r="D38" s="17" t="s">
        <v>438</v>
      </c>
      <c r="E38" s="17" t="s">
        <v>479</v>
      </c>
      <c r="F38" s="285" t="s">
        <v>317</v>
      </c>
      <c r="G38" s="271">
        <v>44.8</v>
      </c>
      <c r="H38" s="271">
        <v>0</v>
      </c>
      <c r="I38" s="271">
        <v>1000</v>
      </c>
      <c r="J38" s="271">
        <v>1000</v>
      </c>
    </row>
    <row r="39" spans="1:10" ht="27.75" customHeight="1" hidden="1">
      <c r="A39" s="17" t="s">
        <v>414</v>
      </c>
      <c r="B39" s="17" t="s">
        <v>318</v>
      </c>
      <c r="C39" s="17" t="s">
        <v>387</v>
      </c>
      <c r="D39" s="17" t="s">
        <v>438</v>
      </c>
      <c r="E39" s="17" t="s">
        <v>479</v>
      </c>
      <c r="F39" s="285" t="s">
        <v>34</v>
      </c>
      <c r="G39" s="271"/>
      <c r="H39" s="271"/>
      <c r="I39" s="271">
        <v>0</v>
      </c>
      <c r="J39" s="271">
        <v>0</v>
      </c>
    </row>
    <row r="40" spans="1:10" ht="28.5" customHeight="1" hidden="1">
      <c r="A40" s="17" t="s">
        <v>414</v>
      </c>
      <c r="B40" s="17" t="s">
        <v>319</v>
      </c>
      <c r="C40" s="17" t="s">
        <v>387</v>
      </c>
      <c r="D40" s="17" t="s">
        <v>438</v>
      </c>
      <c r="E40" s="17" t="s">
        <v>479</v>
      </c>
      <c r="F40" s="285" t="s">
        <v>36</v>
      </c>
      <c r="G40" s="271"/>
      <c r="H40" s="271"/>
      <c r="I40" s="271">
        <v>0</v>
      </c>
      <c r="J40" s="271">
        <v>0</v>
      </c>
    </row>
    <row r="41" spans="1:10" s="20" customFormat="1" ht="54" customHeight="1" hidden="1">
      <c r="A41" s="16" t="s">
        <v>414</v>
      </c>
      <c r="B41" s="16" t="s">
        <v>490</v>
      </c>
      <c r="C41" s="16" t="s">
        <v>387</v>
      </c>
      <c r="D41" s="16" t="s">
        <v>438</v>
      </c>
      <c r="E41" s="16" t="s">
        <v>479</v>
      </c>
      <c r="F41" s="19" t="s">
        <v>39</v>
      </c>
      <c r="G41" s="30"/>
      <c r="H41" s="30"/>
      <c r="I41" s="30">
        <v>0</v>
      </c>
      <c r="J41" s="30">
        <v>0</v>
      </c>
    </row>
    <row r="42" spans="1:10" s="275" customFormat="1" ht="27" customHeight="1">
      <c r="A42" s="18" t="s">
        <v>491</v>
      </c>
      <c r="B42" s="18" t="s">
        <v>436</v>
      </c>
      <c r="C42" s="18" t="s">
        <v>437</v>
      </c>
      <c r="D42" s="18" t="s">
        <v>438</v>
      </c>
      <c r="E42" s="18" t="s">
        <v>439</v>
      </c>
      <c r="F42" s="196" t="s">
        <v>492</v>
      </c>
      <c r="G42" s="269">
        <f>G43</f>
        <v>40</v>
      </c>
      <c r="H42" s="269">
        <f aca="true" t="shared" si="0" ref="H42:J44">H43</f>
        <v>0</v>
      </c>
      <c r="I42" s="269">
        <f t="shared" si="0"/>
        <v>110</v>
      </c>
      <c r="J42" s="269">
        <f t="shared" si="0"/>
        <v>110</v>
      </c>
    </row>
    <row r="43" spans="1:10" s="20" customFormat="1" ht="12.75">
      <c r="A43" s="16" t="s">
        <v>491</v>
      </c>
      <c r="B43" s="16" t="s">
        <v>493</v>
      </c>
      <c r="C43" s="16" t="s">
        <v>437</v>
      </c>
      <c r="D43" s="16" t="s">
        <v>438</v>
      </c>
      <c r="E43" s="16" t="s">
        <v>494</v>
      </c>
      <c r="F43" s="276" t="s">
        <v>495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491</v>
      </c>
      <c r="B44" s="17" t="s">
        <v>496</v>
      </c>
      <c r="C44" s="17" t="s">
        <v>437</v>
      </c>
      <c r="D44" s="17" t="s">
        <v>438</v>
      </c>
      <c r="E44" s="17" t="s">
        <v>494</v>
      </c>
      <c r="F44" s="71" t="s">
        <v>497</v>
      </c>
      <c r="G44" s="271">
        <f>G45</f>
        <v>40</v>
      </c>
      <c r="H44" s="271">
        <f t="shared" si="0"/>
        <v>0</v>
      </c>
      <c r="I44" s="271">
        <f t="shared" si="0"/>
        <v>110</v>
      </c>
      <c r="J44" s="271">
        <f t="shared" si="0"/>
        <v>110</v>
      </c>
    </row>
    <row r="45" spans="1:10" ht="27" customHeight="1">
      <c r="A45" s="17" t="s">
        <v>491</v>
      </c>
      <c r="B45" s="17" t="s">
        <v>498</v>
      </c>
      <c r="C45" s="17" t="s">
        <v>387</v>
      </c>
      <c r="D45" s="17" t="s">
        <v>438</v>
      </c>
      <c r="E45" s="17" t="s">
        <v>494</v>
      </c>
      <c r="F45" s="71" t="s">
        <v>320</v>
      </c>
      <c r="G45" s="271">
        <v>40</v>
      </c>
      <c r="H45" s="271">
        <v>0</v>
      </c>
      <c r="I45" s="271">
        <v>110</v>
      </c>
      <c r="J45" s="271">
        <v>110</v>
      </c>
    </row>
    <row r="46" spans="1:10" ht="18" customHeight="1" hidden="1">
      <c r="A46" s="17" t="s">
        <v>491</v>
      </c>
      <c r="B46" s="17" t="s">
        <v>321</v>
      </c>
      <c r="C46" s="17" t="s">
        <v>387</v>
      </c>
      <c r="D46" s="17" t="s">
        <v>438</v>
      </c>
      <c r="E46" s="17" t="s">
        <v>494</v>
      </c>
      <c r="F46" s="71" t="s">
        <v>43</v>
      </c>
      <c r="G46" s="271"/>
      <c r="H46" s="271"/>
      <c r="I46" s="271">
        <v>0</v>
      </c>
      <c r="J46" s="271">
        <v>0</v>
      </c>
    </row>
    <row r="47" spans="1:10" ht="26.25" customHeight="1">
      <c r="A47" s="18" t="s">
        <v>499</v>
      </c>
      <c r="B47" s="18" t="s">
        <v>436</v>
      </c>
      <c r="C47" s="18" t="s">
        <v>437</v>
      </c>
      <c r="D47" s="18" t="s">
        <v>438</v>
      </c>
      <c r="E47" s="18" t="s">
        <v>439</v>
      </c>
      <c r="F47" s="286" t="s">
        <v>500</v>
      </c>
      <c r="G47" s="269">
        <f>G56+G49</f>
        <v>450</v>
      </c>
      <c r="H47" s="269">
        <f>H56+H49</f>
        <v>0</v>
      </c>
      <c r="I47" s="269">
        <f>I56+I49</f>
        <v>120</v>
      </c>
      <c r="J47" s="269">
        <f>J56+J49</f>
        <v>120</v>
      </c>
    </row>
    <row r="48" spans="1:10" ht="27.75" customHeight="1" hidden="1">
      <c r="A48" s="17" t="s">
        <v>499</v>
      </c>
      <c r="B48" s="17" t="s">
        <v>506</v>
      </c>
      <c r="C48" s="17" t="s">
        <v>387</v>
      </c>
      <c r="D48" s="17" t="s">
        <v>438</v>
      </c>
      <c r="E48" s="17" t="s">
        <v>8</v>
      </c>
      <c r="F48" s="243" t="s">
        <v>45</v>
      </c>
      <c r="G48" s="271"/>
      <c r="H48" s="271"/>
      <c r="I48" s="271">
        <v>0</v>
      </c>
      <c r="J48" s="271">
        <v>0</v>
      </c>
    </row>
    <row r="49" spans="1:10" ht="63" customHeight="1" hidden="1">
      <c r="A49" s="17" t="s">
        <v>499</v>
      </c>
      <c r="B49" s="17" t="s">
        <v>7</v>
      </c>
      <c r="C49" s="17" t="s">
        <v>387</v>
      </c>
      <c r="D49" s="17" t="s">
        <v>438</v>
      </c>
      <c r="E49" s="17" t="s">
        <v>8</v>
      </c>
      <c r="F49" s="284" t="s">
        <v>322</v>
      </c>
      <c r="G49" s="271">
        <v>0</v>
      </c>
      <c r="H49" s="271">
        <v>0</v>
      </c>
      <c r="I49" s="271">
        <v>0</v>
      </c>
      <c r="J49" s="271">
        <v>0</v>
      </c>
    </row>
    <row r="50" spans="1:10" ht="69" customHeight="1" hidden="1">
      <c r="A50" s="17" t="s">
        <v>499</v>
      </c>
      <c r="B50" s="17" t="s">
        <v>323</v>
      </c>
      <c r="C50" s="17" t="s">
        <v>387</v>
      </c>
      <c r="D50" s="17" t="s">
        <v>438</v>
      </c>
      <c r="E50" s="17" t="s">
        <v>8</v>
      </c>
      <c r="F50" s="243" t="s">
        <v>52</v>
      </c>
      <c r="G50" s="271"/>
      <c r="H50" s="271"/>
      <c r="I50" s="271">
        <v>0</v>
      </c>
      <c r="J50" s="271">
        <v>0</v>
      </c>
    </row>
    <row r="51" spans="1:10" ht="69" customHeight="1" hidden="1">
      <c r="A51" s="17" t="s">
        <v>499</v>
      </c>
      <c r="B51" s="17" t="s">
        <v>7</v>
      </c>
      <c r="C51" s="17" t="s">
        <v>387</v>
      </c>
      <c r="D51" s="17" t="s">
        <v>438</v>
      </c>
      <c r="E51" s="17" t="s">
        <v>324</v>
      </c>
      <c r="F51" s="243" t="s">
        <v>54</v>
      </c>
      <c r="G51" s="271"/>
      <c r="H51" s="271"/>
      <c r="I51" s="271">
        <v>0</v>
      </c>
      <c r="J51" s="271">
        <v>0</v>
      </c>
    </row>
    <row r="52" spans="1:10" ht="70.5" customHeight="1" hidden="1">
      <c r="A52" s="17" t="s">
        <v>499</v>
      </c>
      <c r="B52" s="17" t="s">
        <v>323</v>
      </c>
      <c r="C52" s="17" t="s">
        <v>387</v>
      </c>
      <c r="D52" s="17" t="s">
        <v>438</v>
      </c>
      <c r="E52" s="17" t="s">
        <v>324</v>
      </c>
      <c r="F52" s="243" t="s">
        <v>54</v>
      </c>
      <c r="G52" s="271"/>
      <c r="H52" s="271"/>
      <c r="I52" s="271">
        <v>0</v>
      </c>
      <c r="J52" s="271">
        <v>0</v>
      </c>
    </row>
    <row r="53" spans="1:10" ht="42.75" customHeight="1" hidden="1">
      <c r="A53" s="17" t="s">
        <v>499</v>
      </c>
      <c r="B53" s="17" t="s">
        <v>325</v>
      </c>
      <c r="C53" s="17" t="s">
        <v>387</v>
      </c>
      <c r="D53" s="17" t="s">
        <v>438</v>
      </c>
      <c r="E53" s="17" t="s">
        <v>8</v>
      </c>
      <c r="F53" s="243" t="s">
        <v>56</v>
      </c>
      <c r="G53" s="271"/>
      <c r="H53" s="271"/>
      <c r="I53" s="271">
        <v>0</v>
      </c>
      <c r="J53" s="271">
        <v>0</v>
      </c>
    </row>
    <row r="54" spans="1:10" ht="40.5" customHeight="1" hidden="1">
      <c r="A54" s="17" t="s">
        <v>499</v>
      </c>
      <c r="B54" s="17" t="s">
        <v>325</v>
      </c>
      <c r="C54" s="17" t="s">
        <v>387</v>
      </c>
      <c r="D54" s="17" t="s">
        <v>438</v>
      </c>
      <c r="E54" s="17" t="s">
        <v>324</v>
      </c>
      <c r="F54" s="243" t="s">
        <v>58</v>
      </c>
      <c r="G54" s="271"/>
      <c r="H54" s="271"/>
      <c r="I54" s="271">
        <v>0</v>
      </c>
      <c r="J54" s="271">
        <v>0</v>
      </c>
    </row>
    <row r="55" spans="1:10" ht="26.25" customHeight="1" hidden="1">
      <c r="A55" s="17" t="s">
        <v>499</v>
      </c>
      <c r="B55" s="17" t="s">
        <v>470</v>
      </c>
      <c r="C55" s="17" t="s">
        <v>387</v>
      </c>
      <c r="D55" s="17" t="s">
        <v>438</v>
      </c>
      <c r="E55" s="17" t="s">
        <v>326</v>
      </c>
      <c r="F55" s="243" t="s">
        <v>60</v>
      </c>
      <c r="G55" s="271"/>
      <c r="H55" s="271"/>
      <c r="I55" s="271">
        <v>0</v>
      </c>
      <c r="J55" s="271">
        <v>0</v>
      </c>
    </row>
    <row r="56" spans="1:10" ht="41.25" customHeight="1">
      <c r="A56" s="17" t="s">
        <v>499</v>
      </c>
      <c r="B56" s="17" t="s">
        <v>464</v>
      </c>
      <c r="C56" s="17" t="s">
        <v>387</v>
      </c>
      <c r="D56" s="17" t="s">
        <v>438</v>
      </c>
      <c r="E56" s="17" t="s">
        <v>501</v>
      </c>
      <c r="F56" s="284" t="s">
        <v>327</v>
      </c>
      <c r="G56" s="271">
        <v>450</v>
      </c>
      <c r="H56" s="271">
        <v>0</v>
      </c>
      <c r="I56" s="271">
        <v>120</v>
      </c>
      <c r="J56" s="271">
        <v>120</v>
      </c>
    </row>
    <row r="57" spans="1:10" s="275" customFormat="1" ht="16.5" customHeight="1">
      <c r="A57" s="18" t="s">
        <v>9</v>
      </c>
      <c r="B57" s="18" t="s">
        <v>436</v>
      </c>
      <c r="C57" s="18" t="s">
        <v>437</v>
      </c>
      <c r="D57" s="18" t="s">
        <v>438</v>
      </c>
      <c r="E57" s="18" t="s">
        <v>439</v>
      </c>
      <c r="F57" s="286" t="s">
        <v>10</v>
      </c>
      <c r="G57" s="269">
        <f>G66</f>
        <v>50</v>
      </c>
      <c r="H57" s="269">
        <f>H66</f>
        <v>0</v>
      </c>
      <c r="I57" s="269">
        <f>I66</f>
        <v>3.5</v>
      </c>
      <c r="J57" s="269">
        <f>J66</f>
        <v>3.5</v>
      </c>
    </row>
    <row r="58" spans="1:10" s="275" customFormat="1" ht="42.75" customHeight="1" hidden="1">
      <c r="A58" s="17" t="s">
        <v>9</v>
      </c>
      <c r="B58" s="17" t="s">
        <v>328</v>
      </c>
      <c r="C58" s="17" t="s">
        <v>387</v>
      </c>
      <c r="D58" s="17" t="s">
        <v>438</v>
      </c>
      <c r="E58" s="17" t="s">
        <v>13</v>
      </c>
      <c r="F58" s="243" t="s">
        <v>94</v>
      </c>
      <c r="G58" s="271"/>
      <c r="H58" s="271"/>
      <c r="I58" s="271"/>
      <c r="J58" s="271"/>
    </row>
    <row r="59" spans="1:10" s="275" customFormat="1" ht="55.5" customHeight="1" hidden="1">
      <c r="A59" s="17" t="s">
        <v>9</v>
      </c>
      <c r="B59" s="17" t="s">
        <v>329</v>
      </c>
      <c r="C59" s="17" t="s">
        <v>387</v>
      </c>
      <c r="D59" s="17" t="s">
        <v>438</v>
      </c>
      <c r="E59" s="17" t="s">
        <v>13</v>
      </c>
      <c r="F59" s="243" t="s">
        <v>98</v>
      </c>
      <c r="G59" s="271"/>
      <c r="H59" s="271"/>
      <c r="I59" s="271"/>
      <c r="J59" s="271"/>
    </row>
    <row r="60" spans="1:10" s="275" customFormat="1" ht="41.25" customHeight="1" hidden="1">
      <c r="A60" s="17" t="s">
        <v>9</v>
      </c>
      <c r="B60" s="17" t="s">
        <v>330</v>
      </c>
      <c r="C60" s="17" t="s">
        <v>387</v>
      </c>
      <c r="D60" s="17" t="s">
        <v>438</v>
      </c>
      <c r="E60" s="17" t="s">
        <v>13</v>
      </c>
      <c r="F60" s="243" t="s">
        <v>100</v>
      </c>
      <c r="G60" s="271"/>
      <c r="H60" s="271"/>
      <c r="I60" s="271"/>
      <c r="J60" s="271"/>
    </row>
    <row r="61" spans="1:10" s="275" customFormat="1" ht="43.5" customHeight="1" hidden="1">
      <c r="A61" s="17" t="s">
        <v>9</v>
      </c>
      <c r="B61" s="17" t="s">
        <v>331</v>
      </c>
      <c r="C61" s="17" t="s">
        <v>387</v>
      </c>
      <c r="D61" s="17" t="s">
        <v>438</v>
      </c>
      <c r="E61" s="17" t="s">
        <v>13</v>
      </c>
      <c r="F61" s="243" t="s">
        <v>102</v>
      </c>
      <c r="G61" s="271"/>
      <c r="H61" s="271"/>
      <c r="I61" s="271"/>
      <c r="J61" s="271"/>
    </row>
    <row r="62" spans="1:10" s="275" customFormat="1" ht="55.5" customHeight="1" hidden="1">
      <c r="A62" s="17" t="s">
        <v>9</v>
      </c>
      <c r="B62" s="17" t="s">
        <v>332</v>
      </c>
      <c r="C62" s="17" t="s">
        <v>387</v>
      </c>
      <c r="D62" s="17" t="s">
        <v>438</v>
      </c>
      <c r="E62" s="17" t="s">
        <v>13</v>
      </c>
      <c r="F62" s="243" t="s">
        <v>337</v>
      </c>
      <c r="G62" s="271"/>
      <c r="H62" s="271"/>
      <c r="I62" s="271"/>
      <c r="J62" s="271"/>
    </row>
    <row r="63" spans="1:10" s="275" customFormat="1" ht="54" customHeight="1" hidden="1">
      <c r="A63" s="17" t="s">
        <v>9</v>
      </c>
      <c r="B63" s="17" t="s">
        <v>338</v>
      </c>
      <c r="C63" s="17" t="s">
        <v>387</v>
      </c>
      <c r="D63" s="17" t="s">
        <v>438</v>
      </c>
      <c r="E63" s="17" t="s">
        <v>13</v>
      </c>
      <c r="F63" s="243" t="s">
        <v>105</v>
      </c>
      <c r="G63" s="271"/>
      <c r="H63" s="271"/>
      <c r="I63" s="271"/>
      <c r="J63" s="271"/>
    </row>
    <row r="64" spans="1:10" s="275" customFormat="1" ht="69" customHeight="1" hidden="1">
      <c r="A64" s="17" t="s">
        <v>9</v>
      </c>
      <c r="B64" s="17" t="s">
        <v>339</v>
      </c>
      <c r="C64" s="17" t="s">
        <v>387</v>
      </c>
      <c r="D64" s="17" t="s">
        <v>438</v>
      </c>
      <c r="E64" s="17" t="s">
        <v>13</v>
      </c>
      <c r="F64" s="243" t="s">
        <v>107</v>
      </c>
      <c r="G64" s="271"/>
      <c r="H64" s="271"/>
      <c r="I64" s="271"/>
      <c r="J64" s="271"/>
    </row>
    <row r="65" spans="1:10" s="275" customFormat="1" ht="68.25" customHeight="1" hidden="1">
      <c r="A65" s="17" t="s">
        <v>9</v>
      </c>
      <c r="B65" s="17" t="s">
        <v>340</v>
      </c>
      <c r="C65" s="17" t="s">
        <v>377</v>
      </c>
      <c r="D65" s="17" t="s">
        <v>438</v>
      </c>
      <c r="E65" s="17" t="s">
        <v>13</v>
      </c>
      <c r="F65" s="243" t="s">
        <v>107</v>
      </c>
      <c r="G65" s="271"/>
      <c r="H65" s="271"/>
      <c r="I65" s="271"/>
      <c r="J65" s="271"/>
    </row>
    <row r="66" spans="1:10" ht="25.5" customHeight="1">
      <c r="A66" s="16" t="s">
        <v>9</v>
      </c>
      <c r="B66" s="16" t="s">
        <v>11</v>
      </c>
      <c r="C66" s="16" t="s">
        <v>437</v>
      </c>
      <c r="D66" s="16" t="s">
        <v>438</v>
      </c>
      <c r="E66" s="16" t="s">
        <v>439</v>
      </c>
      <c r="F66" s="19" t="s">
        <v>357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12</v>
      </c>
      <c r="C67" s="17" t="s">
        <v>387</v>
      </c>
      <c r="D67" s="17" t="s">
        <v>438</v>
      </c>
      <c r="E67" s="17" t="s">
        <v>13</v>
      </c>
      <c r="F67" s="284" t="s">
        <v>109</v>
      </c>
      <c r="G67" s="271">
        <v>50</v>
      </c>
      <c r="H67" s="271">
        <v>0</v>
      </c>
      <c r="I67" s="271">
        <v>3.5</v>
      </c>
      <c r="J67" s="271">
        <v>3.5</v>
      </c>
    </row>
    <row r="68" spans="1:10" s="275" customFormat="1" ht="12.75" hidden="1">
      <c r="A68" s="18" t="s">
        <v>502</v>
      </c>
      <c r="B68" s="18" t="s">
        <v>436</v>
      </c>
      <c r="C68" s="18" t="s">
        <v>387</v>
      </c>
      <c r="D68" s="18" t="s">
        <v>438</v>
      </c>
      <c r="E68" s="18" t="s">
        <v>439</v>
      </c>
      <c r="F68" s="286" t="s">
        <v>503</v>
      </c>
      <c r="G68" s="269">
        <f>G69+G71</f>
        <v>0</v>
      </c>
      <c r="H68" s="269">
        <f>H69+H71</f>
        <v>0</v>
      </c>
      <c r="I68" s="269">
        <f>I69+I71</f>
        <v>0</v>
      </c>
      <c r="J68" s="269">
        <f>J69+J71</f>
        <v>0</v>
      </c>
    </row>
    <row r="69" spans="1:10" ht="12.75" hidden="1">
      <c r="A69" s="16" t="s">
        <v>502</v>
      </c>
      <c r="B69" s="16" t="s">
        <v>493</v>
      </c>
      <c r="C69" s="16" t="s">
        <v>387</v>
      </c>
      <c r="D69" s="16" t="s">
        <v>438</v>
      </c>
      <c r="E69" s="16" t="s">
        <v>504</v>
      </c>
      <c r="F69" s="19" t="s">
        <v>505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502</v>
      </c>
      <c r="B70" s="17" t="s">
        <v>506</v>
      </c>
      <c r="C70" s="17" t="s">
        <v>387</v>
      </c>
      <c r="D70" s="17" t="s">
        <v>438</v>
      </c>
      <c r="E70" s="17" t="s">
        <v>504</v>
      </c>
      <c r="F70" s="284" t="s">
        <v>111</v>
      </c>
      <c r="G70" s="271"/>
      <c r="H70" s="271"/>
      <c r="I70" s="271"/>
      <c r="J70" s="271"/>
    </row>
    <row r="71" spans="1:10" ht="12.75" customHeight="1" hidden="1">
      <c r="A71" s="17" t="s">
        <v>502</v>
      </c>
      <c r="B71" s="17" t="s">
        <v>507</v>
      </c>
      <c r="C71" s="17" t="s">
        <v>387</v>
      </c>
      <c r="D71" s="17" t="s">
        <v>438</v>
      </c>
      <c r="E71" s="17" t="s">
        <v>504</v>
      </c>
      <c r="F71" s="284" t="s">
        <v>341</v>
      </c>
      <c r="G71" s="271"/>
      <c r="H71" s="271"/>
      <c r="I71" s="271"/>
      <c r="J71" s="271"/>
    </row>
    <row r="72" spans="1:10" s="275" customFormat="1" ht="14.25" customHeight="1">
      <c r="A72" s="434" t="s">
        <v>508</v>
      </c>
      <c r="B72" s="435"/>
      <c r="C72" s="435"/>
      <c r="D72" s="435"/>
      <c r="E72" s="435"/>
      <c r="F72" s="436"/>
      <c r="G72" s="287">
        <f>G11+G17+G23+G27+G35+G42+G47+G57+G68</f>
        <v>13897.5</v>
      </c>
      <c r="H72" s="287">
        <f>H11+H17+H23+H27+H35+H42+H47+H57+H68</f>
        <v>0</v>
      </c>
      <c r="I72" s="287">
        <f>I11+I17+I23+I27+I35+I42+I47+I57+I68</f>
        <v>17470.02917</v>
      </c>
      <c r="J72" s="287">
        <f>J11+J17+J23+J27+J35+J42+J47+J57+J68</f>
        <v>17768.48129</v>
      </c>
    </row>
    <row r="73" spans="1:10" s="275" customFormat="1" ht="12.75">
      <c r="A73" s="432" t="s">
        <v>509</v>
      </c>
      <c r="B73" s="432"/>
      <c r="C73" s="432"/>
      <c r="D73" s="432"/>
      <c r="E73" s="432"/>
      <c r="F73" s="432"/>
      <c r="G73" s="288">
        <f>G74+G79+G92+G100+G108</f>
        <v>1964.4</v>
      </c>
      <c r="H73" s="288">
        <f>H74+H79+H92+H100+H108</f>
        <v>1.2000000000000002</v>
      </c>
      <c r="I73" s="288">
        <f>I74+I92</f>
        <v>10452.3</v>
      </c>
      <c r="J73" s="288">
        <f>J74+J92</f>
        <v>10168.099999999999</v>
      </c>
    </row>
    <row r="74" spans="1:10" s="275" customFormat="1" ht="12.75">
      <c r="A74" s="289" t="s">
        <v>510</v>
      </c>
      <c r="B74" s="289" t="s">
        <v>191</v>
      </c>
      <c r="C74" s="289" t="s">
        <v>437</v>
      </c>
      <c r="D74" s="289" t="s">
        <v>438</v>
      </c>
      <c r="E74" s="289" t="s">
        <v>439</v>
      </c>
      <c r="F74" s="290" t="s">
        <v>481</v>
      </c>
      <c r="G74" s="288">
        <f>G75+G76</f>
        <v>1959</v>
      </c>
      <c r="H74" s="288">
        <f>H75+H76</f>
        <v>-1</v>
      </c>
      <c r="I74" s="288">
        <f>I75+I76</f>
        <v>9398.4</v>
      </c>
      <c r="J74" s="288">
        <f>J75+J76</f>
        <v>9114.199999999999</v>
      </c>
    </row>
    <row r="75" spans="1:10" ht="25.5">
      <c r="A75" s="17" t="s">
        <v>510</v>
      </c>
      <c r="B75" s="17" t="s">
        <v>482</v>
      </c>
      <c r="C75" s="17" t="s">
        <v>387</v>
      </c>
      <c r="D75" s="17" t="s">
        <v>438</v>
      </c>
      <c r="E75" s="17" t="s">
        <v>511</v>
      </c>
      <c r="F75" s="243" t="s">
        <v>114</v>
      </c>
      <c r="G75" s="291">
        <v>946</v>
      </c>
      <c r="H75" s="291">
        <v>1012</v>
      </c>
      <c r="I75" s="291">
        <v>5988.7</v>
      </c>
      <c r="J75" s="291">
        <v>8395.4</v>
      </c>
    </row>
    <row r="76" spans="1:10" ht="25.5">
      <c r="A76" s="17" t="s">
        <v>510</v>
      </c>
      <c r="B76" s="17" t="s">
        <v>483</v>
      </c>
      <c r="C76" s="17" t="s">
        <v>387</v>
      </c>
      <c r="D76" s="17" t="s">
        <v>438</v>
      </c>
      <c r="E76" s="17" t="s">
        <v>511</v>
      </c>
      <c r="F76" s="243" t="s">
        <v>115</v>
      </c>
      <c r="G76" s="291">
        <v>1013</v>
      </c>
      <c r="H76" s="291">
        <v>-1013</v>
      </c>
      <c r="I76" s="291">
        <v>3409.7</v>
      </c>
      <c r="J76" s="291">
        <v>718.8</v>
      </c>
    </row>
    <row r="77" spans="1:10" ht="25.5" hidden="1">
      <c r="A77" s="17" t="s">
        <v>510</v>
      </c>
      <c r="B77" s="17" t="s">
        <v>342</v>
      </c>
      <c r="C77" s="17" t="s">
        <v>387</v>
      </c>
      <c r="D77" s="17" t="s">
        <v>438</v>
      </c>
      <c r="E77" s="17" t="s">
        <v>511</v>
      </c>
      <c r="F77" s="243" t="s">
        <v>116</v>
      </c>
      <c r="G77" s="291"/>
      <c r="H77" s="291"/>
      <c r="I77" s="291"/>
      <c r="J77" s="291"/>
    </row>
    <row r="78" spans="1:10" ht="12.75" hidden="1">
      <c r="A78" s="17" t="s">
        <v>510</v>
      </c>
      <c r="B78" s="17" t="s">
        <v>343</v>
      </c>
      <c r="C78" s="17" t="s">
        <v>387</v>
      </c>
      <c r="D78" s="17" t="s">
        <v>438</v>
      </c>
      <c r="E78" s="17" t="s">
        <v>511</v>
      </c>
      <c r="F78" s="243" t="s">
        <v>117</v>
      </c>
      <c r="G78" s="291"/>
      <c r="H78" s="291"/>
      <c r="I78" s="291"/>
      <c r="J78" s="291"/>
    </row>
    <row r="79" spans="1:10" s="275" customFormat="1" ht="25.5" hidden="1">
      <c r="A79" s="18" t="s">
        <v>510</v>
      </c>
      <c r="B79" s="18" t="s">
        <v>441</v>
      </c>
      <c r="C79" s="18" t="s">
        <v>387</v>
      </c>
      <c r="D79" s="18" t="s">
        <v>553</v>
      </c>
      <c r="E79" s="18" t="s">
        <v>511</v>
      </c>
      <c r="F79" s="113" t="s">
        <v>347</v>
      </c>
      <c r="G79" s="288">
        <f>G88+G80+G83</f>
        <v>0</v>
      </c>
      <c r="H79" s="288">
        <f>H88+H80+H83</f>
        <v>0</v>
      </c>
      <c r="I79" s="288">
        <f>I88+I80+I83</f>
        <v>0</v>
      </c>
      <c r="J79" s="288">
        <f>J88+J80+J83</f>
        <v>0</v>
      </c>
    </row>
    <row r="80" spans="1:10" s="275" customFormat="1" ht="52.5" customHeight="1" hidden="1">
      <c r="A80" s="16" t="s">
        <v>510</v>
      </c>
      <c r="B80" s="16" t="s">
        <v>512</v>
      </c>
      <c r="C80" s="16" t="s">
        <v>387</v>
      </c>
      <c r="D80" s="16" t="s">
        <v>438</v>
      </c>
      <c r="E80" s="16" t="s">
        <v>511</v>
      </c>
      <c r="F80" s="292" t="s">
        <v>345</v>
      </c>
      <c r="G80" s="293">
        <f>G81</f>
        <v>0</v>
      </c>
      <c r="H80" s="293">
        <f>H81</f>
        <v>0</v>
      </c>
      <c r="I80" s="293">
        <f>I81</f>
        <v>0</v>
      </c>
      <c r="J80" s="293">
        <f>J81</f>
        <v>0</v>
      </c>
    </row>
    <row r="81" spans="1:10" s="275" customFormat="1" ht="57" customHeight="1" hidden="1">
      <c r="A81" s="17" t="s">
        <v>510</v>
      </c>
      <c r="B81" s="17" t="s">
        <v>512</v>
      </c>
      <c r="C81" s="17" t="s">
        <v>387</v>
      </c>
      <c r="D81" s="17" t="s">
        <v>438</v>
      </c>
      <c r="E81" s="17" t="s">
        <v>511</v>
      </c>
      <c r="F81" s="243" t="s">
        <v>153</v>
      </c>
      <c r="G81" s="291"/>
      <c r="H81" s="291"/>
      <c r="I81" s="291"/>
      <c r="J81" s="291"/>
    </row>
    <row r="82" spans="1:10" s="275" customFormat="1" ht="30" customHeight="1" hidden="1">
      <c r="A82" s="17" t="s">
        <v>510</v>
      </c>
      <c r="B82" s="17" t="s">
        <v>346</v>
      </c>
      <c r="C82" s="17" t="s">
        <v>387</v>
      </c>
      <c r="D82" s="17" t="s">
        <v>438</v>
      </c>
      <c r="E82" s="17" t="s">
        <v>511</v>
      </c>
      <c r="F82" s="243" t="s">
        <v>154</v>
      </c>
      <c r="G82" s="291"/>
      <c r="H82" s="291"/>
      <c r="I82" s="291"/>
      <c r="J82" s="291"/>
    </row>
    <row r="83" spans="1:10" s="275" customFormat="1" ht="25.5" customHeight="1" hidden="1">
      <c r="A83" s="16" t="s">
        <v>510</v>
      </c>
      <c r="B83" s="16" t="s">
        <v>513</v>
      </c>
      <c r="C83" s="16" t="s">
        <v>387</v>
      </c>
      <c r="D83" s="16" t="s">
        <v>438</v>
      </c>
      <c r="E83" s="16" t="s">
        <v>511</v>
      </c>
      <c r="F83" s="292" t="s">
        <v>156</v>
      </c>
      <c r="G83" s="291"/>
      <c r="H83" s="291"/>
      <c r="I83" s="291"/>
      <c r="J83" s="291"/>
    </row>
    <row r="84" spans="1:10" s="275" customFormat="1" ht="26.25" customHeight="1" hidden="1">
      <c r="A84" s="17" t="s">
        <v>510</v>
      </c>
      <c r="B84" s="17" t="s">
        <v>513</v>
      </c>
      <c r="C84" s="17" t="s">
        <v>387</v>
      </c>
      <c r="D84" s="17" t="s">
        <v>438</v>
      </c>
      <c r="E84" s="17" t="s">
        <v>511</v>
      </c>
      <c r="F84" s="273" t="s">
        <v>156</v>
      </c>
      <c r="G84" s="291"/>
      <c r="H84" s="291"/>
      <c r="I84" s="291"/>
      <c r="J84" s="291"/>
    </row>
    <row r="85" spans="1:10" s="275" customFormat="1" ht="28.5" customHeight="1" hidden="1">
      <c r="A85" s="17" t="s">
        <v>510</v>
      </c>
      <c r="B85" s="17" t="s">
        <v>348</v>
      </c>
      <c r="C85" s="17" t="s">
        <v>387</v>
      </c>
      <c r="D85" s="17" t="s">
        <v>438</v>
      </c>
      <c r="E85" s="17" t="s">
        <v>511</v>
      </c>
      <c r="F85" s="243" t="s">
        <v>157</v>
      </c>
      <c r="G85" s="291"/>
      <c r="H85" s="291"/>
      <c r="I85" s="291"/>
      <c r="J85" s="291"/>
    </row>
    <row r="86" spans="1:10" s="275" customFormat="1" ht="38.25" hidden="1">
      <c r="A86" s="17" t="s">
        <v>510</v>
      </c>
      <c r="B86" s="17" t="s">
        <v>349</v>
      </c>
      <c r="C86" s="17" t="s">
        <v>387</v>
      </c>
      <c r="D86" s="17" t="s">
        <v>438</v>
      </c>
      <c r="E86" s="17" t="s">
        <v>511</v>
      </c>
      <c r="F86" s="243" t="s">
        <v>159</v>
      </c>
      <c r="G86" s="291"/>
      <c r="H86" s="291"/>
      <c r="I86" s="291"/>
      <c r="J86" s="291"/>
    </row>
    <row r="87" spans="1:10" s="275" customFormat="1" ht="69.75" customHeight="1" hidden="1">
      <c r="A87" s="17" t="s">
        <v>510</v>
      </c>
      <c r="B87" s="17" t="s">
        <v>350</v>
      </c>
      <c r="C87" s="17" t="s">
        <v>387</v>
      </c>
      <c r="D87" s="17" t="s">
        <v>438</v>
      </c>
      <c r="E87" s="17" t="s">
        <v>511</v>
      </c>
      <c r="F87" s="243" t="s">
        <v>160</v>
      </c>
      <c r="G87" s="291"/>
      <c r="H87" s="291"/>
      <c r="I87" s="291"/>
      <c r="J87" s="291"/>
    </row>
    <row r="88" spans="1:10" s="275" customFormat="1" ht="12.75" hidden="1">
      <c r="A88" s="17" t="s">
        <v>510</v>
      </c>
      <c r="B88" s="17" t="s">
        <v>514</v>
      </c>
      <c r="C88" s="17" t="s">
        <v>387</v>
      </c>
      <c r="D88" s="17" t="s">
        <v>438</v>
      </c>
      <c r="E88" s="17" t="s">
        <v>511</v>
      </c>
      <c r="F88" s="243" t="s">
        <v>161</v>
      </c>
      <c r="G88" s="291">
        <f>G89</f>
        <v>0</v>
      </c>
      <c r="H88" s="291">
        <f>H89</f>
        <v>0</v>
      </c>
      <c r="I88" s="291">
        <f>I89</f>
        <v>0</v>
      </c>
      <c r="J88" s="291">
        <f>J89</f>
        <v>0</v>
      </c>
    </row>
    <row r="89" spans="1:10" s="275" customFormat="1" ht="12.75" hidden="1">
      <c r="A89" s="17" t="s">
        <v>510</v>
      </c>
      <c r="B89" s="17" t="s">
        <v>514</v>
      </c>
      <c r="C89" s="17" t="s">
        <v>387</v>
      </c>
      <c r="D89" s="17" t="s">
        <v>438</v>
      </c>
      <c r="E89" s="17" t="s">
        <v>511</v>
      </c>
      <c r="F89" s="243" t="s">
        <v>161</v>
      </c>
      <c r="G89" s="291"/>
      <c r="H89" s="291"/>
      <c r="I89" s="291"/>
      <c r="J89" s="291"/>
    </row>
    <row r="90" spans="1:10" s="275" customFormat="1" ht="78" customHeight="1" hidden="1">
      <c r="A90" s="17" t="s">
        <v>510</v>
      </c>
      <c r="B90" s="17" t="s">
        <v>514</v>
      </c>
      <c r="C90" s="17" t="s">
        <v>421</v>
      </c>
      <c r="D90" s="17" t="s">
        <v>438</v>
      </c>
      <c r="E90" s="17" t="s">
        <v>511</v>
      </c>
      <c r="F90" s="294" t="s">
        <v>16</v>
      </c>
      <c r="G90" s="271"/>
      <c r="H90" s="271"/>
      <c r="I90" s="271"/>
      <c r="J90" s="271"/>
    </row>
    <row r="91" spans="1:10" s="275" customFormat="1" ht="39" customHeight="1" hidden="1">
      <c r="A91" s="17" t="s">
        <v>510</v>
      </c>
      <c r="B91" s="17" t="s">
        <v>514</v>
      </c>
      <c r="C91" s="17" t="s">
        <v>421</v>
      </c>
      <c r="D91" s="17" t="s">
        <v>438</v>
      </c>
      <c r="E91" s="17" t="s">
        <v>511</v>
      </c>
      <c r="F91" s="294" t="s">
        <v>14</v>
      </c>
      <c r="G91" s="271"/>
      <c r="H91" s="271"/>
      <c r="I91" s="271"/>
      <c r="J91" s="271"/>
    </row>
    <row r="92" spans="1:10" s="275" customFormat="1" ht="18" customHeight="1">
      <c r="A92" s="18" t="s">
        <v>510</v>
      </c>
      <c r="B92" s="18" t="s">
        <v>192</v>
      </c>
      <c r="C92" s="18" t="s">
        <v>437</v>
      </c>
      <c r="D92" s="18" t="s">
        <v>438</v>
      </c>
      <c r="E92" s="18" t="s">
        <v>511</v>
      </c>
      <c r="F92" s="113" t="s">
        <v>524</v>
      </c>
      <c r="G92" s="288">
        <f>G93+G94+G96</f>
        <v>5.4</v>
      </c>
      <c r="H92" s="288">
        <f>H93+H94+H96</f>
        <v>2.2</v>
      </c>
      <c r="I92" s="288">
        <f>I93+I97+I98</f>
        <v>1053.9</v>
      </c>
      <c r="J92" s="288">
        <f>J93+J97+J98</f>
        <v>1053.9</v>
      </c>
    </row>
    <row r="93" spans="1:10" s="20" customFormat="1" ht="26.25" customHeight="1">
      <c r="A93" s="16" t="s">
        <v>510</v>
      </c>
      <c r="B93" s="16" t="s">
        <v>486</v>
      </c>
      <c r="C93" s="16" t="s">
        <v>437</v>
      </c>
      <c r="D93" s="16" t="s">
        <v>438</v>
      </c>
      <c r="E93" s="16" t="s">
        <v>511</v>
      </c>
      <c r="F93" s="295" t="s">
        <v>525</v>
      </c>
      <c r="G93" s="30"/>
      <c r="H93" s="30"/>
      <c r="I93" s="30">
        <f>I94</f>
        <v>0</v>
      </c>
      <c r="J93" s="30">
        <f>J94</f>
        <v>0</v>
      </c>
    </row>
    <row r="94" spans="1:10" s="20" customFormat="1" ht="30" customHeight="1">
      <c r="A94" s="17" t="s">
        <v>510</v>
      </c>
      <c r="B94" s="17" t="s">
        <v>486</v>
      </c>
      <c r="C94" s="17" t="s">
        <v>387</v>
      </c>
      <c r="D94" s="17" t="s">
        <v>438</v>
      </c>
      <c r="E94" s="17" t="s">
        <v>511</v>
      </c>
      <c r="F94" s="243" t="s">
        <v>230</v>
      </c>
      <c r="G94" s="302">
        <f>G95+G96</f>
        <v>3.2</v>
      </c>
      <c r="H94" s="302">
        <v>0</v>
      </c>
      <c r="I94" s="271">
        <f>I95+I96</f>
        <v>0</v>
      </c>
      <c r="J94" s="271">
        <f>J95+J96</f>
        <v>0</v>
      </c>
    </row>
    <row r="95" spans="1:10" s="20" customFormat="1" ht="30" customHeight="1">
      <c r="A95" s="17" t="s">
        <v>510</v>
      </c>
      <c r="B95" s="17" t="s">
        <v>486</v>
      </c>
      <c r="C95" s="17" t="s">
        <v>387</v>
      </c>
      <c r="D95" s="17" t="s">
        <v>438</v>
      </c>
      <c r="E95" s="17" t="s">
        <v>511</v>
      </c>
      <c r="F95" s="296" t="s">
        <v>515</v>
      </c>
      <c r="G95" s="271">
        <v>1</v>
      </c>
      <c r="H95" s="271">
        <v>1</v>
      </c>
      <c r="I95" s="271">
        <v>0</v>
      </c>
      <c r="J95" s="271">
        <v>0</v>
      </c>
    </row>
    <row r="96" spans="1:10" s="20" customFormat="1" ht="54" customHeight="1">
      <c r="A96" s="17" t="s">
        <v>510</v>
      </c>
      <c r="B96" s="17" t="s">
        <v>486</v>
      </c>
      <c r="C96" s="17" t="s">
        <v>387</v>
      </c>
      <c r="D96" s="17" t="s">
        <v>438</v>
      </c>
      <c r="E96" s="17" t="s">
        <v>511</v>
      </c>
      <c r="F96" s="296" t="s">
        <v>517</v>
      </c>
      <c r="G96" s="271">
        <v>2.2</v>
      </c>
      <c r="H96" s="271">
        <v>2.2</v>
      </c>
      <c r="I96" s="271">
        <v>0</v>
      </c>
      <c r="J96" s="271">
        <v>0</v>
      </c>
    </row>
    <row r="97" spans="1:10" ht="31.5" customHeight="1">
      <c r="A97" s="17" t="s">
        <v>510</v>
      </c>
      <c r="B97" s="17" t="s">
        <v>485</v>
      </c>
      <c r="C97" s="17" t="s">
        <v>387</v>
      </c>
      <c r="D97" s="17" t="s">
        <v>438</v>
      </c>
      <c r="E97" s="17" t="s">
        <v>511</v>
      </c>
      <c r="F97" s="243" t="s">
        <v>163</v>
      </c>
      <c r="G97" s="30">
        <v>243.6</v>
      </c>
      <c r="H97" s="30">
        <v>0</v>
      </c>
      <c r="I97" s="271">
        <v>899.4</v>
      </c>
      <c r="J97" s="271">
        <v>899.4</v>
      </c>
    </row>
    <row r="98" spans="1:10" ht="29.25" customHeight="1">
      <c r="A98" s="17" t="s">
        <v>510</v>
      </c>
      <c r="B98" s="17" t="s">
        <v>484</v>
      </c>
      <c r="C98" s="17" t="s">
        <v>387</v>
      </c>
      <c r="D98" s="17" t="s">
        <v>438</v>
      </c>
      <c r="E98" s="17" t="s">
        <v>511</v>
      </c>
      <c r="F98" s="243" t="s">
        <v>162</v>
      </c>
      <c r="G98" s="30">
        <v>70</v>
      </c>
      <c r="H98" s="30">
        <v>0</v>
      </c>
      <c r="I98" s="271">
        <v>154.5</v>
      </c>
      <c r="J98" s="271">
        <v>154.5</v>
      </c>
    </row>
    <row r="99" spans="1:10" ht="15" customHeight="1" hidden="1">
      <c r="A99" s="17" t="s">
        <v>510</v>
      </c>
      <c r="B99" s="17" t="s">
        <v>351</v>
      </c>
      <c r="C99" s="17" t="s">
        <v>387</v>
      </c>
      <c r="D99" s="17" t="s">
        <v>438</v>
      </c>
      <c r="E99" s="17" t="s">
        <v>511</v>
      </c>
      <c r="F99" s="243" t="s">
        <v>188</v>
      </c>
      <c r="G99" s="271"/>
      <c r="H99" s="271"/>
      <c r="I99" s="271"/>
      <c r="J99" s="271"/>
    </row>
    <row r="100" spans="1:10" ht="12.75" customHeight="1" hidden="1">
      <c r="A100" s="18" t="s">
        <v>510</v>
      </c>
      <c r="B100" s="18" t="s">
        <v>468</v>
      </c>
      <c r="C100" s="18" t="s">
        <v>387</v>
      </c>
      <c r="D100" s="18" t="s">
        <v>438</v>
      </c>
      <c r="E100" s="18" t="s">
        <v>439</v>
      </c>
      <c r="F100" s="297" t="s">
        <v>552</v>
      </c>
      <c r="G100" s="269">
        <f>G102+G106</f>
        <v>0</v>
      </c>
      <c r="H100" s="269">
        <f>H102+H106</f>
        <v>0</v>
      </c>
      <c r="I100" s="269">
        <f>I102+I106</f>
        <v>0</v>
      </c>
      <c r="J100" s="269">
        <f>J102+J106</f>
        <v>0</v>
      </c>
    </row>
    <row r="101" spans="1:10" ht="54.75" customHeight="1" hidden="1">
      <c r="A101" s="17" t="s">
        <v>510</v>
      </c>
      <c r="B101" s="17" t="s">
        <v>352</v>
      </c>
      <c r="C101" s="17" t="s">
        <v>387</v>
      </c>
      <c r="D101" s="17" t="s">
        <v>438</v>
      </c>
      <c r="E101" s="17" t="s">
        <v>511</v>
      </c>
      <c r="F101" s="243" t="s">
        <v>189</v>
      </c>
      <c r="G101" s="271"/>
      <c r="H101" s="271"/>
      <c r="I101" s="271"/>
      <c r="J101" s="271"/>
    </row>
    <row r="102" spans="1:10" s="275" customFormat="1" ht="38.25" hidden="1">
      <c r="A102" s="17" t="s">
        <v>510</v>
      </c>
      <c r="B102" s="17" t="s">
        <v>518</v>
      </c>
      <c r="C102" s="17" t="s">
        <v>387</v>
      </c>
      <c r="D102" s="17" t="s">
        <v>438</v>
      </c>
      <c r="E102" s="17" t="s">
        <v>511</v>
      </c>
      <c r="F102" s="243" t="s">
        <v>190</v>
      </c>
      <c r="G102" s="271"/>
      <c r="H102" s="271"/>
      <c r="I102" s="271"/>
      <c r="J102" s="271"/>
    </row>
    <row r="103" spans="1:10" s="275" customFormat="1" ht="51" hidden="1">
      <c r="A103" s="17" t="s">
        <v>510</v>
      </c>
      <c r="B103" s="17" t="s">
        <v>353</v>
      </c>
      <c r="C103" s="17" t="s">
        <v>387</v>
      </c>
      <c r="D103" s="17" t="s">
        <v>438</v>
      </c>
      <c r="E103" s="17" t="s">
        <v>511</v>
      </c>
      <c r="F103" s="243" t="s">
        <v>193</v>
      </c>
      <c r="G103" s="271"/>
      <c r="H103" s="271"/>
      <c r="I103" s="271"/>
      <c r="J103" s="271"/>
    </row>
    <row r="104" spans="1:10" s="275" customFormat="1" ht="38.25" hidden="1">
      <c r="A104" s="17" t="s">
        <v>510</v>
      </c>
      <c r="B104" s="17" t="s">
        <v>354</v>
      </c>
      <c r="C104" s="17" t="s">
        <v>387</v>
      </c>
      <c r="D104" s="17" t="s">
        <v>438</v>
      </c>
      <c r="E104" s="17" t="s">
        <v>511</v>
      </c>
      <c r="F104" s="243" t="s">
        <v>194</v>
      </c>
      <c r="G104" s="271"/>
      <c r="H104" s="271"/>
      <c r="I104" s="271"/>
      <c r="J104" s="271"/>
    </row>
    <row r="105" spans="1:10" s="275" customFormat="1" ht="51" hidden="1">
      <c r="A105" s="17" t="s">
        <v>510</v>
      </c>
      <c r="B105" s="17" t="s">
        <v>476</v>
      </c>
      <c r="C105" s="17" t="s">
        <v>387</v>
      </c>
      <c r="D105" s="17" t="s">
        <v>438</v>
      </c>
      <c r="E105" s="17" t="s">
        <v>511</v>
      </c>
      <c r="F105" s="243" t="s">
        <v>196</v>
      </c>
      <c r="G105" s="271"/>
      <c r="H105" s="271"/>
      <c r="I105" s="271"/>
      <c r="J105" s="271"/>
    </row>
    <row r="106" spans="1:10" s="275" customFormat="1" ht="31.5" customHeight="1" hidden="1">
      <c r="A106" s="17" t="s">
        <v>510</v>
      </c>
      <c r="B106" s="298" t="s">
        <v>25</v>
      </c>
      <c r="C106" s="17" t="s">
        <v>387</v>
      </c>
      <c r="D106" s="17" t="s">
        <v>438</v>
      </c>
      <c r="E106" s="17" t="s">
        <v>511</v>
      </c>
      <c r="F106" s="299" t="s">
        <v>197</v>
      </c>
      <c r="G106" s="271"/>
      <c r="H106" s="271"/>
      <c r="I106" s="271"/>
      <c r="J106" s="271"/>
    </row>
    <row r="107" spans="1:10" s="275" customFormat="1" ht="31.5" customHeight="1" hidden="1">
      <c r="A107" s="17" t="s">
        <v>510</v>
      </c>
      <c r="B107" s="298" t="s">
        <v>355</v>
      </c>
      <c r="C107" s="17" t="s">
        <v>387</v>
      </c>
      <c r="D107" s="17" t="s">
        <v>438</v>
      </c>
      <c r="E107" s="17" t="s">
        <v>511</v>
      </c>
      <c r="F107" s="299" t="s">
        <v>198</v>
      </c>
      <c r="G107" s="271"/>
      <c r="H107" s="271"/>
      <c r="I107" s="271"/>
      <c r="J107" s="271"/>
    </row>
    <row r="108" spans="1:10" s="275" customFormat="1" ht="39" customHeight="1" hidden="1">
      <c r="A108" s="18" t="s">
        <v>356</v>
      </c>
      <c r="B108" s="18" t="s">
        <v>436</v>
      </c>
      <c r="C108" s="18" t="s">
        <v>387</v>
      </c>
      <c r="D108" s="18" t="s">
        <v>438</v>
      </c>
      <c r="E108" s="18" t="s">
        <v>439</v>
      </c>
      <c r="F108" s="297" t="s">
        <v>520</v>
      </c>
      <c r="G108" s="269">
        <f>G109</f>
        <v>0</v>
      </c>
      <c r="H108" s="269">
        <f>H109</f>
        <v>0</v>
      </c>
      <c r="I108" s="269">
        <f>I109</f>
        <v>0</v>
      </c>
      <c r="J108" s="269">
        <f>J109</f>
        <v>0</v>
      </c>
    </row>
    <row r="109" spans="1:10" s="275" customFormat="1" ht="70.5" customHeight="1" hidden="1">
      <c r="A109" s="17" t="s">
        <v>356</v>
      </c>
      <c r="B109" s="17" t="s">
        <v>478</v>
      </c>
      <c r="C109" s="17" t="s">
        <v>387</v>
      </c>
      <c r="D109" s="17" t="s">
        <v>438</v>
      </c>
      <c r="E109" s="17" t="s">
        <v>504</v>
      </c>
      <c r="F109" s="243" t="s">
        <v>313</v>
      </c>
      <c r="G109" s="271">
        <v>0</v>
      </c>
      <c r="H109" s="271">
        <v>0</v>
      </c>
      <c r="I109" s="271">
        <v>0</v>
      </c>
      <c r="J109" s="271">
        <v>0</v>
      </c>
    </row>
    <row r="110" spans="1:10" s="275" customFormat="1" ht="39" customHeight="1" hidden="1">
      <c r="A110" s="17" t="s">
        <v>519</v>
      </c>
      <c r="B110" s="17" t="s">
        <v>478</v>
      </c>
      <c r="C110" s="17" t="s">
        <v>387</v>
      </c>
      <c r="D110" s="17" t="s">
        <v>438</v>
      </c>
      <c r="E110" s="17" t="s">
        <v>511</v>
      </c>
      <c r="F110" s="243" t="s">
        <v>314</v>
      </c>
      <c r="G110" s="271"/>
      <c r="H110" s="271"/>
      <c r="I110" s="271"/>
      <c r="J110" s="271"/>
    </row>
    <row r="111" spans="1:10" ht="12.75">
      <c r="A111" s="18"/>
      <c r="B111" s="18"/>
      <c r="C111" s="18"/>
      <c r="D111" s="18"/>
      <c r="E111" s="18"/>
      <c r="F111" s="268" t="s">
        <v>521</v>
      </c>
      <c r="G111" s="269">
        <f>G72+G73</f>
        <v>15861.9</v>
      </c>
      <c r="H111" s="269">
        <f>H72+H73</f>
        <v>1.2000000000000002</v>
      </c>
      <c r="I111" s="362">
        <f>I72+I73</f>
        <v>27922.32917</v>
      </c>
      <c r="J111" s="362">
        <f>J72+J73</f>
        <v>27936.58129</v>
      </c>
    </row>
    <row r="112" spans="1:6" ht="12.75">
      <c r="A112" s="275"/>
      <c r="B112" s="275"/>
      <c r="C112" s="275"/>
      <c r="D112" s="275"/>
      <c r="E112" s="275"/>
      <c r="F112" s="275"/>
    </row>
    <row r="113" spans="9:10" ht="12.75">
      <c r="I113" s="300"/>
      <c r="J113" s="300"/>
    </row>
    <row r="114" spans="7:10" ht="12.75">
      <c r="G114" s="300"/>
      <c r="H114" s="300"/>
      <c r="I114" s="300"/>
      <c r="J114" s="300"/>
    </row>
    <row r="115" spans="7:10" ht="12.75">
      <c r="G115" s="301"/>
      <c r="H115" s="301"/>
      <c r="I115" s="301"/>
      <c r="J115" s="301"/>
    </row>
    <row r="116" spans="7:10" ht="12.75">
      <c r="G116" s="301"/>
      <c r="H116" s="301"/>
      <c r="I116" s="301"/>
      <c r="J116" s="30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6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6" t="s">
        <v>88</v>
      </c>
      <c r="D1" s="406"/>
      <c r="E1" s="406"/>
      <c r="F1" s="406"/>
      <c r="G1" s="406"/>
    </row>
    <row r="2" spans="1:7" ht="15.75">
      <c r="A2" s="7"/>
      <c r="B2" s="128"/>
      <c r="C2" s="406" t="s">
        <v>384</v>
      </c>
      <c r="D2" s="406"/>
      <c r="E2" s="406"/>
      <c r="F2" s="406"/>
      <c r="G2" s="406"/>
    </row>
    <row r="3" spans="1:7" ht="15.75">
      <c r="A3" s="7"/>
      <c r="B3" s="128"/>
      <c r="C3" s="406" t="s">
        <v>679</v>
      </c>
      <c r="D3" s="406"/>
      <c r="E3" s="406"/>
      <c r="F3" s="406"/>
      <c r="G3" s="406"/>
    </row>
    <row r="4" spans="1:6" ht="15.75">
      <c r="A4" s="7"/>
      <c r="B4" s="128"/>
      <c r="C4" s="8"/>
      <c r="D4" s="8"/>
      <c r="E4" s="8"/>
      <c r="F4" s="52"/>
    </row>
    <row r="5" spans="1:7" ht="24.75" customHeight="1">
      <c r="A5" s="408" t="s">
        <v>619</v>
      </c>
      <c r="B5" s="408"/>
      <c r="C5" s="408"/>
      <c r="D5" s="408"/>
      <c r="E5" s="408"/>
      <c r="F5" s="408"/>
      <c r="G5" s="408"/>
    </row>
    <row r="6" ht="12" customHeight="1"/>
    <row r="7" spans="1:7" s="133" customFormat="1" ht="33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11329.88746</v>
      </c>
    </row>
    <row r="10" spans="1:7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>G11</f>
        <v>1191.6</v>
      </c>
    </row>
    <row r="11" spans="1:7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>G12</f>
        <v>1191.6</v>
      </c>
    </row>
    <row r="12" spans="1:7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>G13</f>
        <v>1191.6</v>
      </c>
    </row>
    <row r="13" spans="1:12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>G14</f>
        <v>1191.6</v>
      </c>
      <c r="I13" s="170"/>
      <c r="L13" s="129"/>
    </row>
    <row r="14" spans="1:7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>G15</f>
        <v>1191.6</v>
      </c>
    </row>
    <row r="15" spans="1:7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</row>
    <row r="16" spans="1:7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v>950</v>
      </c>
    </row>
    <row r="17" spans="1:7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v>241.6</v>
      </c>
    </row>
    <row r="18" spans="1:7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>G19</f>
        <v>711.4</v>
      </c>
    </row>
    <row r="19" spans="1:7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>G20</f>
        <v>711.4</v>
      </c>
    </row>
    <row r="20" spans="1:7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>G21</f>
        <v>711.4</v>
      </c>
    </row>
    <row r="21" spans="1:7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>G22</f>
        <v>711.4</v>
      </c>
    </row>
    <row r="22" spans="1:7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>G23</f>
        <v>711.4</v>
      </c>
    </row>
    <row r="23" spans="1:7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</row>
    <row r="24" spans="1:7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387">
        <v>500</v>
      </c>
    </row>
    <row r="25" spans="1:7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v>211.4</v>
      </c>
    </row>
    <row r="26" spans="1:7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123">
        <f>G27</f>
        <v>8572.84707</v>
      </c>
    </row>
    <row r="27" spans="1:7" ht="39.75" customHeight="1">
      <c r="A27" s="64" t="s">
        <v>206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320">
        <f>G28+G46</f>
        <v>8572.84707</v>
      </c>
    </row>
    <row r="28" spans="1:7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304">
        <f>G29+G35</f>
        <v>8571.84707</v>
      </c>
    </row>
    <row r="29" spans="1:7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365">
        <f>G30</f>
        <v>7151.701</v>
      </c>
    </row>
    <row r="30" spans="1:7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365">
        <f>G31</f>
        <v>7151.701</v>
      </c>
    </row>
    <row r="31" spans="1:7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365">
        <f>G32+G34+G33</f>
        <v>7151.701</v>
      </c>
    </row>
    <row r="32" spans="1:7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304">
        <v>5700</v>
      </c>
    </row>
    <row r="33" spans="1:7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304">
        <v>2.34</v>
      </c>
    </row>
    <row r="34" spans="1:7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304">
        <v>1449.361</v>
      </c>
    </row>
    <row r="35" spans="1:7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304">
        <f>G36+G40</f>
        <v>1420.14607</v>
      </c>
    </row>
    <row r="36" spans="1:7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304">
        <f>G37</f>
        <v>1348.14607</v>
      </c>
    </row>
    <row r="37" spans="1:7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304">
        <f>G38+G39</f>
        <v>1348.14607</v>
      </c>
    </row>
    <row r="38" spans="1:7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304">
        <f>322.98+40.2</f>
        <v>363.18</v>
      </c>
    </row>
    <row r="39" spans="1:7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304">
        <f>987.352+2.25407-4.64</f>
        <v>984.96607</v>
      </c>
    </row>
    <row r="40" spans="1:7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304">
        <f>G41+G43</f>
        <v>72</v>
      </c>
    </row>
    <row r="41" spans="1:7" ht="16.5" customHeight="1" hidden="1">
      <c r="A41" s="26" t="s">
        <v>251</v>
      </c>
      <c r="B41" s="37" t="s">
        <v>168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304"/>
    </row>
    <row r="43" spans="1:7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304">
        <f>G44+G45</f>
        <v>72</v>
      </c>
    </row>
    <row r="44" spans="1:7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304">
        <v>22</v>
      </c>
    </row>
    <row r="45" spans="1:7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127</v>
      </c>
      <c r="F45" s="24" t="s">
        <v>215</v>
      </c>
      <c r="G45" s="304">
        <v>50</v>
      </c>
    </row>
    <row r="46" spans="1:7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81">
        <v>1</v>
      </c>
    </row>
    <row r="51" spans="1:7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327">
        <f>G52+G62</f>
        <v>854.0403899999999</v>
      </c>
    </row>
    <row r="52" spans="1:7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324">
        <f>G54+G58</f>
        <v>154.5</v>
      </c>
    </row>
    <row r="54" spans="1:15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324">
        <f>G55</f>
        <v>120</v>
      </c>
      <c r="O54" s="341"/>
    </row>
    <row r="55" spans="1:15" s="341" customFormat="1" ht="17.25" customHeight="1">
      <c r="A55" s="337" t="s">
        <v>209</v>
      </c>
      <c r="B55" s="338" t="s">
        <v>168</v>
      </c>
      <c r="C55" s="339" t="s">
        <v>376</v>
      </c>
      <c r="D55" s="339" t="s">
        <v>387</v>
      </c>
      <c r="E55" s="340" t="s">
        <v>130</v>
      </c>
      <c r="F55" s="339" t="s">
        <v>479</v>
      </c>
      <c r="G55" s="361">
        <f>G56+G57</f>
        <v>120</v>
      </c>
      <c r="O55" s="4"/>
    </row>
    <row r="56" spans="1:7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303">
        <v>90</v>
      </c>
    </row>
    <row r="57" spans="1:7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303">
        <v>30</v>
      </c>
    </row>
    <row r="58" spans="1:7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303">
        <f>G60+G61</f>
        <v>34.5</v>
      </c>
    </row>
    <row r="60" spans="1:7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328">
        <v>14.7</v>
      </c>
    </row>
    <row r="61" spans="1:7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303"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320">
        <f>G68+G88+G63+G72+G76+G79+G82+G92</f>
        <v>699.5403899999999</v>
      </c>
    </row>
    <row r="63" spans="1:27" s="185" customFormat="1" ht="28.5" customHeight="1" hidden="1">
      <c r="A63" s="46" t="s">
        <v>282</v>
      </c>
      <c r="B63" s="44" t="s">
        <v>168</v>
      </c>
      <c r="C63" s="312" t="s">
        <v>376</v>
      </c>
      <c r="D63" s="312" t="s">
        <v>387</v>
      </c>
      <c r="E63" s="313" t="s">
        <v>283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376</v>
      </c>
      <c r="D64" s="22" t="s">
        <v>387</v>
      </c>
      <c r="E64" s="314" t="s">
        <v>283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376</v>
      </c>
      <c r="D65" s="22" t="s">
        <v>387</v>
      </c>
      <c r="E65" s="314" t="s">
        <v>283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376</v>
      </c>
      <c r="D66" s="22" t="s">
        <v>387</v>
      </c>
      <c r="E66" s="314" t="s">
        <v>283</v>
      </c>
      <c r="F66" s="29" t="s">
        <v>312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376</v>
      </c>
      <c r="D68" s="62" t="s">
        <v>387</v>
      </c>
      <c r="E68" s="51" t="s">
        <v>132</v>
      </c>
      <c r="F68" s="45"/>
      <c r="G68" s="351">
        <f>G69</f>
        <v>50</v>
      </c>
    </row>
    <row r="69" spans="1:7" s="139" customFormat="1" ht="28.5" customHeight="1">
      <c r="A69" s="28" t="s">
        <v>247</v>
      </c>
      <c r="B69" s="37" t="s">
        <v>168</v>
      </c>
      <c r="C69" s="40" t="s">
        <v>376</v>
      </c>
      <c r="D69" s="40" t="s">
        <v>387</v>
      </c>
      <c r="E69" s="71" t="s">
        <v>132</v>
      </c>
      <c r="F69" s="29" t="s">
        <v>248</v>
      </c>
      <c r="G69" s="351">
        <f>G70</f>
        <v>50</v>
      </c>
    </row>
    <row r="70" spans="1:7" s="139" customFormat="1" ht="28.5" customHeight="1">
      <c r="A70" s="125" t="s">
        <v>249</v>
      </c>
      <c r="B70" s="37" t="s">
        <v>168</v>
      </c>
      <c r="C70" s="40" t="s">
        <v>376</v>
      </c>
      <c r="D70" s="40" t="s">
        <v>387</v>
      </c>
      <c r="E70" s="71" t="s">
        <v>132</v>
      </c>
      <c r="F70" s="29" t="s">
        <v>210</v>
      </c>
      <c r="G70" s="351">
        <f>G71</f>
        <v>50</v>
      </c>
    </row>
    <row r="71" spans="1:7" ht="27" customHeight="1">
      <c r="A71" s="26" t="s">
        <v>472</v>
      </c>
      <c r="B71" s="37" t="s">
        <v>168</v>
      </c>
      <c r="C71" s="40" t="s">
        <v>376</v>
      </c>
      <c r="D71" s="25" t="s">
        <v>387</v>
      </c>
      <c r="E71" s="48" t="s">
        <v>132</v>
      </c>
      <c r="F71" s="24" t="s">
        <v>395</v>
      </c>
      <c r="G71" s="303">
        <v>50</v>
      </c>
    </row>
    <row r="72" spans="1:7" s="139" customFormat="1" ht="27" customHeight="1">
      <c r="A72" s="46" t="s">
        <v>576</v>
      </c>
      <c r="B72" s="44" t="s">
        <v>168</v>
      </c>
      <c r="C72" s="62" t="s">
        <v>376</v>
      </c>
      <c r="D72" s="62" t="s">
        <v>387</v>
      </c>
      <c r="E72" s="51" t="s">
        <v>577</v>
      </c>
      <c r="F72" s="45"/>
      <c r="G72" s="351">
        <f>G73</f>
        <v>290.525</v>
      </c>
    </row>
    <row r="73" spans="1:7" ht="27" customHeight="1">
      <c r="A73" s="26" t="s">
        <v>578</v>
      </c>
      <c r="B73" s="37" t="s">
        <v>168</v>
      </c>
      <c r="C73" s="40" t="s">
        <v>376</v>
      </c>
      <c r="D73" s="40" t="s">
        <v>387</v>
      </c>
      <c r="E73" s="71" t="s">
        <v>577</v>
      </c>
      <c r="F73" s="24" t="s">
        <v>248</v>
      </c>
      <c r="G73" s="303">
        <f>G74</f>
        <v>290.525</v>
      </c>
    </row>
    <row r="74" spans="1:7" ht="27" customHeight="1" hidden="1">
      <c r="A74" s="26"/>
      <c r="B74" s="37" t="s">
        <v>168</v>
      </c>
      <c r="C74" s="40" t="s">
        <v>376</v>
      </c>
      <c r="D74" s="40" t="s">
        <v>387</v>
      </c>
      <c r="E74" s="71" t="s">
        <v>577</v>
      </c>
      <c r="F74" s="24" t="s">
        <v>210</v>
      </c>
      <c r="G74" s="303">
        <f>G75</f>
        <v>290.525</v>
      </c>
    </row>
    <row r="75" spans="1:7" ht="27" customHeight="1" hidden="1">
      <c r="A75" s="26"/>
      <c r="B75" s="37" t="s">
        <v>168</v>
      </c>
      <c r="C75" s="40" t="s">
        <v>376</v>
      </c>
      <c r="D75" s="40" t="s">
        <v>387</v>
      </c>
      <c r="E75" s="71" t="s">
        <v>577</v>
      </c>
      <c r="F75" s="24" t="s">
        <v>395</v>
      </c>
      <c r="G75" s="303">
        <v>290.525</v>
      </c>
    </row>
    <row r="76" spans="1:7" ht="27" customHeight="1">
      <c r="A76" s="46" t="s">
        <v>576</v>
      </c>
      <c r="B76" s="44" t="s">
        <v>168</v>
      </c>
      <c r="C76" s="62" t="s">
        <v>376</v>
      </c>
      <c r="D76" s="62" t="s">
        <v>387</v>
      </c>
      <c r="E76" s="51" t="s">
        <v>580</v>
      </c>
      <c r="F76" s="24" t="s">
        <v>248</v>
      </c>
      <c r="G76" s="303">
        <f>G77</f>
        <v>116.975</v>
      </c>
    </row>
    <row r="77" spans="1:7" ht="27" customHeight="1">
      <c r="A77" s="26" t="s">
        <v>579</v>
      </c>
      <c r="B77" s="37" t="s">
        <v>168</v>
      </c>
      <c r="C77" s="40" t="s">
        <v>376</v>
      </c>
      <c r="D77" s="40" t="s">
        <v>387</v>
      </c>
      <c r="E77" s="71" t="s">
        <v>580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 t="s">
        <v>168</v>
      </c>
      <c r="C78" s="40" t="s">
        <v>376</v>
      </c>
      <c r="D78" s="40" t="s">
        <v>387</v>
      </c>
      <c r="E78" s="71" t="s">
        <v>580</v>
      </c>
      <c r="F78" s="24" t="s">
        <v>395</v>
      </c>
      <c r="G78" s="303">
        <v>116.975</v>
      </c>
    </row>
    <row r="79" spans="1:7" ht="27" customHeight="1">
      <c r="A79" s="46" t="s">
        <v>576</v>
      </c>
      <c r="B79" s="37" t="s">
        <v>168</v>
      </c>
      <c r="C79" s="40" t="s">
        <v>376</v>
      </c>
      <c r="D79" s="40" t="s">
        <v>387</v>
      </c>
      <c r="E79" s="51" t="s">
        <v>582</v>
      </c>
      <c r="F79" s="24" t="s">
        <v>248</v>
      </c>
      <c r="G79" s="303">
        <f>G80</f>
        <v>17.3</v>
      </c>
    </row>
    <row r="80" spans="1:7" ht="27" customHeight="1">
      <c r="A80" s="26" t="s">
        <v>581</v>
      </c>
      <c r="B80" s="37" t="s">
        <v>168</v>
      </c>
      <c r="C80" s="40" t="s">
        <v>376</v>
      </c>
      <c r="D80" s="40" t="s">
        <v>387</v>
      </c>
      <c r="E80" s="71" t="s">
        <v>582</v>
      </c>
      <c r="F80" s="24" t="s">
        <v>210</v>
      </c>
      <c r="G80" s="303">
        <f>G81</f>
        <v>17.3</v>
      </c>
    </row>
    <row r="81" spans="1:7" ht="27" customHeight="1">
      <c r="A81" s="26"/>
      <c r="B81" s="37" t="s">
        <v>168</v>
      </c>
      <c r="C81" s="40" t="s">
        <v>376</v>
      </c>
      <c r="D81" s="40" t="s">
        <v>387</v>
      </c>
      <c r="E81" s="71" t="s">
        <v>582</v>
      </c>
      <c r="F81" s="24" t="s">
        <v>395</v>
      </c>
      <c r="G81" s="303">
        <v>17.3</v>
      </c>
    </row>
    <row r="82" spans="1:7" ht="18" customHeight="1">
      <c r="A82" s="46" t="s">
        <v>576</v>
      </c>
      <c r="B82" s="37" t="s">
        <v>168</v>
      </c>
      <c r="C82" s="40" t="s">
        <v>376</v>
      </c>
      <c r="D82" s="40" t="s">
        <v>387</v>
      </c>
      <c r="E82" s="51" t="s">
        <v>599</v>
      </c>
      <c r="F82" s="24"/>
      <c r="G82" s="304">
        <f>G83</f>
        <v>29.21839</v>
      </c>
    </row>
    <row r="83" spans="1:7" ht="18.75" customHeight="1">
      <c r="A83" s="28" t="s">
        <v>600</v>
      </c>
      <c r="B83" s="37" t="s">
        <v>168</v>
      </c>
      <c r="C83" s="40" t="s">
        <v>376</v>
      </c>
      <c r="D83" s="40" t="s">
        <v>387</v>
      </c>
      <c r="E83" s="71" t="s">
        <v>599</v>
      </c>
      <c r="F83" s="24" t="s">
        <v>248</v>
      </c>
      <c r="G83" s="304">
        <f>G84</f>
        <v>29.21839</v>
      </c>
    </row>
    <row r="84" spans="1:7" ht="27" customHeight="1">
      <c r="A84" s="26" t="s">
        <v>669</v>
      </c>
      <c r="B84" s="37" t="s">
        <v>168</v>
      </c>
      <c r="C84" s="40" t="s">
        <v>376</v>
      </c>
      <c r="D84" s="40" t="s">
        <v>387</v>
      </c>
      <c r="E84" s="71" t="s">
        <v>599</v>
      </c>
      <c r="F84" s="24" t="s">
        <v>210</v>
      </c>
      <c r="G84" s="304">
        <f>G85</f>
        <v>29.21839</v>
      </c>
    </row>
    <row r="85" spans="1:7" ht="27" customHeight="1">
      <c r="A85" s="26"/>
      <c r="B85" s="37" t="s">
        <v>168</v>
      </c>
      <c r="C85" s="40" t="s">
        <v>376</v>
      </c>
      <c r="D85" s="40" t="s">
        <v>387</v>
      </c>
      <c r="E85" s="71" t="s">
        <v>599</v>
      </c>
      <c r="F85" s="24" t="s">
        <v>395</v>
      </c>
      <c r="G85" s="304">
        <f>0+29.21839</f>
        <v>29.21839</v>
      </c>
    </row>
    <row r="86" spans="1:7" ht="27" customHeight="1" hidden="1">
      <c r="A86" s="26"/>
      <c r="B86" s="37"/>
      <c r="C86" s="40"/>
      <c r="D86" s="40"/>
      <c r="E86" s="71"/>
      <c r="F86" s="24"/>
      <c r="G86" s="303"/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376</v>
      </c>
      <c r="D88" s="62" t="s">
        <v>387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376</v>
      </c>
      <c r="D89" s="25" t="s">
        <v>387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376</v>
      </c>
      <c r="D90" s="25" t="s">
        <v>387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376</v>
      </c>
      <c r="D91" s="25" t="s">
        <v>387</v>
      </c>
      <c r="E91" s="48" t="s">
        <v>258</v>
      </c>
      <c r="F91" s="24" t="s">
        <v>215</v>
      </c>
      <c r="G91" s="303">
        <v>90.882</v>
      </c>
    </row>
    <row r="92" spans="1:7" ht="15.75" customHeight="1">
      <c r="A92" s="46" t="s">
        <v>602</v>
      </c>
      <c r="B92" s="44" t="s">
        <v>168</v>
      </c>
      <c r="C92" s="62" t="s">
        <v>376</v>
      </c>
      <c r="D92" s="62" t="s">
        <v>387</v>
      </c>
      <c r="E92" s="51" t="s">
        <v>283</v>
      </c>
      <c r="F92" s="45"/>
      <c r="G92" s="351">
        <f>G93</f>
        <v>104.64</v>
      </c>
    </row>
    <row r="93" spans="1:7" ht="15.75" customHeight="1">
      <c r="A93" s="26" t="s">
        <v>601</v>
      </c>
      <c r="B93" s="37" t="s">
        <v>168</v>
      </c>
      <c r="C93" s="40" t="s">
        <v>376</v>
      </c>
      <c r="D93" s="25" t="s">
        <v>387</v>
      </c>
      <c r="E93" s="48" t="s">
        <v>283</v>
      </c>
      <c r="F93" s="24" t="s">
        <v>250</v>
      </c>
      <c r="G93" s="303">
        <f>G94</f>
        <v>104.64</v>
      </c>
    </row>
    <row r="94" spans="1:7" ht="15.75" customHeight="1">
      <c r="A94" s="26"/>
      <c r="B94" s="37" t="s">
        <v>168</v>
      </c>
      <c r="C94" s="40" t="s">
        <v>376</v>
      </c>
      <c r="D94" s="25" t="s">
        <v>387</v>
      </c>
      <c r="E94" s="48" t="s">
        <v>283</v>
      </c>
      <c r="F94" s="24" t="s">
        <v>252</v>
      </c>
      <c r="G94" s="303">
        <f>G95</f>
        <v>104.64</v>
      </c>
    </row>
    <row r="95" spans="1:7" ht="15.75" customHeight="1">
      <c r="A95" s="26"/>
      <c r="B95" s="37" t="s">
        <v>168</v>
      </c>
      <c r="C95" s="40" t="s">
        <v>376</v>
      </c>
      <c r="D95" s="25" t="s">
        <v>387</v>
      </c>
      <c r="E95" s="48" t="s">
        <v>283</v>
      </c>
      <c r="F95" s="24" t="s">
        <v>312</v>
      </c>
      <c r="G95" s="303">
        <v>104.64</v>
      </c>
    </row>
    <row r="96" spans="1:7" s="189" customFormat="1" ht="15" customHeight="1">
      <c r="A96" s="186" t="s">
        <v>401</v>
      </c>
      <c r="B96" s="36" t="s">
        <v>168</v>
      </c>
      <c r="C96" s="187" t="s">
        <v>377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402</v>
      </c>
      <c r="B97" s="36" t="s">
        <v>168</v>
      </c>
      <c r="C97" s="101" t="s">
        <v>377</v>
      </c>
      <c r="D97" s="101" t="s">
        <v>379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377</v>
      </c>
      <c r="D98" s="69" t="s">
        <v>379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403</v>
      </c>
      <c r="B99" s="37" t="s">
        <v>168</v>
      </c>
      <c r="C99" s="62" t="s">
        <v>377</v>
      </c>
      <c r="D99" s="62" t="s">
        <v>379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377</v>
      </c>
      <c r="D100" s="25" t="s">
        <v>379</v>
      </c>
      <c r="E100" s="48" t="s">
        <v>133</v>
      </c>
      <c r="F100" s="40" t="s">
        <v>555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377</v>
      </c>
      <c r="D101" s="25" t="s">
        <v>379</v>
      </c>
      <c r="E101" s="48" t="s">
        <v>133</v>
      </c>
      <c r="F101" s="25" t="s">
        <v>479</v>
      </c>
      <c r="G101" s="328">
        <f>G102+G103+G104</f>
        <v>598.1</v>
      </c>
    </row>
    <row r="102" spans="1:7" ht="25.5">
      <c r="A102" s="125" t="s">
        <v>471</v>
      </c>
      <c r="B102" s="37" t="s">
        <v>168</v>
      </c>
      <c r="C102" s="25" t="s">
        <v>377</v>
      </c>
      <c r="D102" s="25" t="s">
        <v>379</v>
      </c>
      <c r="E102" s="48" t="s">
        <v>133</v>
      </c>
      <c r="F102" s="24" t="s">
        <v>391</v>
      </c>
      <c r="G102" s="303">
        <v>463.52</v>
      </c>
    </row>
    <row r="103" spans="1:7" ht="15.75">
      <c r="A103" s="125" t="s">
        <v>212</v>
      </c>
      <c r="B103" s="37" t="s">
        <v>168</v>
      </c>
      <c r="C103" s="25" t="s">
        <v>377</v>
      </c>
      <c r="D103" s="25" t="s">
        <v>379</v>
      </c>
      <c r="E103" s="48" t="s">
        <v>133</v>
      </c>
      <c r="F103" s="24" t="s">
        <v>392</v>
      </c>
      <c r="G103" s="303">
        <v>3</v>
      </c>
    </row>
    <row r="104" spans="1:7" ht="38.25">
      <c r="A104" s="125" t="s">
        <v>203</v>
      </c>
      <c r="B104" s="37" t="s">
        <v>168</v>
      </c>
      <c r="C104" s="25" t="s">
        <v>377</v>
      </c>
      <c r="D104" s="25" t="s">
        <v>379</v>
      </c>
      <c r="E104" s="48" t="s">
        <v>133</v>
      </c>
      <c r="F104" s="24" t="s">
        <v>204</v>
      </c>
      <c r="G104" s="303">
        <v>131.58</v>
      </c>
    </row>
    <row r="105" spans="1:7" ht="28.5" customHeight="1">
      <c r="A105" s="28" t="s">
        <v>247</v>
      </c>
      <c r="B105" s="37" t="s">
        <v>168</v>
      </c>
      <c r="C105" s="25" t="s">
        <v>377</v>
      </c>
      <c r="D105" s="25" t="s">
        <v>379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377</v>
      </c>
      <c r="D106" s="25" t="s">
        <v>379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393</v>
      </c>
      <c r="B107" s="37" t="s">
        <v>168</v>
      </c>
      <c r="C107" s="25" t="s">
        <v>377</v>
      </c>
      <c r="D107" s="25" t="s">
        <v>379</v>
      </c>
      <c r="E107" s="48" t="s">
        <v>133</v>
      </c>
      <c r="F107" s="24" t="s">
        <v>394</v>
      </c>
      <c r="G107" s="328">
        <v>11</v>
      </c>
    </row>
    <row r="108" spans="1:7" ht="29.25" customHeight="1">
      <c r="A108" s="26" t="s">
        <v>472</v>
      </c>
      <c r="B108" s="37" t="s">
        <v>168</v>
      </c>
      <c r="C108" s="25" t="s">
        <v>377</v>
      </c>
      <c r="D108" s="25" t="s">
        <v>379</v>
      </c>
      <c r="E108" s="48" t="s">
        <v>133</v>
      </c>
      <c r="F108" s="24" t="s">
        <v>395</v>
      </c>
      <c r="G108" s="303">
        <v>8</v>
      </c>
    </row>
    <row r="109" spans="1:7" s="195" customFormat="1" ht="27.75" customHeight="1">
      <c r="A109" s="192" t="s">
        <v>404</v>
      </c>
      <c r="B109" s="36" t="s">
        <v>168</v>
      </c>
      <c r="C109" s="193" t="s">
        <v>379</v>
      </c>
      <c r="D109" s="193"/>
      <c r="E109" s="48"/>
      <c r="F109" s="193"/>
      <c r="G109" s="346">
        <f aca="true" t="shared" si="0" ref="G109:G114">G110</f>
        <v>20</v>
      </c>
    </row>
    <row r="110" spans="1:7" s="68" customFormat="1" ht="27.75" customHeight="1">
      <c r="A110" s="54" t="s">
        <v>406</v>
      </c>
      <c r="B110" s="36" t="s">
        <v>168</v>
      </c>
      <c r="C110" s="34" t="s">
        <v>379</v>
      </c>
      <c r="D110" s="34" t="s">
        <v>380</v>
      </c>
      <c r="E110" s="148"/>
      <c r="F110" s="34"/>
      <c r="G110" s="327">
        <f t="shared" si="0"/>
        <v>20</v>
      </c>
    </row>
    <row r="111" spans="1:7" s="185" customFormat="1" ht="26.25" customHeight="1">
      <c r="A111" s="64" t="s">
        <v>222</v>
      </c>
      <c r="B111" s="58" t="s">
        <v>168</v>
      </c>
      <c r="C111" s="50" t="s">
        <v>379</v>
      </c>
      <c r="D111" s="50" t="s">
        <v>380</v>
      </c>
      <c r="E111" s="74" t="s">
        <v>131</v>
      </c>
      <c r="F111" s="50"/>
      <c r="G111" s="347">
        <f t="shared" si="0"/>
        <v>20</v>
      </c>
    </row>
    <row r="112" spans="1:7" s="139" customFormat="1" ht="28.5" customHeight="1">
      <c r="A112" s="46" t="s">
        <v>224</v>
      </c>
      <c r="B112" s="37" t="s">
        <v>168</v>
      </c>
      <c r="C112" s="45" t="s">
        <v>379</v>
      </c>
      <c r="D112" s="45" t="s">
        <v>380</v>
      </c>
      <c r="E112" s="51" t="s">
        <v>134</v>
      </c>
      <c r="F112" s="45"/>
      <c r="G112" s="324">
        <f t="shared" si="0"/>
        <v>20</v>
      </c>
    </row>
    <row r="113" spans="1:7" s="139" customFormat="1" ht="28.5" customHeight="1">
      <c r="A113" s="28" t="s">
        <v>247</v>
      </c>
      <c r="B113" s="37" t="s">
        <v>168</v>
      </c>
      <c r="C113" s="24" t="s">
        <v>379</v>
      </c>
      <c r="D113" s="24" t="s">
        <v>380</v>
      </c>
      <c r="E113" s="48" t="s">
        <v>134</v>
      </c>
      <c r="F113" s="29" t="s">
        <v>248</v>
      </c>
      <c r="G113" s="324">
        <f t="shared" si="0"/>
        <v>20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379</v>
      </c>
      <c r="D114" s="24" t="s">
        <v>380</v>
      </c>
      <c r="E114" s="48" t="s">
        <v>134</v>
      </c>
      <c r="F114" s="29" t="s">
        <v>210</v>
      </c>
      <c r="G114" s="324">
        <f t="shared" si="0"/>
        <v>20</v>
      </c>
    </row>
    <row r="115" spans="1:7" ht="27" customHeight="1">
      <c r="A115" s="26" t="s">
        <v>472</v>
      </c>
      <c r="B115" s="37" t="s">
        <v>168</v>
      </c>
      <c r="C115" s="24" t="s">
        <v>379</v>
      </c>
      <c r="D115" s="24" t="s">
        <v>380</v>
      </c>
      <c r="E115" s="48" t="s">
        <v>134</v>
      </c>
      <c r="F115" s="24" t="s">
        <v>395</v>
      </c>
      <c r="G115" s="328">
        <v>20</v>
      </c>
    </row>
    <row r="116" spans="1:7" s="139" customFormat="1" ht="27" customHeight="1" hidden="1">
      <c r="A116" s="26" t="s">
        <v>225</v>
      </c>
      <c r="B116" s="37" t="s">
        <v>554</v>
      </c>
      <c r="C116" s="24" t="s">
        <v>379</v>
      </c>
      <c r="D116" s="24" t="s">
        <v>380</v>
      </c>
      <c r="E116" s="48" t="s">
        <v>259</v>
      </c>
      <c r="F116" s="24"/>
      <c r="G116" s="328">
        <f>G117</f>
        <v>0</v>
      </c>
    </row>
    <row r="117" spans="1:7" ht="27" customHeight="1" hidden="1">
      <c r="A117" s="26" t="s">
        <v>472</v>
      </c>
      <c r="B117" s="37" t="s">
        <v>554</v>
      </c>
      <c r="C117" s="24" t="s">
        <v>379</v>
      </c>
      <c r="D117" s="24" t="s">
        <v>380</v>
      </c>
      <c r="E117" s="48" t="s">
        <v>259</v>
      </c>
      <c r="F117" s="24" t="s">
        <v>395</v>
      </c>
      <c r="G117" s="328">
        <v>0</v>
      </c>
    </row>
    <row r="118" spans="1:7" s="195" customFormat="1" ht="15.75" customHeight="1">
      <c r="A118" s="186" t="s">
        <v>407</v>
      </c>
      <c r="B118" s="36" t="s">
        <v>168</v>
      </c>
      <c r="C118" s="193" t="s">
        <v>378</v>
      </c>
      <c r="D118" s="193"/>
      <c r="E118" s="48"/>
      <c r="F118" s="193"/>
      <c r="G118" s="346">
        <f>G119+G131+G149+G125</f>
        <v>2408.46576</v>
      </c>
    </row>
    <row r="119" spans="1:7" s="68" customFormat="1" ht="15" customHeight="1">
      <c r="A119" s="196" t="s">
        <v>386</v>
      </c>
      <c r="B119" s="36" t="s">
        <v>168</v>
      </c>
      <c r="C119" s="34" t="s">
        <v>378</v>
      </c>
      <c r="D119" s="34" t="s">
        <v>381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256</v>
      </c>
      <c r="B120" s="58" t="s">
        <v>168</v>
      </c>
      <c r="C120" s="69" t="s">
        <v>378</v>
      </c>
      <c r="D120" s="69" t="s">
        <v>381</v>
      </c>
      <c r="E120" s="74" t="s">
        <v>129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226</v>
      </c>
      <c r="B121" s="44" t="s">
        <v>168</v>
      </c>
      <c r="C121" s="45" t="s">
        <v>378</v>
      </c>
      <c r="D121" s="45" t="s">
        <v>381</v>
      </c>
      <c r="E121" s="51" t="s">
        <v>135</v>
      </c>
      <c r="F121" s="45"/>
      <c r="G121" s="351">
        <f>G122</f>
        <v>28.7</v>
      </c>
    </row>
    <row r="122" spans="1:7" s="139" customFormat="1" ht="27.75" customHeight="1">
      <c r="A122" s="28" t="s">
        <v>247</v>
      </c>
      <c r="B122" s="44" t="s">
        <v>168</v>
      </c>
      <c r="C122" s="24" t="s">
        <v>378</v>
      </c>
      <c r="D122" s="24" t="s">
        <v>381</v>
      </c>
      <c r="E122" s="48" t="s">
        <v>135</v>
      </c>
      <c r="F122" s="29" t="s">
        <v>248</v>
      </c>
      <c r="G122" s="351">
        <f>G123</f>
        <v>28.7</v>
      </c>
    </row>
    <row r="123" spans="1:7" s="139" customFormat="1" ht="27" customHeight="1">
      <c r="A123" s="125" t="s">
        <v>249</v>
      </c>
      <c r="B123" s="44" t="s">
        <v>168</v>
      </c>
      <c r="C123" s="24" t="s">
        <v>378</v>
      </c>
      <c r="D123" s="24" t="s">
        <v>381</v>
      </c>
      <c r="E123" s="48" t="s">
        <v>135</v>
      </c>
      <c r="F123" s="29" t="s">
        <v>210</v>
      </c>
      <c r="G123" s="351">
        <f>G124</f>
        <v>28.7</v>
      </c>
    </row>
    <row r="124" spans="1:7" ht="25.5" customHeight="1">
      <c r="A124" s="26" t="s">
        <v>472</v>
      </c>
      <c r="B124" s="44" t="s">
        <v>168</v>
      </c>
      <c r="C124" s="24" t="s">
        <v>378</v>
      </c>
      <c r="D124" s="24" t="s">
        <v>381</v>
      </c>
      <c r="E124" s="48" t="s">
        <v>135</v>
      </c>
      <c r="F124" s="24" t="s">
        <v>395</v>
      </c>
      <c r="G124" s="303">
        <f>28.7</f>
        <v>28.7</v>
      </c>
    </row>
    <row r="125" spans="1:7" ht="15.75" customHeight="1" hidden="1">
      <c r="A125" s="359" t="s">
        <v>586</v>
      </c>
      <c r="B125" s="36" t="s">
        <v>168</v>
      </c>
      <c r="C125" s="34" t="s">
        <v>378</v>
      </c>
      <c r="D125" s="34" t="s">
        <v>588</v>
      </c>
      <c r="E125" s="48"/>
      <c r="F125" s="24"/>
      <c r="G125" s="349">
        <f>G126</f>
        <v>0</v>
      </c>
    </row>
    <row r="126" spans="1:7" ht="25.5" customHeight="1" hidden="1">
      <c r="A126" s="360" t="s">
        <v>587</v>
      </c>
      <c r="B126" s="58" t="s">
        <v>168</v>
      </c>
      <c r="C126" s="50" t="s">
        <v>378</v>
      </c>
      <c r="D126" s="50" t="s">
        <v>588</v>
      </c>
      <c r="E126" s="74" t="s">
        <v>71</v>
      </c>
      <c r="F126" s="24"/>
      <c r="G126" s="303">
        <f>G127</f>
        <v>0</v>
      </c>
    </row>
    <row r="127" spans="1:7" ht="38.25" customHeight="1" hidden="1">
      <c r="A127" s="334" t="s">
        <v>589</v>
      </c>
      <c r="B127" s="37" t="s">
        <v>168</v>
      </c>
      <c r="C127" s="29" t="s">
        <v>378</v>
      </c>
      <c r="D127" s="29" t="s">
        <v>588</v>
      </c>
      <c r="E127" s="71" t="s">
        <v>73</v>
      </c>
      <c r="F127" s="24"/>
      <c r="G127" s="303">
        <f>G128</f>
        <v>0</v>
      </c>
    </row>
    <row r="128" spans="1:7" ht="29.25" customHeight="1" hidden="1">
      <c r="A128" s="28" t="s">
        <v>247</v>
      </c>
      <c r="B128" s="37" t="s">
        <v>168</v>
      </c>
      <c r="C128" s="29" t="s">
        <v>378</v>
      </c>
      <c r="D128" s="29" t="s">
        <v>588</v>
      </c>
      <c r="E128" s="71" t="s">
        <v>591</v>
      </c>
      <c r="F128" s="24" t="s">
        <v>248</v>
      </c>
      <c r="G128" s="303">
        <f>G129</f>
        <v>0</v>
      </c>
    </row>
    <row r="129" spans="1:7" ht="27" customHeight="1" hidden="1">
      <c r="A129" s="125" t="s">
        <v>249</v>
      </c>
      <c r="B129" s="37" t="s">
        <v>168</v>
      </c>
      <c r="C129" s="24" t="s">
        <v>378</v>
      </c>
      <c r="D129" s="24" t="s">
        <v>588</v>
      </c>
      <c r="E129" s="71" t="s">
        <v>591</v>
      </c>
      <c r="F129" s="24" t="s">
        <v>210</v>
      </c>
      <c r="G129" s="303">
        <f>G130</f>
        <v>0</v>
      </c>
    </row>
    <row r="130" spans="1:7" ht="27" customHeight="1" hidden="1">
      <c r="A130" s="26" t="s">
        <v>472</v>
      </c>
      <c r="B130" s="37" t="s">
        <v>168</v>
      </c>
      <c r="C130" s="24" t="s">
        <v>378</v>
      </c>
      <c r="D130" s="24" t="s">
        <v>588</v>
      </c>
      <c r="E130" s="71" t="s">
        <v>591</v>
      </c>
      <c r="F130" s="24" t="s">
        <v>395</v>
      </c>
      <c r="G130" s="303">
        <v>0</v>
      </c>
    </row>
    <row r="131" spans="1:7" ht="15" customHeight="1">
      <c r="A131" s="31" t="s">
        <v>374</v>
      </c>
      <c r="B131" s="36" t="s">
        <v>168</v>
      </c>
      <c r="C131" s="34" t="s">
        <v>378</v>
      </c>
      <c r="D131" s="34" t="s">
        <v>380</v>
      </c>
      <c r="E131" s="48"/>
      <c r="F131" s="34"/>
      <c r="G131" s="123">
        <f>G132</f>
        <v>2369.7657600000002</v>
      </c>
    </row>
    <row r="132" spans="1:7" s="139" customFormat="1" ht="57" customHeight="1">
      <c r="A132" s="64" t="s">
        <v>264</v>
      </c>
      <c r="B132" s="58" t="s">
        <v>168</v>
      </c>
      <c r="C132" s="162" t="s">
        <v>378</v>
      </c>
      <c r="D132" s="162" t="s">
        <v>380</v>
      </c>
      <c r="E132" s="74" t="s">
        <v>227</v>
      </c>
      <c r="F132" s="162"/>
      <c r="G132" s="366">
        <f>G133</f>
        <v>2369.7657600000002</v>
      </c>
    </row>
    <row r="133" spans="1:7" s="139" customFormat="1" ht="41.25" customHeight="1">
      <c r="A133" s="198" t="s">
        <v>169</v>
      </c>
      <c r="B133" s="44" t="s">
        <v>168</v>
      </c>
      <c r="C133" s="107" t="s">
        <v>378</v>
      </c>
      <c r="D133" s="107" t="s">
        <v>380</v>
      </c>
      <c r="E133" s="51" t="s">
        <v>228</v>
      </c>
      <c r="F133" s="107"/>
      <c r="G133" s="367">
        <f>G138+G134+G142</f>
        <v>2369.7657600000002</v>
      </c>
    </row>
    <row r="134" spans="1:7" s="139" customFormat="1" ht="29.25" customHeight="1">
      <c r="A134" s="46" t="s">
        <v>173</v>
      </c>
      <c r="B134" s="44" t="s">
        <v>168</v>
      </c>
      <c r="C134" s="107" t="s">
        <v>378</v>
      </c>
      <c r="D134" s="107" t="s">
        <v>380</v>
      </c>
      <c r="E134" s="51" t="s">
        <v>174</v>
      </c>
      <c r="F134" s="107"/>
      <c r="G134" s="324">
        <f>G135</f>
        <v>565.5</v>
      </c>
    </row>
    <row r="135" spans="1:7" s="139" customFormat="1" ht="29.25" customHeight="1">
      <c r="A135" s="28" t="s">
        <v>247</v>
      </c>
      <c r="B135" s="37" t="s">
        <v>168</v>
      </c>
      <c r="C135" s="140" t="s">
        <v>378</v>
      </c>
      <c r="D135" s="140" t="s">
        <v>380</v>
      </c>
      <c r="E135" s="48" t="s">
        <v>174</v>
      </c>
      <c r="F135" s="140" t="s">
        <v>248</v>
      </c>
      <c r="G135" s="324">
        <f>G136</f>
        <v>565.5</v>
      </c>
    </row>
    <row r="136" spans="1:7" s="139" customFormat="1" ht="29.25" customHeight="1">
      <c r="A136" s="125" t="s">
        <v>249</v>
      </c>
      <c r="B136" s="37" t="s">
        <v>168</v>
      </c>
      <c r="C136" s="140" t="s">
        <v>378</v>
      </c>
      <c r="D136" s="140" t="s">
        <v>380</v>
      </c>
      <c r="E136" s="48" t="s">
        <v>174</v>
      </c>
      <c r="F136" s="140" t="s">
        <v>210</v>
      </c>
      <c r="G136" s="324">
        <f>G137</f>
        <v>565.5</v>
      </c>
    </row>
    <row r="137" spans="1:7" s="139" customFormat="1" ht="29.25" customHeight="1">
      <c r="A137" s="26" t="s">
        <v>472</v>
      </c>
      <c r="B137" s="37" t="s">
        <v>168</v>
      </c>
      <c r="C137" s="140" t="s">
        <v>378</v>
      </c>
      <c r="D137" s="140" t="s">
        <v>380</v>
      </c>
      <c r="E137" s="48" t="s">
        <v>174</v>
      </c>
      <c r="F137" s="140" t="s">
        <v>395</v>
      </c>
      <c r="G137" s="324">
        <f>465.5+100</f>
        <v>565.5</v>
      </c>
    </row>
    <row r="138" spans="1:7" s="139" customFormat="1" ht="30" customHeight="1">
      <c r="A138" s="46" t="s">
        <v>231</v>
      </c>
      <c r="B138" s="44" t="s">
        <v>168</v>
      </c>
      <c r="C138" s="107" t="s">
        <v>378</v>
      </c>
      <c r="D138" s="107" t="s">
        <v>380</v>
      </c>
      <c r="E138" s="51" t="s">
        <v>229</v>
      </c>
      <c r="F138" s="107"/>
      <c r="G138" s="367">
        <f>G139</f>
        <v>1744.26576</v>
      </c>
    </row>
    <row r="139" spans="1:7" ht="30" customHeight="1">
      <c r="A139" s="28" t="s">
        <v>247</v>
      </c>
      <c r="B139" s="37" t="s">
        <v>168</v>
      </c>
      <c r="C139" s="140" t="s">
        <v>378</v>
      </c>
      <c r="D139" s="140" t="s">
        <v>380</v>
      </c>
      <c r="E139" s="48" t="s">
        <v>229</v>
      </c>
      <c r="F139" s="140" t="s">
        <v>248</v>
      </c>
      <c r="G139" s="365">
        <f>G140</f>
        <v>1744.26576</v>
      </c>
    </row>
    <row r="140" spans="1:7" ht="30" customHeight="1">
      <c r="A140" s="125" t="s">
        <v>249</v>
      </c>
      <c r="B140" s="37" t="s">
        <v>168</v>
      </c>
      <c r="C140" s="140" t="s">
        <v>378</v>
      </c>
      <c r="D140" s="140" t="s">
        <v>380</v>
      </c>
      <c r="E140" s="48" t="s">
        <v>229</v>
      </c>
      <c r="F140" s="140" t="s">
        <v>210</v>
      </c>
      <c r="G140" s="365">
        <f>G141</f>
        <v>1744.26576</v>
      </c>
    </row>
    <row r="141" spans="1:7" ht="27" customHeight="1">
      <c r="A141" s="26" t="s">
        <v>472</v>
      </c>
      <c r="B141" s="37" t="s">
        <v>168</v>
      </c>
      <c r="C141" s="140" t="s">
        <v>378</v>
      </c>
      <c r="D141" s="140" t="s">
        <v>380</v>
      </c>
      <c r="E141" s="48" t="s">
        <v>229</v>
      </c>
      <c r="F141" s="140" t="s">
        <v>395</v>
      </c>
      <c r="G141" s="365">
        <f>1558.70228+185.56348</f>
        <v>1744.26576</v>
      </c>
    </row>
    <row r="142" spans="1:7" s="139" customFormat="1" ht="27" customHeight="1">
      <c r="A142" s="46" t="s">
        <v>300</v>
      </c>
      <c r="B142" s="44" t="s">
        <v>168</v>
      </c>
      <c r="C142" s="107" t="s">
        <v>378</v>
      </c>
      <c r="D142" s="107" t="s">
        <v>380</v>
      </c>
      <c r="E142" s="51" t="s">
        <v>435</v>
      </c>
      <c r="F142" s="107"/>
      <c r="G142" s="324">
        <f>G143</f>
        <v>60</v>
      </c>
    </row>
    <row r="143" spans="1:7" ht="27" customHeight="1">
      <c r="A143" s="28" t="s">
        <v>247</v>
      </c>
      <c r="B143" s="37" t="s">
        <v>168</v>
      </c>
      <c r="C143" s="117" t="s">
        <v>378</v>
      </c>
      <c r="D143" s="117" t="s">
        <v>380</v>
      </c>
      <c r="E143" s="71" t="s">
        <v>435</v>
      </c>
      <c r="F143" s="140" t="s">
        <v>248</v>
      </c>
      <c r="G143" s="328">
        <f>G144</f>
        <v>60</v>
      </c>
    </row>
    <row r="144" spans="1:7" ht="27" customHeight="1">
      <c r="A144" s="125" t="s">
        <v>249</v>
      </c>
      <c r="B144" s="37" t="s">
        <v>168</v>
      </c>
      <c r="C144" s="117" t="s">
        <v>378</v>
      </c>
      <c r="D144" s="117" t="s">
        <v>380</v>
      </c>
      <c r="E144" s="71" t="s">
        <v>435</v>
      </c>
      <c r="F144" s="140" t="s">
        <v>210</v>
      </c>
      <c r="G144" s="328">
        <f>G145</f>
        <v>60</v>
      </c>
    </row>
    <row r="145" spans="1:7" ht="27" customHeight="1">
      <c r="A145" s="26" t="s">
        <v>472</v>
      </c>
      <c r="B145" s="37" t="s">
        <v>168</v>
      </c>
      <c r="C145" s="117" t="s">
        <v>378</v>
      </c>
      <c r="D145" s="117" t="s">
        <v>380</v>
      </c>
      <c r="E145" s="71" t="s">
        <v>435</v>
      </c>
      <c r="F145" s="140" t="s">
        <v>395</v>
      </c>
      <c r="G145" s="328">
        <v>60</v>
      </c>
    </row>
    <row r="146" spans="1:7" ht="21" customHeight="1" hidden="1">
      <c r="A146" s="26"/>
      <c r="B146" s="37" t="s">
        <v>554</v>
      </c>
      <c r="C146" s="140" t="s">
        <v>378</v>
      </c>
      <c r="D146" s="140" t="s">
        <v>380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554</v>
      </c>
      <c r="C147" s="140" t="s">
        <v>378</v>
      </c>
      <c r="D147" s="140" t="s">
        <v>380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554</v>
      </c>
      <c r="C148" s="140" t="s">
        <v>378</v>
      </c>
      <c r="D148" s="140" t="s">
        <v>380</v>
      </c>
      <c r="E148" s="48"/>
      <c r="F148" s="140" t="s">
        <v>395</v>
      </c>
      <c r="G148" s="144"/>
    </row>
    <row r="149" spans="1:7" s="68" customFormat="1" ht="13.5" customHeight="1">
      <c r="A149" s="54" t="s">
        <v>371</v>
      </c>
      <c r="B149" s="36" t="s">
        <v>168</v>
      </c>
      <c r="C149" s="34" t="s">
        <v>378</v>
      </c>
      <c r="D149" s="34" t="s">
        <v>372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278</v>
      </c>
      <c r="B150" s="58" t="s">
        <v>168</v>
      </c>
      <c r="C150" s="50" t="s">
        <v>378</v>
      </c>
      <c r="D150" s="50" t="s">
        <v>372</v>
      </c>
      <c r="E150" s="74" t="s">
        <v>232</v>
      </c>
      <c r="F150" s="69"/>
      <c r="G150" s="200">
        <f t="shared" si="1"/>
        <v>10</v>
      </c>
    </row>
    <row r="151" spans="1:7" ht="28.5" customHeight="1">
      <c r="A151" s="26" t="s">
        <v>261</v>
      </c>
      <c r="B151" s="37" t="s">
        <v>168</v>
      </c>
      <c r="C151" s="29" t="s">
        <v>378</v>
      </c>
      <c r="D151" s="29" t="s">
        <v>372</v>
      </c>
      <c r="E151" s="48" t="s">
        <v>233</v>
      </c>
      <c r="F151" s="40"/>
      <c r="G151" s="73">
        <f t="shared" si="1"/>
        <v>10</v>
      </c>
    </row>
    <row r="152" spans="1:7" ht="17.25" customHeight="1">
      <c r="A152" s="129" t="s">
        <v>299</v>
      </c>
      <c r="B152" s="37" t="s">
        <v>168</v>
      </c>
      <c r="C152" s="29" t="s">
        <v>378</v>
      </c>
      <c r="D152" s="29" t="s">
        <v>372</v>
      </c>
      <c r="E152" s="48" t="s">
        <v>187</v>
      </c>
      <c r="F152" s="40"/>
      <c r="G152" s="73">
        <f t="shared" si="1"/>
        <v>10</v>
      </c>
    </row>
    <row r="153" spans="1:7" ht="29.25" customHeight="1">
      <c r="A153" s="28" t="s">
        <v>247</v>
      </c>
      <c r="B153" s="37" t="s">
        <v>168</v>
      </c>
      <c r="C153" s="29" t="s">
        <v>378</v>
      </c>
      <c r="D153" s="29" t="s">
        <v>372</v>
      </c>
      <c r="E153" s="48" t="s">
        <v>187</v>
      </c>
      <c r="F153" s="29" t="s">
        <v>248</v>
      </c>
      <c r="G153" s="73">
        <f t="shared" si="1"/>
        <v>10</v>
      </c>
    </row>
    <row r="154" spans="1:7" ht="30" customHeight="1">
      <c r="A154" s="125" t="s">
        <v>249</v>
      </c>
      <c r="B154" s="37" t="s">
        <v>168</v>
      </c>
      <c r="C154" s="29" t="s">
        <v>378</v>
      </c>
      <c r="D154" s="29" t="s">
        <v>372</v>
      </c>
      <c r="E154" s="48" t="s">
        <v>187</v>
      </c>
      <c r="F154" s="29" t="s">
        <v>210</v>
      </c>
      <c r="G154" s="73">
        <f t="shared" si="1"/>
        <v>10</v>
      </c>
    </row>
    <row r="155" spans="1:7" ht="28.5" customHeight="1" hidden="1">
      <c r="A155" s="26" t="s">
        <v>472</v>
      </c>
      <c r="B155" s="37" t="s">
        <v>168</v>
      </c>
      <c r="C155" s="29" t="s">
        <v>378</v>
      </c>
      <c r="D155" s="29" t="s">
        <v>372</v>
      </c>
      <c r="E155" s="48" t="s">
        <v>187</v>
      </c>
      <c r="F155" s="40" t="s">
        <v>395</v>
      </c>
      <c r="G155" s="73">
        <v>10</v>
      </c>
    </row>
    <row r="156" spans="1:7" s="195" customFormat="1" ht="15" customHeight="1">
      <c r="A156" s="192" t="s">
        <v>408</v>
      </c>
      <c r="B156" s="36" t="s">
        <v>168</v>
      </c>
      <c r="C156" s="201" t="s">
        <v>381</v>
      </c>
      <c r="D156" s="201"/>
      <c r="E156" s="48"/>
      <c r="F156" s="201"/>
      <c r="G156" s="202">
        <f>G157+G167+G187</f>
        <v>9298.237430000001</v>
      </c>
    </row>
    <row r="157" spans="1:7" s="68" customFormat="1" ht="15" customHeight="1">
      <c r="A157" s="54" t="s">
        <v>308</v>
      </c>
      <c r="B157" s="36" t="s">
        <v>168</v>
      </c>
      <c r="C157" s="34" t="s">
        <v>381</v>
      </c>
      <c r="D157" s="34" t="s">
        <v>376</v>
      </c>
      <c r="E157" s="148"/>
      <c r="F157" s="34"/>
      <c r="G157" s="349">
        <f>G158</f>
        <v>80</v>
      </c>
    </row>
    <row r="158" spans="1:7" s="68" customFormat="1" ht="29.25" customHeight="1">
      <c r="A158" s="64" t="s">
        <v>222</v>
      </c>
      <c r="B158" s="58" t="s">
        <v>168</v>
      </c>
      <c r="C158" s="50" t="s">
        <v>381</v>
      </c>
      <c r="D158" s="50" t="s">
        <v>376</v>
      </c>
      <c r="E158" s="74" t="s">
        <v>131</v>
      </c>
      <c r="F158" s="34"/>
      <c r="G158" s="349">
        <f>G159</f>
        <v>80</v>
      </c>
    </row>
    <row r="159" spans="1:7" s="185" customFormat="1" ht="15" customHeight="1">
      <c r="A159" s="46" t="s">
        <v>166</v>
      </c>
      <c r="B159" s="37" t="s">
        <v>168</v>
      </c>
      <c r="C159" s="45" t="s">
        <v>381</v>
      </c>
      <c r="D159" s="45" t="s">
        <v>376</v>
      </c>
      <c r="E159" s="51" t="s">
        <v>136</v>
      </c>
      <c r="F159" s="50"/>
      <c r="G159" s="348">
        <f>G160</f>
        <v>80</v>
      </c>
    </row>
    <row r="160" spans="1:7" s="185" customFormat="1" ht="28.5" customHeight="1">
      <c r="A160" s="28" t="s">
        <v>247</v>
      </c>
      <c r="B160" s="37" t="s">
        <v>168</v>
      </c>
      <c r="C160" s="29" t="s">
        <v>381</v>
      </c>
      <c r="D160" s="29" t="s">
        <v>376</v>
      </c>
      <c r="E160" s="48" t="s">
        <v>136</v>
      </c>
      <c r="F160" s="29" t="s">
        <v>248</v>
      </c>
      <c r="G160" s="348">
        <f>G161</f>
        <v>80</v>
      </c>
    </row>
    <row r="161" spans="1:7" s="185" customFormat="1" ht="29.25" customHeight="1">
      <c r="A161" s="125" t="s">
        <v>249</v>
      </c>
      <c r="B161" s="37" t="s">
        <v>168</v>
      </c>
      <c r="C161" s="29" t="s">
        <v>381</v>
      </c>
      <c r="D161" s="29" t="s">
        <v>376</v>
      </c>
      <c r="E161" s="48" t="s">
        <v>136</v>
      </c>
      <c r="F161" s="29" t="s">
        <v>210</v>
      </c>
      <c r="G161" s="348">
        <f>G162</f>
        <v>80</v>
      </c>
    </row>
    <row r="162" spans="1:7" s="195" customFormat="1" ht="30" customHeight="1">
      <c r="A162" s="26" t="s">
        <v>472</v>
      </c>
      <c r="B162" s="37" t="s">
        <v>168</v>
      </c>
      <c r="C162" s="29" t="s">
        <v>381</v>
      </c>
      <c r="D162" s="29" t="s">
        <v>376</v>
      </c>
      <c r="E162" s="48" t="s">
        <v>136</v>
      </c>
      <c r="F162" s="29" t="s">
        <v>395</v>
      </c>
      <c r="G162" s="49">
        <f>80</f>
        <v>80</v>
      </c>
    </row>
    <row r="163" spans="1:7" s="185" customFormat="1" ht="30.75" customHeight="1" hidden="1">
      <c r="A163" s="46" t="s">
        <v>310</v>
      </c>
      <c r="B163" s="37" t="s">
        <v>554</v>
      </c>
      <c r="C163" s="45" t="s">
        <v>381</v>
      </c>
      <c r="D163" s="45" t="s">
        <v>376</v>
      </c>
      <c r="E163" s="51" t="s">
        <v>309</v>
      </c>
      <c r="F163" s="50"/>
      <c r="G163" s="203">
        <f>G164</f>
        <v>0</v>
      </c>
    </row>
    <row r="164" spans="1:7" s="195" customFormat="1" ht="30.75" customHeight="1" hidden="1">
      <c r="A164" s="28" t="s">
        <v>311</v>
      </c>
      <c r="B164" s="37" t="s">
        <v>554</v>
      </c>
      <c r="C164" s="29" t="s">
        <v>381</v>
      </c>
      <c r="D164" s="29" t="s">
        <v>376</v>
      </c>
      <c r="E164" s="48" t="s">
        <v>262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554</v>
      </c>
      <c r="C165" s="29"/>
      <c r="D165" s="29"/>
      <c r="E165" s="48" t="s">
        <v>263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554</v>
      </c>
      <c r="C166" s="29"/>
      <c r="D166" s="29"/>
      <c r="E166" s="48" t="s">
        <v>263</v>
      </c>
      <c r="F166" s="29" t="s">
        <v>395</v>
      </c>
      <c r="G166" s="49">
        <v>0</v>
      </c>
    </row>
    <row r="167" spans="1:7" s="68" customFormat="1" ht="15" customHeight="1">
      <c r="A167" s="54" t="s">
        <v>383</v>
      </c>
      <c r="B167" s="36" t="s">
        <v>168</v>
      </c>
      <c r="C167" s="34" t="s">
        <v>381</v>
      </c>
      <c r="D167" s="34" t="s">
        <v>377</v>
      </c>
      <c r="E167" s="148"/>
      <c r="F167" s="34"/>
      <c r="G167" s="123">
        <f>G182+G171</f>
        <v>7818.97543</v>
      </c>
    </row>
    <row r="168" spans="1:7" ht="25.5" hidden="1">
      <c r="A168" s="26" t="s">
        <v>430</v>
      </c>
      <c r="B168" s="36" t="s">
        <v>168</v>
      </c>
      <c r="C168" s="24" t="s">
        <v>381</v>
      </c>
      <c r="D168" s="24" t="s">
        <v>377</v>
      </c>
      <c r="E168" s="74" t="s">
        <v>265</v>
      </c>
      <c r="F168" s="24"/>
      <c r="G168" s="304">
        <f>G169</f>
        <v>0</v>
      </c>
    </row>
    <row r="169" spans="1:7" ht="25.5" hidden="1">
      <c r="A169" s="26" t="s">
        <v>409</v>
      </c>
      <c r="B169" s="36" t="s">
        <v>168</v>
      </c>
      <c r="C169" s="24" t="s">
        <v>381</v>
      </c>
      <c r="D169" s="24" t="s">
        <v>377</v>
      </c>
      <c r="E169" s="48" t="s">
        <v>266</v>
      </c>
      <c r="F169" s="24"/>
      <c r="G169" s="304">
        <f>G170</f>
        <v>0</v>
      </c>
    </row>
    <row r="170" spans="1:7" ht="48" customHeight="1" hidden="1">
      <c r="A170" s="26" t="s">
        <v>410</v>
      </c>
      <c r="B170" s="36" t="s">
        <v>168</v>
      </c>
      <c r="C170" s="24" t="s">
        <v>381</v>
      </c>
      <c r="D170" s="24" t="s">
        <v>377</v>
      </c>
      <c r="E170" s="48" t="s">
        <v>187</v>
      </c>
      <c r="F170" s="24"/>
      <c r="G170" s="304">
        <v>0</v>
      </c>
    </row>
    <row r="171" spans="1:7" s="139" customFormat="1" ht="40.5" customHeight="1">
      <c r="A171" s="204" t="s">
        <v>677</v>
      </c>
      <c r="B171" s="36" t="s">
        <v>168</v>
      </c>
      <c r="C171" s="45" t="s">
        <v>381</v>
      </c>
      <c r="D171" s="45" t="s">
        <v>377</v>
      </c>
      <c r="E171" s="51" t="s">
        <v>309</v>
      </c>
      <c r="F171" s="45"/>
      <c r="G171" s="305">
        <f>G172</f>
        <v>6211.97543</v>
      </c>
    </row>
    <row r="172" spans="1:7" s="139" customFormat="1" ht="30" customHeight="1">
      <c r="A172" s="182" t="s">
        <v>564</v>
      </c>
      <c r="B172" s="37" t="s">
        <v>168</v>
      </c>
      <c r="C172" s="24" t="s">
        <v>381</v>
      </c>
      <c r="D172" s="24" t="s">
        <v>377</v>
      </c>
      <c r="E172" s="48" t="s">
        <v>458</v>
      </c>
      <c r="F172" s="34"/>
      <c r="G172" s="304">
        <f>G174+G179</f>
        <v>6211.97543</v>
      </c>
    </row>
    <row r="173" spans="1:7" ht="42" customHeight="1" hidden="1">
      <c r="A173" s="28" t="s">
        <v>562</v>
      </c>
      <c r="B173" s="37" t="s">
        <v>168</v>
      </c>
      <c r="C173" s="29" t="s">
        <v>381</v>
      </c>
      <c r="D173" s="29" t="s">
        <v>377</v>
      </c>
      <c r="E173" s="71" t="s">
        <v>563</v>
      </c>
      <c r="F173" s="29"/>
      <c r="G173" s="124">
        <v>0</v>
      </c>
    </row>
    <row r="174" spans="1:7" ht="28.5" customHeight="1">
      <c r="A174" s="334" t="s">
        <v>565</v>
      </c>
      <c r="B174" s="37" t="s">
        <v>168</v>
      </c>
      <c r="C174" s="24" t="s">
        <v>381</v>
      </c>
      <c r="D174" s="24" t="s">
        <v>377</v>
      </c>
      <c r="E174" s="48" t="s">
        <v>563</v>
      </c>
      <c r="F174" s="24"/>
      <c r="G174" s="304">
        <f>G175</f>
        <v>5718.97543</v>
      </c>
    </row>
    <row r="175" spans="1:7" ht="46.5" customHeight="1">
      <c r="A175" s="26" t="s">
        <v>562</v>
      </c>
      <c r="B175" s="37" t="s">
        <v>168</v>
      </c>
      <c r="C175" s="24" t="s">
        <v>381</v>
      </c>
      <c r="D175" s="24" t="s">
        <v>377</v>
      </c>
      <c r="E175" s="48" t="s">
        <v>563</v>
      </c>
      <c r="F175" s="24" t="s">
        <v>566</v>
      </c>
      <c r="G175" s="304">
        <v>5718.97543</v>
      </c>
    </row>
    <row r="176" spans="1:7" ht="29.25" customHeight="1" hidden="1">
      <c r="A176" s="204"/>
      <c r="B176" s="36"/>
      <c r="C176" s="45"/>
      <c r="D176" s="45"/>
      <c r="E176" s="51"/>
      <c r="F176" s="45"/>
      <c r="G176" s="305"/>
    </row>
    <row r="177" spans="1:7" ht="17.25" customHeight="1">
      <c r="A177" s="334" t="s">
        <v>567</v>
      </c>
      <c r="B177" s="37" t="s">
        <v>168</v>
      </c>
      <c r="C177" s="24" t="s">
        <v>381</v>
      </c>
      <c r="D177" s="24" t="s">
        <v>377</v>
      </c>
      <c r="E177" s="48" t="s">
        <v>563</v>
      </c>
      <c r="F177" s="24" t="s">
        <v>674</v>
      </c>
      <c r="G177" s="304">
        <f>G174</f>
        <v>5718.97543</v>
      </c>
    </row>
    <row r="178" spans="1:7" s="139" customFormat="1" ht="15" customHeight="1">
      <c r="A178" s="26" t="s">
        <v>269</v>
      </c>
      <c r="B178" s="36" t="s">
        <v>168</v>
      </c>
      <c r="C178" s="24" t="s">
        <v>381</v>
      </c>
      <c r="D178" s="24" t="s">
        <v>377</v>
      </c>
      <c r="E178" s="48" t="s">
        <v>570</v>
      </c>
      <c r="F178" s="24"/>
      <c r="G178" s="304">
        <f>G179</f>
        <v>493</v>
      </c>
    </row>
    <row r="179" spans="1:7" s="139" customFormat="1" ht="28.5" customHeight="1">
      <c r="A179" s="334" t="s">
        <v>565</v>
      </c>
      <c r="B179" s="36" t="s">
        <v>168</v>
      </c>
      <c r="C179" s="24" t="s">
        <v>381</v>
      </c>
      <c r="D179" s="24" t="s">
        <v>377</v>
      </c>
      <c r="E179" s="48" t="s">
        <v>459</v>
      </c>
      <c r="F179" s="24" t="s">
        <v>566</v>
      </c>
      <c r="G179" s="304">
        <f>G180</f>
        <v>493</v>
      </c>
    </row>
    <row r="180" spans="1:7" s="139" customFormat="1" ht="30" customHeight="1">
      <c r="A180" s="334" t="s">
        <v>567</v>
      </c>
      <c r="B180" s="36" t="s">
        <v>168</v>
      </c>
      <c r="C180" s="24" t="s">
        <v>381</v>
      </c>
      <c r="D180" s="24" t="s">
        <v>377</v>
      </c>
      <c r="E180" s="48" t="s">
        <v>459</v>
      </c>
      <c r="F180" s="24" t="s">
        <v>674</v>
      </c>
      <c r="G180" s="304">
        <v>493</v>
      </c>
    </row>
    <row r="181" spans="1:7" ht="29.25" customHeight="1" hidden="1">
      <c r="A181" s="64" t="s">
        <v>222</v>
      </c>
      <c r="B181" s="58" t="s">
        <v>168</v>
      </c>
      <c r="C181" s="50" t="s">
        <v>381</v>
      </c>
      <c r="D181" s="50" t="s">
        <v>377</v>
      </c>
      <c r="E181" s="74" t="s">
        <v>131</v>
      </c>
      <c r="F181" s="24"/>
      <c r="G181" s="181"/>
    </row>
    <row r="182" spans="1:7" s="68" customFormat="1" ht="30.75" customHeight="1">
      <c r="A182" s="64" t="s">
        <v>222</v>
      </c>
      <c r="B182" s="58" t="s">
        <v>168</v>
      </c>
      <c r="C182" s="50" t="s">
        <v>381</v>
      </c>
      <c r="D182" s="50" t="s">
        <v>377</v>
      </c>
      <c r="E182" s="74" t="s">
        <v>131</v>
      </c>
      <c r="F182" s="24"/>
      <c r="G182" s="349">
        <f>G183</f>
        <v>1607</v>
      </c>
    </row>
    <row r="183" spans="1:7" s="185" customFormat="1" ht="26.25" customHeight="1">
      <c r="A183" s="46" t="s">
        <v>388</v>
      </c>
      <c r="B183" s="37" t="s">
        <v>168</v>
      </c>
      <c r="C183" s="45" t="s">
        <v>381</v>
      </c>
      <c r="D183" s="45" t="s">
        <v>377</v>
      </c>
      <c r="E183" s="51" t="s">
        <v>344</v>
      </c>
      <c r="F183" s="45"/>
      <c r="G183" s="348">
        <f>G184</f>
        <v>1607</v>
      </c>
    </row>
    <row r="184" spans="1:7" s="139" customFormat="1" ht="32.25" customHeight="1">
      <c r="A184" s="28" t="s">
        <v>247</v>
      </c>
      <c r="B184" s="37" t="s">
        <v>168</v>
      </c>
      <c r="C184" s="24" t="s">
        <v>381</v>
      </c>
      <c r="D184" s="24" t="s">
        <v>377</v>
      </c>
      <c r="E184" s="48" t="s">
        <v>344</v>
      </c>
      <c r="F184" s="29" t="s">
        <v>248</v>
      </c>
      <c r="G184" s="348">
        <f>G185</f>
        <v>1607</v>
      </c>
    </row>
    <row r="185" spans="1:7" s="160" customFormat="1" ht="30" customHeight="1">
      <c r="A185" s="125" t="s">
        <v>249</v>
      </c>
      <c r="B185" s="37" t="s">
        <v>168</v>
      </c>
      <c r="C185" s="24" t="s">
        <v>381</v>
      </c>
      <c r="D185" s="24" t="s">
        <v>377</v>
      </c>
      <c r="E185" s="48" t="s">
        <v>344</v>
      </c>
      <c r="F185" s="29" t="s">
        <v>210</v>
      </c>
      <c r="G185" s="348">
        <f>G186</f>
        <v>1607</v>
      </c>
    </row>
    <row r="186" spans="1:7" s="160" customFormat="1" ht="30" customHeight="1">
      <c r="A186" s="26" t="s">
        <v>472</v>
      </c>
      <c r="B186" s="37" t="s">
        <v>168</v>
      </c>
      <c r="C186" s="24" t="s">
        <v>381</v>
      </c>
      <c r="D186" s="24" t="s">
        <v>377</v>
      </c>
      <c r="E186" s="48" t="s">
        <v>344</v>
      </c>
      <c r="F186" s="24" t="s">
        <v>395</v>
      </c>
      <c r="G186" s="303">
        <v>1607</v>
      </c>
    </row>
    <row r="187" spans="1:7" s="160" customFormat="1" ht="30" customHeight="1">
      <c r="A187" s="54" t="s">
        <v>375</v>
      </c>
      <c r="B187" s="36" t="s">
        <v>168</v>
      </c>
      <c r="C187" s="34" t="s">
        <v>381</v>
      </c>
      <c r="D187" s="34" t="s">
        <v>379</v>
      </c>
      <c r="E187" s="148"/>
      <c r="F187" s="34"/>
      <c r="G187" s="123">
        <f>G188+G199+G203</f>
        <v>1399.2620000000002</v>
      </c>
    </row>
    <row r="188" spans="1:7" s="160" customFormat="1" ht="30" customHeight="1">
      <c r="A188" s="64" t="s">
        <v>170</v>
      </c>
      <c r="B188" s="58" t="s">
        <v>168</v>
      </c>
      <c r="C188" s="50" t="s">
        <v>381</v>
      </c>
      <c r="D188" s="50" t="s">
        <v>379</v>
      </c>
      <c r="E188" s="74" t="s">
        <v>265</v>
      </c>
      <c r="F188" s="69"/>
      <c r="G188" s="173">
        <f>G189</f>
        <v>100</v>
      </c>
    </row>
    <row r="189" spans="1:7" s="185" customFormat="1" ht="31.5" customHeight="1">
      <c r="A189" s="392" t="s">
        <v>171</v>
      </c>
      <c r="B189" s="37" t="s">
        <v>168</v>
      </c>
      <c r="C189" s="45" t="s">
        <v>381</v>
      </c>
      <c r="D189" s="45" t="s">
        <v>379</v>
      </c>
      <c r="E189" s="51" t="s">
        <v>266</v>
      </c>
      <c r="F189" s="62"/>
      <c r="G189" s="178">
        <f>G190+G196+G193</f>
        <v>100</v>
      </c>
    </row>
    <row r="190" spans="1:7" s="139" customFormat="1" ht="14.25" customHeight="1">
      <c r="A190" s="125" t="s">
        <v>597</v>
      </c>
      <c r="B190" s="37" t="s">
        <v>168</v>
      </c>
      <c r="C190" s="29" t="s">
        <v>381</v>
      </c>
      <c r="D190" s="29" t="s">
        <v>379</v>
      </c>
      <c r="E190" s="71" t="s">
        <v>609</v>
      </c>
      <c r="F190" s="40" t="s">
        <v>248</v>
      </c>
      <c r="G190" s="49">
        <f>G191</f>
        <v>0</v>
      </c>
    </row>
    <row r="191" spans="1:7" s="139" customFormat="1" ht="27" customHeight="1">
      <c r="A191" s="28" t="s">
        <v>247</v>
      </c>
      <c r="B191" s="37" t="s">
        <v>168</v>
      </c>
      <c r="C191" s="29" t="s">
        <v>381</v>
      </c>
      <c r="D191" s="29" t="s">
        <v>379</v>
      </c>
      <c r="E191" s="71" t="s">
        <v>610</v>
      </c>
      <c r="F191" s="29" t="s">
        <v>210</v>
      </c>
      <c r="G191" s="49">
        <f>G192</f>
        <v>0</v>
      </c>
    </row>
    <row r="192" spans="1:7" s="139" customFormat="1" ht="27" customHeight="1">
      <c r="A192" s="26" t="s">
        <v>472</v>
      </c>
      <c r="B192" s="37" t="s">
        <v>168</v>
      </c>
      <c r="C192" s="29" t="s">
        <v>381</v>
      </c>
      <c r="D192" s="29" t="s">
        <v>379</v>
      </c>
      <c r="E192" s="71" t="s">
        <v>610</v>
      </c>
      <c r="F192" s="29" t="s">
        <v>395</v>
      </c>
      <c r="G192" s="49">
        <v>0</v>
      </c>
    </row>
    <row r="193" spans="1:7" s="139" customFormat="1" ht="15" customHeight="1">
      <c r="A193" s="125" t="s">
        <v>597</v>
      </c>
      <c r="B193" s="37" t="s">
        <v>168</v>
      </c>
      <c r="C193" s="29" t="s">
        <v>381</v>
      </c>
      <c r="D193" s="29" t="s">
        <v>379</v>
      </c>
      <c r="E193" s="71" t="s">
        <v>631</v>
      </c>
      <c r="F193" s="40" t="s">
        <v>248</v>
      </c>
      <c r="G193" s="49">
        <f>G194</f>
        <v>0</v>
      </c>
    </row>
    <row r="194" spans="1:7" s="139" customFormat="1" ht="27" customHeight="1">
      <c r="A194" s="28" t="s">
        <v>247</v>
      </c>
      <c r="B194" s="37" t="s">
        <v>168</v>
      </c>
      <c r="C194" s="29" t="s">
        <v>381</v>
      </c>
      <c r="D194" s="29" t="s">
        <v>379</v>
      </c>
      <c r="E194" s="71" t="s">
        <v>632</v>
      </c>
      <c r="F194" s="29" t="s">
        <v>210</v>
      </c>
      <c r="G194" s="49">
        <f>G195</f>
        <v>0</v>
      </c>
    </row>
    <row r="195" spans="1:7" ht="27" customHeight="1">
      <c r="A195" s="26" t="s">
        <v>472</v>
      </c>
      <c r="B195" s="37" t="s">
        <v>168</v>
      </c>
      <c r="C195" s="29" t="s">
        <v>381</v>
      </c>
      <c r="D195" s="29" t="s">
        <v>379</v>
      </c>
      <c r="E195" s="71" t="s">
        <v>632</v>
      </c>
      <c r="F195" s="29" t="s">
        <v>395</v>
      </c>
      <c r="G195" s="49">
        <v>0</v>
      </c>
    </row>
    <row r="196" spans="1:7" ht="17.25" customHeight="1">
      <c r="A196" s="125" t="s">
        <v>628</v>
      </c>
      <c r="B196" s="37" t="s">
        <v>168</v>
      </c>
      <c r="C196" s="29" t="s">
        <v>381</v>
      </c>
      <c r="D196" s="29" t="s">
        <v>379</v>
      </c>
      <c r="E196" s="71" t="s">
        <v>611</v>
      </c>
      <c r="F196" s="24" t="s">
        <v>248</v>
      </c>
      <c r="G196" s="49">
        <f>G197</f>
        <v>100</v>
      </c>
    </row>
    <row r="197" spans="1:7" ht="27" customHeight="1">
      <c r="A197" s="28" t="s">
        <v>247</v>
      </c>
      <c r="B197" s="37" t="s">
        <v>168</v>
      </c>
      <c r="C197" s="29" t="s">
        <v>381</v>
      </c>
      <c r="D197" s="29" t="s">
        <v>379</v>
      </c>
      <c r="E197" s="71" t="s">
        <v>611</v>
      </c>
      <c r="F197" s="24" t="s">
        <v>210</v>
      </c>
      <c r="G197" s="49">
        <f>G198</f>
        <v>100</v>
      </c>
    </row>
    <row r="198" spans="1:7" ht="27" customHeight="1">
      <c r="A198" s="26" t="s">
        <v>472</v>
      </c>
      <c r="B198" s="37" t="s">
        <v>168</v>
      </c>
      <c r="C198" s="29" t="s">
        <v>381</v>
      </c>
      <c r="D198" s="29" t="s">
        <v>379</v>
      </c>
      <c r="E198" s="71" t="s">
        <v>611</v>
      </c>
      <c r="F198" s="29" t="s">
        <v>395</v>
      </c>
      <c r="G198" s="49">
        <v>100</v>
      </c>
    </row>
    <row r="199" spans="1:7" ht="20.25" customHeight="1">
      <c r="A199" s="64" t="s">
        <v>636</v>
      </c>
      <c r="B199" s="58" t="s">
        <v>168</v>
      </c>
      <c r="C199" s="50" t="s">
        <v>381</v>
      </c>
      <c r="D199" s="50" t="s">
        <v>379</v>
      </c>
      <c r="E199" s="74" t="s">
        <v>143</v>
      </c>
      <c r="F199" s="29"/>
      <c r="G199" s="178">
        <f>G200</f>
        <v>291.246</v>
      </c>
    </row>
    <row r="200" spans="1:7" ht="20.25" customHeight="1">
      <c r="A200" s="26" t="s">
        <v>637</v>
      </c>
      <c r="B200" s="37" t="s">
        <v>168</v>
      </c>
      <c r="C200" s="29" t="s">
        <v>381</v>
      </c>
      <c r="D200" s="29" t="s">
        <v>379</v>
      </c>
      <c r="E200" s="71" t="s">
        <v>638</v>
      </c>
      <c r="F200" s="29" t="s">
        <v>248</v>
      </c>
      <c r="G200" s="49">
        <f>G201</f>
        <v>291.246</v>
      </c>
    </row>
    <row r="201" spans="1:7" ht="27" customHeight="1">
      <c r="A201" s="28" t="s">
        <v>247</v>
      </c>
      <c r="B201" s="37" t="s">
        <v>168</v>
      </c>
      <c r="C201" s="29" t="s">
        <v>381</v>
      </c>
      <c r="D201" s="29" t="s">
        <v>379</v>
      </c>
      <c r="E201" s="71" t="s">
        <v>638</v>
      </c>
      <c r="F201" s="29" t="s">
        <v>210</v>
      </c>
      <c r="G201" s="49">
        <f>G202</f>
        <v>291.246</v>
      </c>
    </row>
    <row r="202" spans="1:7" ht="27" customHeight="1">
      <c r="A202" s="26" t="s">
        <v>472</v>
      </c>
      <c r="B202" s="37" t="s">
        <v>168</v>
      </c>
      <c r="C202" s="29" t="s">
        <v>381</v>
      </c>
      <c r="D202" s="29" t="s">
        <v>379</v>
      </c>
      <c r="E202" s="71" t="s">
        <v>638</v>
      </c>
      <c r="F202" s="29" t="s">
        <v>395</v>
      </c>
      <c r="G202" s="49">
        <v>291.246</v>
      </c>
    </row>
    <row r="203" spans="1:7" s="139" customFormat="1" ht="26.25" customHeight="1">
      <c r="A203" s="64" t="s">
        <v>222</v>
      </c>
      <c r="B203" s="58" t="s">
        <v>168</v>
      </c>
      <c r="C203" s="50" t="s">
        <v>381</v>
      </c>
      <c r="D203" s="50" t="s">
        <v>379</v>
      </c>
      <c r="E203" s="74" t="s">
        <v>131</v>
      </c>
      <c r="F203" s="50"/>
      <c r="G203" s="347">
        <f>G204+G216+G220+G208</f>
        <v>1008.0160000000001</v>
      </c>
    </row>
    <row r="204" spans="1:7" s="139" customFormat="1" ht="26.25" customHeight="1">
      <c r="A204" s="16" t="s">
        <v>301</v>
      </c>
      <c r="B204" s="44" t="s">
        <v>168</v>
      </c>
      <c r="C204" s="45" t="s">
        <v>381</v>
      </c>
      <c r="D204" s="45" t="s">
        <v>379</v>
      </c>
      <c r="E204" s="51" t="s">
        <v>137</v>
      </c>
      <c r="F204" s="62"/>
      <c r="G204" s="324">
        <f>G205</f>
        <v>161.316</v>
      </c>
    </row>
    <row r="205" spans="1:7" s="139" customFormat="1" ht="26.25" customHeight="1">
      <c r="A205" s="28" t="s">
        <v>247</v>
      </c>
      <c r="B205" s="37" t="s">
        <v>168</v>
      </c>
      <c r="C205" s="24" t="s">
        <v>381</v>
      </c>
      <c r="D205" s="24" t="s">
        <v>379</v>
      </c>
      <c r="E205" s="48" t="s">
        <v>137</v>
      </c>
      <c r="F205" s="40" t="s">
        <v>248</v>
      </c>
      <c r="G205" s="324">
        <f>G206</f>
        <v>161.316</v>
      </c>
    </row>
    <row r="206" spans="1:7" ht="27" customHeight="1">
      <c r="A206" s="125" t="s">
        <v>249</v>
      </c>
      <c r="B206" s="37" t="s">
        <v>168</v>
      </c>
      <c r="C206" s="24" t="s">
        <v>381</v>
      </c>
      <c r="D206" s="24" t="s">
        <v>379</v>
      </c>
      <c r="E206" s="48" t="s">
        <v>137</v>
      </c>
      <c r="F206" s="40" t="s">
        <v>210</v>
      </c>
      <c r="G206" s="324">
        <f>G207</f>
        <v>161.316</v>
      </c>
    </row>
    <row r="207" spans="1:7" s="139" customFormat="1" ht="25.5" customHeight="1">
      <c r="A207" s="26" t="s">
        <v>472</v>
      </c>
      <c r="B207" s="37" t="s">
        <v>168</v>
      </c>
      <c r="C207" s="24" t="s">
        <v>381</v>
      </c>
      <c r="D207" s="24" t="s">
        <v>379</v>
      </c>
      <c r="E207" s="48" t="s">
        <v>137</v>
      </c>
      <c r="F207" s="25" t="s">
        <v>395</v>
      </c>
      <c r="G207" s="328">
        <v>161.316</v>
      </c>
    </row>
    <row r="208" spans="1:7" s="139" customFormat="1" ht="28.5" customHeight="1">
      <c r="A208" s="184" t="s">
        <v>302</v>
      </c>
      <c r="B208" s="37" t="s">
        <v>168</v>
      </c>
      <c r="C208" s="45" t="s">
        <v>381</v>
      </c>
      <c r="D208" s="45" t="s">
        <v>379</v>
      </c>
      <c r="E208" s="51" t="s">
        <v>138</v>
      </c>
      <c r="F208" s="62"/>
      <c r="G208" s="324">
        <f>G209</f>
        <v>0</v>
      </c>
    </row>
    <row r="209" spans="1:7" s="139" customFormat="1" ht="27" customHeight="1">
      <c r="A209" s="28" t="s">
        <v>247</v>
      </c>
      <c r="B209" s="37" t="s">
        <v>168</v>
      </c>
      <c r="C209" s="24" t="s">
        <v>381</v>
      </c>
      <c r="D209" s="24" t="s">
        <v>379</v>
      </c>
      <c r="E209" s="48" t="s">
        <v>138</v>
      </c>
      <c r="F209" s="40" t="s">
        <v>248</v>
      </c>
      <c r="G209" s="324">
        <f>G210</f>
        <v>0</v>
      </c>
    </row>
    <row r="210" spans="1:7" ht="26.25" customHeight="1">
      <c r="A210" s="125" t="s">
        <v>249</v>
      </c>
      <c r="B210" s="37" t="s">
        <v>168</v>
      </c>
      <c r="C210" s="24" t="s">
        <v>381</v>
      </c>
      <c r="D210" s="24" t="s">
        <v>379</v>
      </c>
      <c r="E210" s="48" t="s">
        <v>138</v>
      </c>
      <c r="F210" s="40" t="s">
        <v>210</v>
      </c>
      <c r="G210" s="324">
        <f>G211</f>
        <v>0</v>
      </c>
    </row>
    <row r="211" spans="1:7" s="139" customFormat="1" ht="15" customHeight="1">
      <c r="A211" s="26" t="s">
        <v>472</v>
      </c>
      <c r="B211" s="37" t="s">
        <v>168</v>
      </c>
      <c r="C211" s="24" t="s">
        <v>381</v>
      </c>
      <c r="D211" s="24" t="s">
        <v>379</v>
      </c>
      <c r="E211" s="48" t="s">
        <v>138</v>
      </c>
      <c r="F211" s="25" t="s">
        <v>395</v>
      </c>
      <c r="G211" s="328">
        <v>0</v>
      </c>
    </row>
    <row r="212" spans="1:7" s="139" customFormat="1" ht="28.5" customHeight="1">
      <c r="A212" s="16" t="s">
        <v>303</v>
      </c>
      <c r="B212" s="37" t="s">
        <v>168</v>
      </c>
      <c r="C212" s="45" t="s">
        <v>381</v>
      </c>
      <c r="D212" s="45" t="s">
        <v>379</v>
      </c>
      <c r="E212" s="51" t="s">
        <v>139</v>
      </c>
      <c r="F212" s="62"/>
      <c r="G212" s="138">
        <f>G213</f>
        <v>0</v>
      </c>
    </row>
    <row r="213" spans="1:7" s="139" customFormat="1" ht="30" customHeight="1">
      <c r="A213" s="28" t="s">
        <v>247</v>
      </c>
      <c r="B213" s="37" t="s">
        <v>168</v>
      </c>
      <c r="C213" s="24" t="s">
        <v>381</v>
      </c>
      <c r="D213" s="24" t="s">
        <v>379</v>
      </c>
      <c r="E213" s="48" t="s">
        <v>139</v>
      </c>
      <c r="F213" s="40" t="s">
        <v>248</v>
      </c>
      <c r="G213" s="138">
        <f>G214</f>
        <v>0</v>
      </c>
    </row>
    <row r="214" spans="1:7" ht="27" customHeight="1">
      <c r="A214" s="125" t="s">
        <v>249</v>
      </c>
      <c r="B214" s="37" t="s">
        <v>168</v>
      </c>
      <c r="C214" s="24" t="s">
        <v>381</v>
      </c>
      <c r="D214" s="24" t="s">
        <v>379</v>
      </c>
      <c r="E214" s="48" t="s">
        <v>139</v>
      </c>
      <c r="F214" s="40" t="s">
        <v>210</v>
      </c>
      <c r="G214" s="96">
        <f>G215</f>
        <v>0</v>
      </c>
    </row>
    <row r="215" spans="1:7" s="139" customFormat="1" ht="27.75" customHeight="1">
      <c r="A215" s="26" t="s">
        <v>472</v>
      </c>
      <c r="B215" s="37" t="s">
        <v>168</v>
      </c>
      <c r="C215" s="24" t="s">
        <v>381</v>
      </c>
      <c r="D215" s="24" t="s">
        <v>379</v>
      </c>
      <c r="E215" s="48" t="s">
        <v>139</v>
      </c>
      <c r="F215" s="25" t="s">
        <v>395</v>
      </c>
      <c r="G215" s="144">
        <v>0</v>
      </c>
    </row>
    <row r="216" spans="1:7" ht="27.75" customHeight="1">
      <c r="A216" s="46" t="s">
        <v>411</v>
      </c>
      <c r="B216" s="44" t="s">
        <v>168</v>
      </c>
      <c r="C216" s="45" t="s">
        <v>381</v>
      </c>
      <c r="D216" s="45" t="s">
        <v>379</v>
      </c>
      <c r="E216" s="51" t="s">
        <v>140</v>
      </c>
      <c r="F216" s="62"/>
      <c r="G216" s="324">
        <f>G217</f>
        <v>10</v>
      </c>
    </row>
    <row r="217" spans="1:7" ht="27.75" customHeight="1">
      <c r="A217" s="28" t="s">
        <v>247</v>
      </c>
      <c r="B217" s="37" t="s">
        <v>168</v>
      </c>
      <c r="C217" s="29" t="s">
        <v>381</v>
      </c>
      <c r="D217" s="29" t="s">
        <v>379</v>
      </c>
      <c r="E217" s="71" t="s">
        <v>140</v>
      </c>
      <c r="F217" s="40" t="s">
        <v>248</v>
      </c>
      <c r="G217" s="324">
        <f>G218</f>
        <v>10</v>
      </c>
    </row>
    <row r="218" spans="1:7" ht="27" customHeight="1">
      <c r="A218" s="125" t="s">
        <v>249</v>
      </c>
      <c r="B218" s="37" t="s">
        <v>168</v>
      </c>
      <c r="C218" s="29" t="s">
        <v>381</v>
      </c>
      <c r="D218" s="29" t="s">
        <v>379</v>
      </c>
      <c r="E218" s="71" t="s">
        <v>140</v>
      </c>
      <c r="F218" s="40" t="s">
        <v>210</v>
      </c>
      <c r="G218" s="324">
        <f>G219</f>
        <v>10</v>
      </c>
    </row>
    <row r="219" spans="1:7" s="195" customFormat="1" ht="15" customHeight="1">
      <c r="A219" s="26" t="s">
        <v>472</v>
      </c>
      <c r="B219" s="37" t="s">
        <v>168</v>
      </c>
      <c r="C219" s="24" t="s">
        <v>381</v>
      </c>
      <c r="D219" s="24" t="s">
        <v>379</v>
      </c>
      <c r="E219" s="71" t="s">
        <v>140</v>
      </c>
      <c r="F219" s="25" t="s">
        <v>395</v>
      </c>
      <c r="G219" s="328">
        <v>10</v>
      </c>
    </row>
    <row r="220" spans="1:7" s="68" customFormat="1" ht="30" customHeight="1">
      <c r="A220" s="46" t="s">
        <v>304</v>
      </c>
      <c r="B220" s="44" t="s">
        <v>168</v>
      </c>
      <c r="C220" s="45" t="s">
        <v>381</v>
      </c>
      <c r="D220" s="45" t="s">
        <v>379</v>
      </c>
      <c r="E220" s="51" t="s">
        <v>141</v>
      </c>
      <c r="F220" s="62"/>
      <c r="G220" s="324">
        <f>G221</f>
        <v>836.7</v>
      </c>
    </row>
    <row r="221" spans="1:7" s="185" customFormat="1" ht="30" customHeight="1">
      <c r="A221" s="28" t="s">
        <v>247</v>
      </c>
      <c r="B221" s="37" t="s">
        <v>168</v>
      </c>
      <c r="C221" s="24" t="s">
        <v>381</v>
      </c>
      <c r="D221" s="24" t="s">
        <v>379</v>
      </c>
      <c r="E221" s="48" t="s">
        <v>141</v>
      </c>
      <c r="F221" s="40" t="s">
        <v>248</v>
      </c>
      <c r="G221" s="328">
        <f>G222</f>
        <v>836.7</v>
      </c>
    </row>
    <row r="222" spans="1:7" s="139" customFormat="1" ht="15.75" customHeight="1">
      <c r="A222" s="125" t="s">
        <v>249</v>
      </c>
      <c r="B222" s="37" t="s">
        <v>168</v>
      </c>
      <c r="C222" s="24" t="s">
        <v>381</v>
      </c>
      <c r="D222" s="24" t="s">
        <v>379</v>
      </c>
      <c r="E222" s="48" t="s">
        <v>141</v>
      </c>
      <c r="F222" s="40" t="s">
        <v>210</v>
      </c>
      <c r="G222" s="328">
        <f>G223</f>
        <v>836.7</v>
      </c>
    </row>
    <row r="223" spans="1:7" s="139" customFormat="1" ht="27" customHeight="1">
      <c r="A223" s="26" t="s">
        <v>472</v>
      </c>
      <c r="B223" s="37" t="s">
        <v>168</v>
      </c>
      <c r="C223" s="24" t="s">
        <v>381</v>
      </c>
      <c r="D223" s="24" t="s">
        <v>379</v>
      </c>
      <c r="E223" s="48" t="s">
        <v>141</v>
      </c>
      <c r="F223" s="25" t="s">
        <v>395</v>
      </c>
      <c r="G223" s="328">
        <v>836.7</v>
      </c>
    </row>
    <row r="224" spans="1:7" ht="19.5" customHeight="1">
      <c r="A224" s="186" t="s">
        <v>412</v>
      </c>
      <c r="B224" s="36" t="s">
        <v>168</v>
      </c>
      <c r="C224" s="201" t="s">
        <v>382</v>
      </c>
      <c r="D224" s="201"/>
      <c r="E224" s="48"/>
      <c r="F224" s="193"/>
      <c r="G224" s="346">
        <f>G225</f>
        <v>9294.66</v>
      </c>
    </row>
    <row r="225" spans="1:7" ht="16.5" customHeight="1">
      <c r="A225" s="190" t="s">
        <v>413</v>
      </c>
      <c r="B225" s="36" t="s">
        <v>168</v>
      </c>
      <c r="C225" s="34" t="s">
        <v>382</v>
      </c>
      <c r="D225" s="34" t="s">
        <v>376</v>
      </c>
      <c r="E225" s="148"/>
      <c r="F225" s="101"/>
      <c r="G225" s="327">
        <f>G226+G277</f>
        <v>9294.66</v>
      </c>
    </row>
    <row r="226" spans="1:7" ht="27">
      <c r="A226" s="64" t="s">
        <v>176</v>
      </c>
      <c r="B226" s="58" t="s">
        <v>168</v>
      </c>
      <c r="C226" s="50" t="s">
        <v>382</v>
      </c>
      <c r="D226" s="50" t="s">
        <v>376</v>
      </c>
      <c r="E226" s="74" t="s">
        <v>66</v>
      </c>
      <c r="F226" s="69"/>
      <c r="G226" s="344">
        <f>G227+G252+G270</f>
        <v>9254.66</v>
      </c>
    </row>
    <row r="227" spans="1:7" ht="16.5" customHeight="1">
      <c r="A227" s="46" t="s">
        <v>177</v>
      </c>
      <c r="B227" s="37" t="s">
        <v>168</v>
      </c>
      <c r="C227" s="45" t="s">
        <v>382</v>
      </c>
      <c r="D227" s="45" t="s">
        <v>376</v>
      </c>
      <c r="E227" s="51" t="s">
        <v>67</v>
      </c>
      <c r="F227" s="62"/>
      <c r="G227" s="324">
        <f>G228+G234+G243</f>
        <v>7357.29</v>
      </c>
    </row>
    <row r="228" spans="1:7" ht="20.25" customHeight="1">
      <c r="A228" s="46" t="s">
        <v>178</v>
      </c>
      <c r="B228" s="37" t="s">
        <v>168</v>
      </c>
      <c r="C228" s="45" t="s">
        <v>382</v>
      </c>
      <c r="D228" s="45" t="s">
        <v>376</v>
      </c>
      <c r="E228" s="51" t="s">
        <v>270</v>
      </c>
      <c r="F228" s="62"/>
      <c r="G228" s="324">
        <f>G229</f>
        <v>4655.6</v>
      </c>
    </row>
    <row r="229" spans="1:7" ht="29.25" customHeight="1">
      <c r="A229" s="59" t="s">
        <v>243</v>
      </c>
      <c r="B229" s="37" t="s">
        <v>168</v>
      </c>
      <c r="C229" s="29" t="s">
        <v>382</v>
      </c>
      <c r="D229" s="29" t="s">
        <v>376</v>
      </c>
      <c r="E229" s="71" t="s">
        <v>270</v>
      </c>
      <c r="F229" s="25" t="s">
        <v>555</v>
      </c>
      <c r="G229" s="328">
        <f>G230</f>
        <v>4655.6</v>
      </c>
    </row>
    <row r="230" spans="1:7" ht="21.75" customHeight="1">
      <c r="A230" s="26" t="s">
        <v>306</v>
      </c>
      <c r="B230" s="37" t="s">
        <v>168</v>
      </c>
      <c r="C230" s="24" t="s">
        <v>382</v>
      </c>
      <c r="D230" s="24" t="s">
        <v>376</v>
      </c>
      <c r="E230" s="71" t="s">
        <v>270</v>
      </c>
      <c r="F230" s="40" t="s">
        <v>442</v>
      </c>
      <c r="G230" s="328">
        <f>G231+G232+G233</f>
        <v>4655.6</v>
      </c>
    </row>
    <row r="231" spans="1:12" ht="18.75" customHeight="1">
      <c r="A231" s="26" t="s">
        <v>285</v>
      </c>
      <c r="B231" s="37" t="s">
        <v>168</v>
      </c>
      <c r="C231" s="24" t="s">
        <v>382</v>
      </c>
      <c r="D231" s="24" t="s">
        <v>376</v>
      </c>
      <c r="E231" s="71" t="s">
        <v>270</v>
      </c>
      <c r="F231" s="24" t="s">
        <v>414</v>
      </c>
      <c r="G231" s="328">
        <v>3299.9</v>
      </c>
      <c r="J231" s="127"/>
      <c r="L231" s="127"/>
    </row>
    <row r="232" spans="1:7" ht="26.25" customHeight="1">
      <c r="A232" s="26" t="s">
        <v>286</v>
      </c>
      <c r="B232" s="37" t="s">
        <v>168</v>
      </c>
      <c r="C232" s="24" t="s">
        <v>382</v>
      </c>
      <c r="D232" s="24" t="s">
        <v>376</v>
      </c>
      <c r="E232" s="71" t="s">
        <v>270</v>
      </c>
      <c r="F232" s="24" t="s">
        <v>415</v>
      </c>
      <c r="G232" s="328">
        <v>3</v>
      </c>
    </row>
    <row r="233" spans="1:9" ht="27" customHeight="1">
      <c r="A233" s="26" t="s">
        <v>287</v>
      </c>
      <c r="B233" s="37" t="s">
        <v>168</v>
      </c>
      <c r="C233" s="24" t="s">
        <v>382</v>
      </c>
      <c r="D233" s="24" t="s">
        <v>376</v>
      </c>
      <c r="E233" s="71" t="s">
        <v>270</v>
      </c>
      <c r="F233" s="24" t="s">
        <v>202</v>
      </c>
      <c r="G233" s="328">
        <v>1352.7</v>
      </c>
      <c r="I233" s="170"/>
    </row>
    <row r="234" spans="1:9" ht="16.5" customHeight="1">
      <c r="A234" s="26" t="s">
        <v>179</v>
      </c>
      <c r="B234" s="37" t="s">
        <v>168</v>
      </c>
      <c r="C234" s="24" t="s">
        <v>382</v>
      </c>
      <c r="D234" s="24" t="s">
        <v>376</v>
      </c>
      <c r="E234" s="71" t="s">
        <v>271</v>
      </c>
      <c r="F234" s="24"/>
      <c r="G234" s="328">
        <f>G235+G239</f>
        <v>2701.6899999999996</v>
      </c>
      <c r="I234" s="170"/>
    </row>
    <row r="235" spans="1:7" ht="25.5" customHeight="1">
      <c r="A235" s="28" t="s">
        <v>247</v>
      </c>
      <c r="B235" s="37" t="s">
        <v>168</v>
      </c>
      <c r="C235" s="24" t="s">
        <v>382</v>
      </c>
      <c r="D235" s="24" t="s">
        <v>376</v>
      </c>
      <c r="E235" s="71" t="s">
        <v>271</v>
      </c>
      <c r="F235" s="24" t="s">
        <v>248</v>
      </c>
      <c r="G235" s="328">
        <f>G236</f>
        <v>2607.4289999999996</v>
      </c>
    </row>
    <row r="236" spans="1:7" ht="17.25" customHeight="1">
      <c r="A236" s="125" t="s">
        <v>249</v>
      </c>
      <c r="B236" s="37" t="s">
        <v>168</v>
      </c>
      <c r="C236" s="24" t="s">
        <v>382</v>
      </c>
      <c r="D236" s="24" t="s">
        <v>376</v>
      </c>
      <c r="E236" s="71" t="s">
        <v>271</v>
      </c>
      <c r="F236" s="24" t="s">
        <v>210</v>
      </c>
      <c r="G236" s="328">
        <f>G237+G238</f>
        <v>2607.4289999999996</v>
      </c>
    </row>
    <row r="237" spans="1:7" s="139" customFormat="1" ht="29.25" customHeight="1">
      <c r="A237" s="26" t="s">
        <v>393</v>
      </c>
      <c r="B237" s="37" t="s">
        <v>168</v>
      </c>
      <c r="C237" s="24" t="s">
        <v>382</v>
      </c>
      <c r="D237" s="24" t="s">
        <v>376</v>
      </c>
      <c r="E237" s="71" t="s">
        <v>271</v>
      </c>
      <c r="F237" s="24" t="s">
        <v>394</v>
      </c>
      <c r="G237" s="328">
        <v>49.71</v>
      </c>
    </row>
    <row r="238" spans="1:7" s="139" customFormat="1" ht="31.5" customHeight="1">
      <c r="A238" s="26" t="s">
        <v>472</v>
      </c>
      <c r="B238" s="37" t="s">
        <v>168</v>
      </c>
      <c r="C238" s="24" t="s">
        <v>382</v>
      </c>
      <c r="D238" s="24" t="s">
        <v>376</v>
      </c>
      <c r="E238" s="71" t="s">
        <v>271</v>
      </c>
      <c r="F238" s="24" t="s">
        <v>395</v>
      </c>
      <c r="G238" s="328">
        <f>2613.33-83.351+27.74</f>
        <v>2557.7189999999996</v>
      </c>
    </row>
    <row r="239" spans="1:7" ht="17.25" customHeight="1">
      <c r="A239" s="26" t="s">
        <v>50</v>
      </c>
      <c r="B239" s="37" t="s">
        <v>168</v>
      </c>
      <c r="C239" s="24" t="s">
        <v>382</v>
      </c>
      <c r="D239" s="24" t="s">
        <v>376</v>
      </c>
      <c r="E239" s="71" t="s">
        <v>271</v>
      </c>
      <c r="F239" s="24" t="s">
        <v>250</v>
      </c>
      <c r="G239" s="328">
        <f>G240+G241</f>
        <v>94.261</v>
      </c>
    </row>
    <row r="240" spans="1:7" ht="17.25" customHeight="1">
      <c r="A240" s="26" t="s">
        <v>602</v>
      </c>
      <c r="B240" s="37" t="s">
        <v>168</v>
      </c>
      <c r="C240" s="24" t="s">
        <v>382</v>
      </c>
      <c r="D240" s="24" t="s">
        <v>376</v>
      </c>
      <c r="E240" s="71" t="s">
        <v>271</v>
      </c>
      <c r="F240" s="24" t="s">
        <v>312</v>
      </c>
      <c r="G240" s="328">
        <v>6.261</v>
      </c>
    </row>
    <row r="241" spans="1:7" ht="15.75">
      <c r="A241" s="26" t="s">
        <v>214</v>
      </c>
      <c r="B241" s="37" t="s">
        <v>168</v>
      </c>
      <c r="C241" s="24" t="s">
        <v>382</v>
      </c>
      <c r="D241" s="24" t="s">
        <v>376</v>
      </c>
      <c r="E241" s="71" t="s">
        <v>271</v>
      </c>
      <c r="F241" s="24" t="s">
        <v>213</v>
      </c>
      <c r="G241" s="328">
        <f>G242</f>
        <v>88</v>
      </c>
    </row>
    <row r="242" spans="1:7" ht="27.75" customHeight="1">
      <c r="A242" s="26" t="s">
        <v>396</v>
      </c>
      <c r="B242" s="37" t="s">
        <v>168</v>
      </c>
      <c r="C242" s="24" t="s">
        <v>382</v>
      </c>
      <c r="D242" s="24" t="s">
        <v>376</v>
      </c>
      <c r="E242" s="71" t="s">
        <v>271</v>
      </c>
      <c r="F242" s="24" t="s">
        <v>215</v>
      </c>
      <c r="G242" s="328">
        <f>48+40</f>
        <v>88</v>
      </c>
    </row>
    <row r="243" spans="1:7" ht="22.5" customHeight="1" hidden="1">
      <c r="A243" s="54" t="s">
        <v>572</v>
      </c>
      <c r="B243" s="36" t="s">
        <v>168</v>
      </c>
      <c r="C243" s="34" t="s">
        <v>382</v>
      </c>
      <c r="D243" s="34" t="s">
        <v>376</v>
      </c>
      <c r="E243" s="148" t="s">
        <v>574</v>
      </c>
      <c r="F243" s="34"/>
      <c r="G243" s="327">
        <f>G244</f>
        <v>0</v>
      </c>
    </row>
    <row r="244" spans="1:7" ht="30" customHeight="1" hidden="1">
      <c r="A244" s="59" t="s">
        <v>243</v>
      </c>
      <c r="B244" s="37" t="s">
        <v>168</v>
      </c>
      <c r="C244" s="29" t="s">
        <v>382</v>
      </c>
      <c r="D244" s="29" t="s">
        <v>376</v>
      </c>
      <c r="E244" s="71" t="s">
        <v>574</v>
      </c>
      <c r="F244" s="29" t="s">
        <v>555</v>
      </c>
      <c r="G244" s="342">
        <f>G245</f>
        <v>0</v>
      </c>
    </row>
    <row r="245" spans="1:7" ht="22.5" customHeight="1" hidden="1">
      <c r="A245" s="26" t="s">
        <v>306</v>
      </c>
      <c r="B245" s="37" t="s">
        <v>168</v>
      </c>
      <c r="C245" s="29" t="s">
        <v>382</v>
      </c>
      <c r="D245" s="29" t="s">
        <v>376</v>
      </c>
      <c r="E245" s="71" t="s">
        <v>574</v>
      </c>
      <c r="F245" s="29" t="s">
        <v>442</v>
      </c>
      <c r="G245" s="342">
        <f>G246+G247</f>
        <v>0</v>
      </c>
    </row>
    <row r="246" spans="1:7" ht="27.75" customHeight="1" hidden="1">
      <c r="A246" s="26" t="s">
        <v>285</v>
      </c>
      <c r="B246" s="37" t="s">
        <v>168</v>
      </c>
      <c r="C246" s="24" t="s">
        <v>382</v>
      </c>
      <c r="D246" s="24" t="s">
        <v>376</v>
      </c>
      <c r="E246" s="71" t="s">
        <v>574</v>
      </c>
      <c r="F246" s="24" t="s">
        <v>414</v>
      </c>
      <c r="G246" s="328">
        <v>0</v>
      </c>
    </row>
    <row r="247" spans="1:7" ht="27.75" customHeight="1" hidden="1">
      <c r="A247" s="26" t="s">
        <v>287</v>
      </c>
      <c r="B247" s="37" t="s">
        <v>168</v>
      </c>
      <c r="C247" s="24" t="s">
        <v>382</v>
      </c>
      <c r="D247" s="24" t="s">
        <v>376</v>
      </c>
      <c r="E247" s="71" t="s">
        <v>574</v>
      </c>
      <c r="F247" s="24" t="s">
        <v>202</v>
      </c>
      <c r="G247" s="328">
        <v>0</v>
      </c>
    </row>
    <row r="248" spans="1:7" ht="27.75" customHeight="1" hidden="1">
      <c r="A248" s="54"/>
      <c r="B248" s="36"/>
      <c r="C248" s="34"/>
      <c r="D248" s="34"/>
      <c r="E248" s="148"/>
      <c r="F248" s="24"/>
      <c r="G248" s="328"/>
    </row>
    <row r="249" spans="1:7" ht="27.75" customHeight="1" hidden="1">
      <c r="A249" s="26"/>
      <c r="B249" s="37"/>
      <c r="C249" s="24"/>
      <c r="D249" s="24"/>
      <c r="E249" s="71"/>
      <c r="F249" s="24"/>
      <c r="G249" s="328"/>
    </row>
    <row r="250" spans="1:7" ht="27.75" customHeight="1" hidden="1">
      <c r="A250" s="26"/>
      <c r="B250" s="37"/>
      <c r="C250" s="24"/>
      <c r="D250" s="24"/>
      <c r="E250" s="71"/>
      <c r="F250" s="24"/>
      <c r="G250" s="328"/>
    </row>
    <row r="251" spans="1:7" ht="27.75" customHeight="1" hidden="1">
      <c r="A251" s="26"/>
      <c r="B251" s="37"/>
      <c r="C251" s="24"/>
      <c r="D251" s="24"/>
      <c r="E251" s="71"/>
      <c r="F251" s="24"/>
      <c r="G251" s="328"/>
    </row>
    <row r="252" spans="1:7" ht="27.75" customHeight="1">
      <c r="A252" s="46" t="s">
        <v>181</v>
      </c>
      <c r="B252" s="44" t="s">
        <v>168</v>
      </c>
      <c r="C252" s="45" t="s">
        <v>382</v>
      </c>
      <c r="D252" s="45" t="s">
        <v>376</v>
      </c>
      <c r="E252" s="51" t="s">
        <v>272</v>
      </c>
      <c r="F252" s="62"/>
      <c r="G252" s="324">
        <f>G253+G260+G265</f>
        <v>1711.67</v>
      </c>
    </row>
    <row r="253" spans="1:7" ht="27.75" customHeight="1">
      <c r="A253" s="59" t="s">
        <v>243</v>
      </c>
      <c r="B253" s="37" t="s">
        <v>168</v>
      </c>
      <c r="C253" s="24" t="s">
        <v>382</v>
      </c>
      <c r="D253" s="24" t="s">
        <v>376</v>
      </c>
      <c r="E253" s="48" t="s">
        <v>273</v>
      </c>
      <c r="F253" s="40" t="s">
        <v>555</v>
      </c>
      <c r="G253" s="324">
        <f>G254</f>
        <v>1365.81</v>
      </c>
    </row>
    <row r="254" spans="1:7" ht="27.75" customHeight="1">
      <c r="A254" s="26" t="s">
        <v>306</v>
      </c>
      <c r="B254" s="37" t="s">
        <v>168</v>
      </c>
      <c r="C254" s="24" t="s">
        <v>382</v>
      </c>
      <c r="D254" s="24" t="s">
        <v>376</v>
      </c>
      <c r="E254" s="48" t="s">
        <v>274</v>
      </c>
      <c r="F254" s="40" t="s">
        <v>442</v>
      </c>
      <c r="G254" s="328">
        <f>G255+G256+G257</f>
        <v>1365.81</v>
      </c>
    </row>
    <row r="255" spans="1:7" ht="27.75" customHeight="1">
      <c r="A255" s="26" t="s">
        <v>285</v>
      </c>
      <c r="B255" s="37" t="s">
        <v>168</v>
      </c>
      <c r="C255" s="24" t="s">
        <v>382</v>
      </c>
      <c r="D255" s="24" t="s">
        <v>376</v>
      </c>
      <c r="E255" s="48" t="s">
        <v>274</v>
      </c>
      <c r="F255" s="24" t="s">
        <v>414</v>
      </c>
      <c r="G255" s="328">
        <v>983.25</v>
      </c>
    </row>
    <row r="256" spans="1:7" ht="27.75" customHeight="1">
      <c r="A256" s="26" t="s">
        <v>286</v>
      </c>
      <c r="B256" s="37" t="s">
        <v>168</v>
      </c>
      <c r="C256" s="24" t="s">
        <v>382</v>
      </c>
      <c r="D256" s="24" t="s">
        <v>376</v>
      </c>
      <c r="E256" s="48" t="s">
        <v>274</v>
      </c>
      <c r="F256" s="24" t="s">
        <v>415</v>
      </c>
      <c r="G256" s="328">
        <v>1</v>
      </c>
    </row>
    <row r="257" spans="1:7" ht="27.75" customHeight="1">
      <c r="A257" s="26" t="s">
        <v>287</v>
      </c>
      <c r="B257" s="37" t="s">
        <v>168</v>
      </c>
      <c r="C257" s="24" t="s">
        <v>382</v>
      </c>
      <c r="D257" s="24" t="s">
        <v>376</v>
      </c>
      <c r="E257" s="48" t="s">
        <v>274</v>
      </c>
      <c r="F257" s="24" t="s">
        <v>202</v>
      </c>
      <c r="G257" s="328">
        <v>381.56</v>
      </c>
    </row>
    <row r="258" spans="1:7" ht="25.5" hidden="1">
      <c r="A258" s="26" t="s">
        <v>307</v>
      </c>
      <c r="B258" s="37" t="s">
        <v>168</v>
      </c>
      <c r="C258" s="24" t="s">
        <v>382</v>
      </c>
      <c r="D258" s="24" t="s">
        <v>376</v>
      </c>
      <c r="E258" s="51" t="s">
        <v>275</v>
      </c>
      <c r="F258" s="24"/>
      <c r="G258" s="328">
        <f>G259</f>
        <v>0</v>
      </c>
    </row>
    <row r="259" spans="1:7" ht="26.25" customHeight="1" hidden="1">
      <c r="A259" s="26" t="s">
        <v>556</v>
      </c>
      <c r="B259" s="37" t="s">
        <v>168</v>
      </c>
      <c r="C259" s="24" t="s">
        <v>382</v>
      </c>
      <c r="D259" s="24" t="s">
        <v>376</v>
      </c>
      <c r="E259" s="51" t="s">
        <v>275</v>
      </c>
      <c r="F259" s="24" t="s">
        <v>210</v>
      </c>
      <c r="G259" s="328"/>
    </row>
    <row r="260" spans="1:7" ht="22.5" customHeight="1">
      <c r="A260" s="26" t="s">
        <v>181</v>
      </c>
      <c r="B260" s="37" t="s">
        <v>168</v>
      </c>
      <c r="C260" s="24" t="s">
        <v>382</v>
      </c>
      <c r="D260" s="24" t="s">
        <v>376</v>
      </c>
      <c r="E260" s="48" t="s">
        <v>275</v>
      </c>
      <c r="F260" s="24"/>
      <c r="G260" s="328">
        <f>G261</f>
        <v>345.86</v>
      </c>
    </row>
    <row r="261" spans="1:7" ht="33.75" customHeight="1">
      <c r="A261" s="28" t="s">
        <v>247</v>
      </c>
      <c r="B261" s="37" t="s">
        <v>168</v>
      </c>
      <c r="C261" s="24" t="s">
        <v>382</v>
      </c>
      <c r="D261" s="24" t="s">
        <v>376</v>
      </c>
      <c r="E261" s="48" t="s">
        <v>275</v>
      </c>
      <c r="F261" s="24" t="s">
        <v>248</v>
      </c>
      <c r="G261" s="328">
        <f>G262</f>
        <v>345.86</v>
      </c>
    </row>
    <row r="262" spans="1:7" ht="42.75" customHeight="1">
      <c r="A262" s="125" t="s">
        <v>249</v>
      </c>
      <c r="B262" s="37" t="s">
        <v>168</v>
      </c>
      <c r="C262" s="24" t="s">
        <v>382</v>
      </c>
      <c r="D262" s="24" t="s">
        <v>376</v>
      </c>
      <c r="E262" s="48" t="s">
        <v>275</v>
      </c>
      <c r="F262" s="24" t="s">
        <v>210</v>
      </c>
      <c r="G262" s="328">
        <f>G263+G264</f>
        <v>345.86</v>
      </c>
    </row>
    <row r="263" spans="1:7" ht="18" customHeight="1">
      <c r="A263" s="26" t="s">
        <v>393</v>
      </c>
      <c r="B263" s="37" t="s">
        <v>168</v>
      </c>
      <c r="C263" s="24" t="s">
        <v>382</v>
      </c>
      <c r="D263" s="24" t="s">
        <v>376</v>
      </c>
      <c r="E263" s="48" t="s">
        <v>275</v>
      </c>
      <c r="F263" s="24" t="s">
        <v>394</v>
      </c>
      <c r="G263" s="328">
        <v>16</v>
      </c>
    </row>
    <row r="264" spans="1:7" ht="38.25">
      <c r="A264" s="26" t="s">
        <v>472</v>
      </c>
      <c r="B264" s="37" t="s">
        <v>168</v>
      </c>
      <c r="C264" s="24" t="s">
        <v>382</v>
      </c>
      <c r="D264" s="24" t="s">
        <v>376</v>
      </c>
      <c r="E264" s="48" t="s">
        <v>275</v>
      </c>
      <c r="F264" s="24" t="s">
        <v>395</v>
      </c>
      <c r="G264" s="328">
        <f>320.51+9.35</f>
        <v>329.86</v>
      </c>
    </row>
    <row r="265" spans="1:7" ht="25.5">
      <c r="A265" s="54" t="s">
        <v>573</v>
      </c>
      <c r="B265" s="37" t="s">
        <v>168</v>
      </c>
      <c r="C265" s="24" t="s">
        <v>382</v>
      </c>
      <c r="D265" s="24" t="s">
        <v>376</v>
      </c>
      <c r="E265" s="148" t="s">
        <v>575</v>
      </c>
      <c r="F265" s="24"/>
      <c r="G265" s="327">
        <f>G266</f>
        <v>0</v>
      </c>
    </row>
    <row r="266" spans="1:7" ht="47.25" customHeight="1">
      <c r="A266" s="59" t="s">
        <v>243</v>
      </c>
      <c r="B266" s="37" t="s">
        <v>168</v>
      </c>
      <c r="C266" s="24" t="s">
        <v>382</v>
      </c>
      <c r="D266" s="24" t="s">
        <v>376</v>
      </c>
      <c r="E266" s="71" t="s">
        <v>575</v>
      </c>
      <c r="F266" s="24" t="s">
        <v>555</v>
      </c>
      <c r="G266" s="342">
        <f>G267</f>
        <v>0</v>
      </c>
    </row>
    <row r="267" spans="1:7" ht="15.75">
      <c r="A267" s="26" t="s">
        <v>306</v>
      </c>
      <c r="B267" s="37" t="s">
        <v>168</v>
      </c>
      <c r="C267" s="24" t="s">
        <v>382</v>
      </c>
      <c r="D267" s="24" t="s">
        <v>376</v>
      </c>
      <c r="E267" s="71" t="s">
        <v>575</v>
      </c>
      <c r="F267" s="24" t="s">
        <v>442</v>
      </c>
      <c r="G267" s="342">
        <f>G268+G269</f>
        <v>0</v>
      </c>
    </row>
    <row r="268" spans="1:7" ht="15.75">
      <c r="A268" s="26" t="s">
        <v>285</v>
      </c>
      <c r="B268" s="37" t="s">
        <v>168</v>
      </c>
      <c r="C268" s="24" t="s">
        <v>382</v>
      </c>
      <c r="D268" s="24" t="s">
        <v>376</v>
      </c>
      <c r="E268" s="71" t="s">
        <v>575</v>
      </c>
      <c r="F268" s="24" t="s">
        <v>414</v>
      </c>
      <c r="G268" s="328">
        <v>0</v>
      </c>
    </row>
    <row r="269" spans="1:7" ht="25.5">
      <c r="A269" s="26" t="s">
        <v>287</v>
      </c>
      <c r="B269" s="37" t="s">
        <v>168</v>
      </c>
      <c r="C269" s="24" t="s">
        <v>382</v>
      </c>
      <c r="D269" s="24" t="s">
        <v>376</v>
      </c>
      <c r="E269" s="71" t="s">
        <v>575</v>
      </c>
      <c r="F269" s="24" t="s">
        <v>202</v>
      </c>
      <c r="G269" s="328">
        <v>0</v>
      </c>
    </row>
    <row r="270" spans="1:7" ht="29.25" customHeight="1">
      <c r="A270" s="64" t="s">
        <v>182</v>
      </c>
      <c r="B270" s="58" t="s">
        <v>168</v>
      </c>
      <c r="C270" s="50" t="s">
        <v>382</v>
      </c>
      <c r="D270" s="50" t="s">
        <v>376</v>
      </c>
      <c r="E270" s="74" t="s">
        <v>276</v>
      </c>
      <c r="F270" s="50"/>
      <c r="G270" s="344">
        <f>G271</f>
        <v>185.70000000000002</v>
      </c>
    </row>
    <row r="271" spans="1:7" ht="29.25" customHeight="1">
      <c r="A271" s="59" t="s">
        <v>183</v>
      </c>
      <c r="B271" s="37" t="s">
        <v>168</v>
      </c>
      <c r="C271" s="24" t="s">
        <v>382</v>
      </c>
      <c r="D271" s="24" t="s">
        <v>376</v>
      </c>
      <c r="E271" s="48" t="s">
        <v>277</v>
      </c>
      <c r="F271" s="24"/>
      <c r="G271" s="328">
        <f>G272</f>
        <v>185.70000000000002</v>
      </c>
    </row>
    <row r="272" spans="1:7" s="185" customFormat="1" ht="27" customHeight="1">
      <c r="A272" s="59" t="s">
        <v>243</v>
      </c>
      <c r="B272" s="37" t="s">
        <v>168</v>
      </c>
      <c r="C272" s="24" t="s">
        <v>382</v>
      </c>
      <c r="D272" s="24" t="s">
        <v>376</v>
      </c>
      <c r="E272" s="48" t="s">
        <v>277</v>
      </c>
      <c r="F272" s="40" t="s">
        <v>555</v>
      </c>
      <c r="G272" s="328">
        <f>G274+G276</f>
        <v>185.70000000000002</v>
      </c>
    </row>
    <row r="273" spans="1:7" s="139" customFormat="1" ht="15" customHeight="1">
      <c r="A273" s="26" t="s">
        <v>306</v>
      </c>
      <c r="B273" s="37" t="s">
        <v>168</v>
      </c>
      <c r="C273" s="24" t="s">
        <v>382</v>
      </c>
      <c r="D273" s="24" t="s">
        <v>376</v>
      </c>
      <c r="E273" s="48" t="s">
        <v>277</v>
      </c>
      <c r="F273" s="40" t="s">
        <v>442</v>
      </c>
      <c r="G273" s="328">
        <f>G274+G275+G276</f>
        <v>185.70000000000002</v>
      </c>
    </row>
    <row r="274" spans="1:7" s="139" customFormat="1" ht="28.5" customHeight="1">
      <c r="A274" s="26" t="s">
        <v>285</v>
      </c>
      <c r="B274" s="37" t="s">
        <v>168</v>
      </c>
      <c r="C274" s="24" t="s">
        <v>382</v>
      </c>
      <c r="D274" s="24" t="s">
        <v>376</v>
      </c>
      <c r="E274" s="48" t="s">
        <v>277</v>
      </c>
      <c r="F274" s="24" t="s">
        <v>414</v>
      </c>
      <c r="G274" s="328">
        <v>128.8</v>
      </c>
    </row>
    <row r="275" spans="1:7" s="139" customFormat="1" ht="27.75" customHeight="1">
      <c r="A275" s="26" t="s">
        <v>473</v>
      </c>
      <c r="B275" s="37" t="s">
        <v>554</v>
      </c>
      <c r="C275" s="24" t="s">
        <v>382</v>
      </c>
      <c r="D275" s="24" t="s">
        <v>376</v>
      </c>
      <c r="E275" s="48" t="s">
        <v>277</v>
      </c>
      <c r="F275" s="24" t="s">
        <v>415</v>
      </c>
      <c r="G275" s="328"/>
    </row>
    <row r="276" spans="1:7" ht="26.25" customHeight="1">
      <c r="A276" s="26" t="s">
        <v>287</v>
      </c>
      <c r="B276" s="37" t="s">
        <v>168</v>
      </c>
      <c r="C276" s="24" t="s">
        <v>382</v>
      </c>
      <c r="D276" s="24" t="s">
        <v>376</v>
      </c>
      <c r="E276" s="48" t="s">
        <v>277</v>
      </c>
      <c r="F276" s="24" t="s">
        <v>202</v>
      </c>
      <c r="G276" s="144">
        <v>56.9</v>
      </c>
    </row>
    <row r="277" spans="1:7" ht="14.25" customHeight="1">
      <c r="A277" s="205" t="s">
        <v>222</v>
      </c>
      <c r="B277" s="58" t="s">
        <v>168</v>
      </c>
      <c r="C277" s="50" t="s">
        <v>382</v>
      </c>
      <c r="D277" s="50" t="s">
        <v>376</v>
      </c>
      <c r="E277" s="74" t="s">
        <v>131</v>
      </c>
      <c r="F277" s="69"/>
      <c r="G277" s="344">
        <f>G278</f>
        <v>40</v>
      </c>
    </row>
    <row r="278" spans="1:7" s="68" customFormat="1" ht="12.75" customHeight="1">
      <c r="A278" s="206" t="s">
        <v>305</v>
      </c>
      <c r="B278" s="37" t="s">
        <v>168</v>
      </c>
      <c r="C278" s="45" t="s">
        <v>416</v>
      </c>
      <c r="D278" s="45" t="s">
        <v>376</v>
      </c>
      <c r="E278" s="51" t="s">
        <v>142</v>
      </c>
      <c r="F278" s="62"/>
      <c r="G278" s="324">
        <f>G279</f>
        <v>40</v>
      </c>
    </row>
    <row r="279" spans="1:7" s="185" customFormat="1" ht="29.25" customHeight="1">
      <c r="A279" s="28" t="s">
        <v>247</v>
      </c>
      <c r="B279" s="37" t="s">
        <v>168</v>
      </c>
      <c r="C279" s="24" t="s">
        <v>382</v>
      </c>
      <c r="D279" s="24" t="s">
        <v>376</v>
      </c>
      <c r="E279" s="48" t="s">
        <v>142</v>
      </c>
      <c r="F279" s="40" t="s">
        <v>248</v>
      </c>
      <c r="G279" s="324">
        <f>G280</f>
        <v>40</v>
      </c>
    </row>
    <row r="280" spans="1:7" s="139" customFormat="1" ht="15.75" customHeight="1">
      <c r="A280" s="125" t="s">
        <v>249</v>
      </c>
      <c r="B280" s="37" t="s">
        <v>168</v>
      </c>
      <c r="C280" s="24" t="s">
        <v>382</v>
      </c>
      <c r="D280" s="24" t="s">
        <v>376</v>
      </c>
      <c r="E280" s="48" t="s">
        <v>142</v>
      </c>
      <c r="F280" s="40" t="s">
        <v>210</v>
      </c>
      <c r="G280" s="324">
        <f>G281</f>
        <v>40</v>
      </c>
    </row>
    <row r="281" spans="1:7" ht="15.75" customHeight="1">
      <c r="A281" s="26" t="s">
        <v>472</v>
      </c>
      <c r="B281" s="37" t="s">
        <v>168</v>
      </c>
      <c r="C281" s="24" t="s">
        <v>382</v>
      </c>
      <c r="D281" s="24" t="s">
        <v>376</v>
      </c>
      <c r="E281" s="48" t="s">
        <v>142</v>
      </c>
      <c r="F281" s="24" t="s">
        <v>395</v>
      </c>
      <c r="G281" s="328">
        <v>40</v>
      </c>
    </row>
    <row r="282" spans="1:7" ht="15.75" customHeight="1">
      <c r="A282" s="192" t="s">
        <v>420</v>
      </c>
      <c r="B282" s="36" t="s">
        <v>168</v>
      </c>
      <c r="C282" s="201" t="s">
        <v>421</v>
      </c>
      <c r="D282" s="201"/>
      <c r="E282" s="48"/>
      <c r="F282" s="201"/>
      <c r="G282" s="327">
        <f>G283</f>
        <v>129.6</v>
      </c>
    </row>
    <row r="283" spans="1:7" ht="13.5" customHeight="1" hidden="1">
      <c r="A283" s="75" t="s">
        <v>422</v>
      </c>
      <c r="B283" s="36" t="s">
        <v>168</v>
      </c>
      <c r="C283" s="34" t="s">
        <v>421</v>
      </c>
      <c r="D283" s="34" t="s">
        <v>376</v>
      </c>
      <c r="E283" s="148"/>
      <c r="F283" s="34"/>
      <c r="G283" s="327">
        <f>G284</f>
        <v>129.6</v>
      </c>
    </row>
    <row r="284" spans="1:7" s="68" customFormat="1" ht="14.25" customHeight="1">
      <c r="A284" s="207" t="s">
        <v>222</v>
      </c>
      <c r="B284" s="58" t="s">
        <v>168</v>
      </c>
      <c r="C284" s="50" t="s">
        <v>421</v>
      </c>
      <c r="D284" s="50" t="s">
        <v>376</v>
      </c>
      <c r="E284" s="74" t="s">
        <v>131</v>
      </c>
      <c r="F284" s="50"/>
      <c r="G284" s="344">
        <f>G285</f>
        <v>129.6</v>
      </c>
    </row>
    <row r="285" spans="1:7" s="68" customFormat="1" ht="14.25" customHeight="1">
      <c r="A285" s="183" t="s">
        <v>423</v>
      </c>
      <c r="B285" s="37" t="s">
        <v>168</v>
      </c>
      <c r="C285" s="45" t="s">
        <v>421</v>
      </c>
      <c r="D285" s="45" t="s">
        <v>376</v>
      </c>
      <c r="E285" s="51" t="s">
        <v>149</v>
      </c>
      <c r="F285" s="45"/>
      <c r="G285" s="324">
        <f>G286</f>
        <v>129.6</v>
      </c>
    </row>
    <row r="286" spans="1:7" s="185" customFormat="1" ht="29.25" customHeight="1">
      <c r="A286" s="76" t="s">
        <v>292</v>
      </c>
      <c r="B286" s="37" t="s">
        <v>168</v>
      </c>
      <c r="C286" s="24" t="s">
        <v>421</v>
      </c>
      <c r="D286" s="24" t="s">
        <v>376</v>
      </c>
      <c r="E286" s="48" t="s">
        <v>149</v>
      </c>
      <c r="F286" s="24" t="s">
        <v>293</v>
      </c>
      <c r="G286" s="328">
        <f>G288</f>
        <v>129.6</v>
      </c>
    </row>
    <row r="287" spans="1:7" s="139" customFormat="1" ht="29.25" customHeight="1">
      <c r="A287" s="76" t="s">
        <v>360</v>
      </c>
      <c r="B287" s="37" t="s">
        <v>168</v>
      </c>
      <c r="C287" s="24" t="s">
        <v>421</v>
      </c>
      <c r="D287" s="24" t="s">
        <v>376</v>
      </c>
      <c r="E287" s="48" t="s">
        <v>149</v>
      </c>
      <c r="F287" s="24" t="s">
        <v>554</v>
      </c>
      <c r="G287" s="328">
        <f>G288</f>
        <v>129.6</v>
      </c>
    </row>
    <row r="288" spans="1:7" s="139" customFormat="1" ht="21" customHeight="1">
      <c r="A288" s="208" t="s">
        <v>474</v>
      </c>
      <c r="B288" s="37" t="s">
        <v>168</v>
      </c>
      <c r="C288" s="24" t="s">
        <v>421</v>
      </c>
      <c r="D288" s="24" t="s">
        <v>376</v>
      </c>
      <c r="E288" s="48" t="s">
        <v>149</v>
      </c>
      <c r="F288" s="24" t="s">
        <v>424</v>
      </c>
      <c r="G288" s="345">
        <v>129.6</v>
      </c>
    </row>
    <row r="289" spans="1:7" s="139" customFormat="1" ht="18.75" customHeight="1">
      <c r="A289" s="186" t="s">
        <v>417</v>
      </c>
      <c r="B289" s="36" t="s">
        <v>168</v>
      </c>
      <c r="C289" s="201" t="s">
        <v>419</v>
      </c>
      <c r="D289" s="24"/>
      <c r="E289" s="48"/>
      <c r="F289" s="24"/>
      <c r="G289" s="346">
        <f>G290</f>
        <v>429.063</v>
      </c>
    </row>
    <row r="290" spans="1:7" s="139" customFormat="1" ht="18.75" customHeight="1">
      <c r="A290" s="190" t="s">
        <v>418</v>
      </c>
      <c r="B290" s="36" t="s">
        <v>168</v>
      </c>
      <c r="C290" s="34" t="s">
        <v>419</v>
      </c>
      <c r="D290" s="34" t="s">
        <v>377</v>
      </c>
      <c r="E290" s="148"/>
      <c r="F290" s="34"/>
      <c r="G290" s="327">
        <f>G291</f>
        <v>429.063</v>
      </c>
    </row>
    <row r="291" spans="1:7" s="139" customFormat="1" ht="31.5" customHeight="1">
      <c r="A291" s="77" t="s">
        <v>222</v>
      </c>
      <c r="B291" s="58" t="s">
        <v>168</v>
      </c>
      <c r="C291" s="50" t="s">
        <v>419</v>
      </c>
      <c r="D291" s="50" t="s">
        <v>377</v>
      </c>
      <c r="E291" s="74" t="s">
        <v>131</v>
      </c>
      <c r="F291" s="50"/>
      <c r="G291" s="344">
        <f>G292</f>
        <v>429.063</v>
      </c>
    </row>
    <row r="292" spans="1:7" s="139" customFormat="1" ht="29.25" customHeight="1">
      <c r="A292" s="210" t="s">
        <v>294</v>
      </c>
      <c r="B292" s="44" t="s">
        <v>168</v>
      </c>
      <c r="C292" s="45" t="s">
        <v>419</v>
      </c>
      <c r="D292" s="45" t="s">
        <v>377</v>
      </c>
      <c r="E292" s="51" t="s">
        <v>295</v>
      </c>
      <c r="F292" s="45"/>
      <c r="G292" s="324">
        <f>G293</f>
        <v>429.063</v>
      </c>
    </row>
    <row r="293" spans="1:7" s="139" customFormat="1" ht="29.25" customHeight="1">
      <c r="A293" s="28" t="s">
        <v>247</v>
      </c>
      <c r="B293" s="37" t="s">
        <v>168</v>
      </c>
      <c r="C293" s="29" t="s">
        <v>419</v>
      </c>
      <c r="D293" s="29" t="s">
        <v>377</v>
      </c>
      <c r="E293" s="48" t="s">
        <v>295</v>
      </c>
      <c r="F293" s="29" t="s">
        <v>248</v>
      </c>
      <c r="G293" s="342">
        <f>G294+G298</f>
        <v>429.063</v>
      </c>
    </row>
    <row r="294" spans="1:7" s="139" customFormat="1" ht="29.25" customHeight="1">
      <c r="A294" s="125" t="s">
        <v>249</v>
      </c>
      <c r="B294" s="37" t="s">
        <v>168</v>
      </c>
      <c r="C294" s="29" t="s">
        <v>419</v>
      </c>
      <c r="D294" s="29" t="s">
        <v>377</v>
      </c>
      <c r="E294" s="48" t="s">
        <v>295</v>
      </c>
      <c r="F294" s="29" t="s">
        <v>210</v>
      </c>
      <c r="G294" s="342">
        <f>G295</f>
        <v>359.063</v>
      </c>
    </row>
    <row r="295" spans="1:7" s="68" customFormat="1" ht="39" customHeight="1">
      <c r="A295" s="26" t="s">
        <v>472</v>
      </c>
      <c r="B295" s="37" t="s">
        <v>168</v>
      </c>
      <c r="C295" s="29" t="s">
        <v>419</v>
      </c>
      <c r="D295" s="29" t="s">
        <v>377</v>
      </c>
      <c r="E295" s="48" t="s">
        <v>295</v>
      </c>
      <c r="F295" s="29" t="s">
        <v>395</v>
      </c>
      <c r="G295" s="342">
        <v>359.063</v>
      </c>
    </row>
    <row r="296" spans="1:7" s="68" customFormat="1" ht="58.5" customHeight="1">
      <c r="A296" s="211" t="s">
        <v>296</v>
      </c>
      <c r="B296" s="37" t="s">
        <v>168</v>
      </c>
      <c r="C296" s="45" t="s">
        <v>419</v>
      </c>
      <c r="D296" s="45" t="s">
        <v>377</v>
      </c>
      <c r="E296" s="51" t="s">
        <v>297</v>
      </c>
      <c r="F296" s="51"/>
      <c r="G296" s="324">
        <f>G297</f>
        <v>70</v>
      </c>
    </row>
    <row r="297" spans="1:7" ht="27.75" customHeight="1">
      <c r="A297" s="28" t="s">
        <v>247</v>
      </c>
      <c r="B297" s="37" t="s">
        <v>168</v>
      </c>
      <c r="C297" s="29" t="s">
        <v>419</v>
      </c>
      <c r="D297" s="29" t="s">
        <v>377</v>
      </c>
      <c r="E297" s="71" t="s">
        <v>297</v>
      </c>
      <c r="F297" s="29" t="s">
        <v>248</v>
      </c>
      <c r="G297" s="342">
        <f>G298</f>
        <v>70</v>
      </c>
    </row>
    <row r="298" spans="1:7" s="139" customFormat="1" ht="30" customHeight="1">
      <c r="A298" s="125" t="s">
        <v>249</v>
      </c>
      <c r="B298" s="37" t="s">
        <v>168</v>
      </c>
      <c r="C298" s="29" t="s">
        <v>419</v>
      </c>
      <c r="D298" s="29" t="s">
        <v>377</v>
      </c>
      <c r="E298" s="71" t="s">
        <v>297</v>
      </c>
      <c r="F298" s="29" t="s">
        <v>210</v>
      </c>
      <c r="G298" s="342">
        <f>G299</f>
        <v>70</v>
      </c>
    </row>
    <row r="299" spans="1:7" ht="28.5" customHeight="1">
      <c r="A299" s="26" t="s">
        <v>472</v>
      </c>
      <c r="B299" s="37" t="s">
        <v>554</v>
      </c>
      <c r="C299" s="29" t="s">
        <v>419</v>
      </c>
      <c r="D299" s="29" t="s">
        <v>377</v>
      </c>
      <c r="E299" s="71" t="s">
        <v>297</v>
      </c>
      <c r="F299" s="29" t="s">
        <v>395</v>
      </c>
      <c r="G299" s="342">
        <v>70</v>
      </c>
    </row>
    <row r="300" spans="1:7" ht="21" customHeight="1">
      <c r="A300" s="116" t="s">
        <v>603</v>
      </c>
      <c r="B300" s="36" t="s">
        <v>168</v>
      </c>
      <c r="C300" s="34" t="s">
        <v>387</v>
      </c>
      <c r="D300" s="34" t="s">
        <v>376</v>
      </c>
      <c r="E300" s="148" t="s">
        <v>605</v>
      </c>
      <c r="F300" s="29"/>
      <c r="G300" s="389">
        <f>G301</f>
        <v>0</v>
      </c>
    </row>
    <row r="301" spans="1:7" ht="18.75" customHeight="1">
      <c r="A301" s="208" t="s">
        <v>604</v>
      </c>
      <c r="B301" s="37" t="s">
        <v>168</v>
      </c>
      <c r="C301" s="29" t="s">
        <v>387</v>
      </c>
      <c r="D301" s="29" t="s">
        <v>376</v>
      </c>
      <c r="E301" s="71" t="s">
        <v>605</v>
      </c>
      <c r="F301" s="29" t="s">
        <v>606</v>
      </c>
      <c r="G301" s="389">
        <f>G302</f>
        <v>0</v>
      </c>
    </row>
    <row r="302" spans="1:7" ht="28.5" customHeight="1">
      <c r="A302" s="208"/>
      <c r="B302" s="37" t="s">
        <v>168</v>
      </c>
      <c r="C302" s="29" t="s">
        <v>387</v>
      </c>
      <c r="D302" s="29" t="s">
        <v>376</v>
      </c>
      <c r="E302" s="71" t="s">
        <v>605</v>
      </c>
      <c r="F302" s="29" t="s">
        <v>607</v>
      </c>
      <c r="G302" s="335">
        <v>0</v>
      </c>
    </row>
    <row r="303" spans="1:7" ht="28.5" customHeight="1" hidden="1">
      <c r="A303" s="208"/>
      <c r="B303" s="37"/>
      <c r="C303" s="29"/>
      <c r="D303" s="29"/>
      <c r="E303" s="71"/>
      <c r="F303" s="29"/>
      <c r="G303" s="325"/>
    </row>
    <row r="304" spans="1:7" ht="16.5" customHeight="1">
      <c r="A304" s="212" t="s">
        <v>426</v>
      </c>
      <c r="B304" s="36" t="s">
        <v>168</v>
      </c>
      <c r="C304" s="201" t="s">
        <v>429</v>
      </c>
      <c r="D304" s="201"/>
      <c r="E304" s="48"/>
      <c r="F304" s="201"/>
      <c r="G304" s="326">
        <f>G305</f>
        <v>234.7</v>
      </c>
    </row>
    <row r="305" spans="1:11" s="139" customFormat="1" ht="15.75" customHeight="1">
      <c r="A305" s="54" t="s">
        <v>427</v>
      </c>
      <c r="B305" s="36" t="s">
        <v>168</v>
      </c>
      <c r="C305" s="34" t="s">
        <v>429</v>
      </c>
      <c r="D305" s="34" t="s">
        <v>379</v>
      </c>
      <c r="E305" s="148"/>
      <c r="F305" s="34"/>
      <c r="G305" s="327">
        <f>G307+G310+G313</f>
        <v>234.7</v>
      </c>
      <c r="J305" s="343"/>
      <c r="K305" s="343"/>
    </row>
    <row r="306" spans="1:7" s="139" customFormat="1" ht="15.75" customHeight="1">
      <c r="A306" s="77" t="s">
        <v>222</v>
      </c>
      <c r="B306" s="58" t="s">
        <v>168</v>
      </c>
      <c r="C306" s="50" t="s">
        <v>429</v>
      </c>
      <c r="D306" s="50" t="s">
        <v>379</v>
      </c>
      <c r="E306" s="74" t="s">
        <v>131</v>
      </c>
      <c r="F306" s="24"/>
      <c r="G306" s="328">
        <f>G307+G310+G313</f>
        <v>234.7</v>
      </c>
    </row>
    <row r="307" spans="1:7" ht="42.75" customHeight="1">
      <c r="A307" s="46" t="s">
        <v>164</v>
      </c>
      <c r="B307" s="44" t="s">
        <v>168</v>
      </c>
      <c r="C307" s="45" t="s">
        <v>429</v>
      </c>
      <c r="D307" s="45" t="s">
        <v>379</v>
      </c>
      <c r="E307" s="51" t="s">
        <v>150</v>
      </c>
      <c r="F307" s="45"/>
      <c r="G307" s="324">
        <f>G309</f>
        <v>194.2</v>
      </c>
    </row>
    <row r="308" spans="1:7" s="139" customFormat="1" ht="18.75" customHeight="1">
      <c r="A308" s="28" t="s">
        <v>361</v>
      </c>
      <c r="B308" s="37" t="s">
        <v>168</v>
      </c>
      <c r="C308" s="24" t="s">
        <v>429</v>
      </c>
      <c r="D308" s="24" t="s">
        <v>379</v>
      </c>
      <c r="E308" s="48" t="s">
        <v>150</v>
      </c>
      <c r="F308" s="29" t="s">
        <v>362</v>
      </c>
      <c r="G308" s="342">
        <f>G309</f>
        <v>194.2</v>
      </c>
    </row>
    <row r="309" spans="1:7" s="139" customFormat="1" ht="15" customHeight="1">
      <c r="A309" s="26" t="s">
        <v>552</v>
      </c>
      <c r="B309" s="37" t="s">
        <v>168</v>
      </c>
      <c r="C309" s="24" t="s">
        <v>429</v>
      </c>
      <c r="D309" s="24" t="s">
        <v>379</v>
      </c>
      <c r="E309" s="48" t="s">
        <v>150</v>
      </c>
      <c r="F309" s="24" t="s">
        <v>389</v>
      </c>
      <c r="G309" s="328">
        <v>194.2</v>
      </c>
    </row>
    <row r="310" spans="1:10" ht="33.75" customHeight="1">
      <c r="A310" s="46" t="s">
        <v>38</v>
      </c>
      <c r="B310" s="44" t="s">
        <v>168</v>
      </c>
      <c r="C310" s="45" t="s">
        <v>429</v>
      </c>
      <c r="D310" s="45" t="s">
        <v>379</v>
      </c>
      <c r="E310" s="51" t="s">
        <v>151</v>
      </c>
      <c r="F310" s="45"/>
      <c r="G310" s="324">
        <f>G312</f>
        <v>0</v>
      </c>
      <c r="J310" s="129"/>
    </row>
    <row r="311" spans="1:7" s="68" customFormat="1" ht="15" customHeight="1">
      <c r="A311" s="28" t="s">
        <v>361</v>
      </c>
      <c r="B311" s="37" t="s">
        <v>168</v>
      </c>
      <c r="C311" s="24" t="s">
        <v>429</v>
      </c>
      <c r="D311" s="24" t="s">
        <v>379</v>
      </c>
      <c r="E311" s="48" t="s">
        <v>151</v>
      </c>
      <c r="F311" s="29" t="s">
        <v>362</v>
      </c>
      <c r="G311" s="324">
        <f>G312</f>
        <v>0</v>
      </c>
    </row>
    <row r="312" spans="1:7" ht="15.75">
      <c r="A312" s="26" t="s">
        <v>552</v>
      </c>
      <c r="B312" s="37" t="s">
        <v>168</v>
      </c>
      <c r="C312" s="24" t="s">
        <v>429</v>
      </c>
      <c r="D312" s="24" t="s">
        <v>379</v>
      </c>
      <c r="E312" s="48" t="s">
        <v>151</v>
      </c>
      <c r="F312" s="24" t="s">
        <v>389</v>
      </c>
      <c r="G312" s="328">
        <v>0</v>
      </c>
    </row>
    <row r="313" spans="1:7" ht="25.5">
      <c r="A313" s="46" t="s">
        <v>165</v>
      </c>
      <c r="B313" s="44" t="s">
        <v>168</v>
      </c>
      <c r="C313" s="45" t="s">
        <v>429</v>
      </c>
      <c r="D313" s="45" t="s">
        <v>379</v>
      </c>
      <c r="E313" s="51" t="s">
        <v>152</v>
      </c>
      <c r="F313" s="45"/>
      <c r="G313" s="342">
        <f>G314</f>
        <v>40.5</v>
      </c>
    </row>
    <row r="314" spans="1:9" ht="15.75">
      <c r="A314" s="28" t="s">
        <v>361</v>
      </c>
      <c r="B314" s="37" t="s">
        <v>168</v>
      </c>
      <c r="C314" s="24" t="s">
        <v>429</v>
      </c>
      <c r="D314" s="24" t="s">
        <v>379</v>
      </c>
      <c r="E314" s="48" t="s">
        <v>152</v>
      </c>
      <c r="F314" s="29" t="s">
        <v>362</v>
      </c>
      <c r="G314" s="342">
        <f>G315</f>
        <v>40.5</v>
      </c>
      <c r="I314" s="127"/>
    </row>
    <row r="315" spans="1:9" ht="15.75">
      <c r="A315" s="26" t="s">
        <v>552</v>
      </c>
      <c r="B315" s="37" t="s">
        <v>168</v>
      </c>
      <c r="C315" s="24" t="s">
        <v>429</v>
      </c>
      <c r="D315" s="24" t="s">
        <v>379</v>
      </c>
      <c r="E315" s="48" t="s">
        <v>152</v>
      </c>
      <c r="F315" s="24" t="s">
        <v>389</v>
      </c>
      <c r="G315" s="328">
        <v>40.5</v>
      </c>
      <c r="I315" s="170"/>
    </row>
    <row r="316" spans="1:7" ht="15.75">
      <c r="A316" s="192" t="s">
        <v>428</v>
      </c>
      <c r="B316" s="37"/>
      <c r="C316" s="201"/>
      <c r="D316" s="201"/>
      <c r="E316" s="48"/>
      <c r="F316" s="201"/>
      <c r="G316" s="375">
        <f>G9+G96+G109+G118+G156+G224+G282+G289+G304+G300</f>
        <v>33761.71365</v>
      </c>
    </row>
    <row r="318" ht="15.75">
      <c r="G318" s="319"/>
    </row>
    <row r="319" ht="15.75">
      <c r="G319" s="214"/>
    </row>
    <row r="320" spans="1:7" s="139" customFormat="1" ht="15.75">
      <c r="A320" s="4"/>
      <c r="B320" s="129"/>
      <c r="C320" s="130"/>
      <c r="D320" s="130"/>
      <c r="E320" s="4"/>
      <c r="F320" s="130"/>
      <c r="G320" s="127"/>
    </row>
    <row r="322" ht="15.75">
      <c r="G322" s="319"/>
    </row>
    <row r="325" spans="1:7" ht="15.75">
      <c r="A325" s="139"/>
      <c r="B325" s="20"/>
      <c r="C325" s="215"/>
      <c r="D325" s="215"/>
      <c r="E325" s="139"/>
      <c r="F325" s="215"/>
      <c r="G325" s="216"/>
    </row>
    <row r="328" spans="1:7" s="139" customFormat="1" ht="15.75">
      <c r="A328" s="4"/>
      <c r="B328" s="129"/>
      <c r="C328" s="130"/>
      <c r="D328" s="130"/>
      <c r="E328" s="4"/>
      <c r="F328" s="130"/>
      <c r="G328" s="9"/>
    </row>
    <row r="333" spans="1:7" ht="15.75">
      <c r="A333" s="139"/>
      <c r="B333" s="20"/>
      <c r="C333" s="215"/>
      <c r="D333" s="215"/>
      <c r="E333" s="139"/>
      <c r="F333" s="215"/>
      <c r="G333" s="216"/>
    </row>
    <row r="340" spans="1:7" s="139" customFormat="1" ht="15.75">
      <c r="A340" s="4"/>
      <c r="B340" s="129"/>
      <c r="C340" s="130"/>
      <c r="D340" s="130"/>
      <c r="E340" s="4"/>
      <c r="F340" s="130"/>
      <c r="G340" s="9"/>
    </row>
    <row r="345" spans="1:7" ht="15.75">
      <c r="A345" s="139"/>
      <c r="B345" s="20"/>
      <c r="C345" s="215"/>
      <c r="D345" s="215"/>
      <c r="E345" s="139"/>
      <c r="F345" s="215"/>
      <c r="G345" s="216"/>
    </row>
    <row r="367" spans="1:7" s="139" customFormat="1" ht="15.75">
      <c r="A367" s="4"/>
      <c r="B367" s="129"/>
      <c r="C367" s="130"/>
      <c r="D367" s="130"/>
      <c r="E367" s="4"/>
      <c r="F367" s="130"/>
      <c r="G367" s="9"/>
    </row>
    <row r="372" spans="1:7" ht="15.75">
      <c r="A372" s="139"/>
      <c r="B372" s="20"/>
      <c r="C372" s="215"/>
      <c r="D372" s="215"/>
      <c r="E372" s="139"/>
      <c r="F372" s="215"/>
      <c r="G372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392" spans="2:5" ht="15.75">
      <c r="B392" s="149"/>
      <c r="C392" s="150"/>
      <c r="D392" s="150"/>
      <c r="E392" s="151"/>
    </row>
    <row r="393" spans="2:5" ht="15.75">
      <c r="B393" s="149"/>
      <c r="C393" s="150"/>
      <c r="D393" s="150"/>
      <c r="E393" s="151"/>
    </row>
    <row r="394" spans="2:5" ht="15.75">
      <c r="B394" s="149"/>
      <c r="C394" s="150"/>
      <c r="D394" s="150"/>
      <c r="E394" s="151"/>
    </row>
    <row r="395" spans="2:5" ht="15.75">
      <c r="B395" s="149"/>
      <c r="C395" s="150"/>
      <c r="D395" s="150"/>
      <c r="E395" s="151"/>
    </row>
    <row r="396" spans="2:5" ht="15.75">
      <c r="B396" s="149"/>
      <c r="C396" s="150"/>
      <c r="D396" s="150"/>
      <c r="E396" s="151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384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642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8" t="s">
        <v>627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51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184</v>
      </c>
      <c r="H7" s="132" t="s">
        <v>615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391">
        <f>G10+G18+G26+G51</f>
        <v>12452.41</v>
      </c>
      <c r="H9" s="391">
        <f>H10+H18+H26+H51</f>
        <v>12269.24175</v>
      </c>
    </row>
    <row r="10" spans="1:8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f>950</f>
        <v>950</v>
      </c>
      <c r="H16" s="171">
        <f>950</f>
        <v>950</v>
      </c>
    </row>
    <row r="17" spans="1:8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v>241.6</v>
      </c>
      <c r="H17" s="171">
        <v>241.6</v>
      </c>
    </row>
    <row r="18" spans="1:10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71">
        <v>500</v>
      </c>
      <c r="H24" s="171">
        <v>500</v>
      </c>
    </row>
    <row r="25" spans="1:8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v>211.4</v>
      </c>
      <c r="H25" s="171">
        <v>211.4</v>
      </c>
    </row>
    <row r="26" spans="1:8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81">
        <f>6760</f>
        <v>6760</v>
      </c>
      <c r="H32" s="181">
        <f>6760</f>
        <v>6760</v>
      </c>
    </row>
    <row r="33" spans="1:8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81">
        <f>1674.4</f>
        <v>1674.4</v>
      </c>
      <c r="H34" s="181">
        <v>1674.4</v>
      </c>
    </row>
    <row r="35" spans="1:8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303">
        <v>441.02</v>
      </c>
      <c r="H38" s="179">
        <f>441.02</f>
        <v>441.02</v>
      </c>
    </row>
    <row r="39" spans="1:8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9">
        <f>1485.15</f>
        <v>1485.15</v>
      </c>
      <c r="H39" s="179">
        <f>1301.98175</f>
        <v>1301.98175</v>
      </c>
    </row>
    <row r="40" spans="1:8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554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554</v>
      </c>
      <c r="C42" s="24" t="s">
        <v>376</v>
      </c>
      <c r="D42" s="24" t="s">
        <v>378</v>
      </c>
      <c r="E42" s="48" t="s">
        <v>127</v>
      </c>
      <c r="F42" s="24" t="s">
        <v>312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127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 aca="true" t="shared" si="2" ref="G46:H48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0</v>
      </c>
      <c r="H49" s="181">
        <f>H50</f>
        <v>0</v>
      </c>
    </row>
    <row r="50" spans="1:8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81">
        <v>0</v>
      </c>
      <c r="H50" s="181">
        <v>0</v>
      </c>
    </row>
    <row r="51" spans="1:8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81">
        <v>90</v>
      </c>
      <c r="H56" s="181">
        <v>90</v>
      </c>
    </row>
    <row r="57" spans="1:8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81">
        <v>30</v>
      </c>
      <c r="H57" s="181">
        <v>30</v>
      </c>
    </row>
    <row r="58" spans="1:8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44">
        <v>14.7</v>
      </c>
      <c r="H60" s="144">
        <v>14.7</v>
      </c>
    </row>
    <row r="61" spans="1:8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81">
        <v>19.8</v>
      </c>
      <c r="H61" s="181"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376</v>
      </c>
      <c r="D63" s="62" t="s">
        <v>387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376</v>
      </c>
      <c r="D64" s="40" t="s">
        <v>387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376</v>
      </c>
      <c r="D65" s="40" t="s">
        <v>387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472</v>
      </c>
      <c r="B66" s="37" t="s">
        <v>168</v>
      </c>
      <c r="C66" s="40" t="s">
        <v>376</v>
      </c>
      <c r="D66" s="25" t="s">
        <v>387</v>
      </c>
      <c r="E66" s="48" t="s">
        <v>132</v>
      </c>
      <c r="F66" s="24" t="s">
        <v>395</v>
      </c>
      <c r="G66" s="181">
        <v>0</v>
      </c>
      <c r="H66" s="181">
        <v>0</v>
      </c>
    </row>
    <row r="67" spans="1:8" ht="16.5" customHeight="1">
      <c r="A67" s="26" t="s">
        <v>257</v>
      </c>
      <c r="B67" s="37" t="s">
        <v>168</v>
      </c>
      <c r="C67" s="40" t="s">
        <v>376</v>
      </c>
      <c r="D67" s="25" t="s">
        <v>387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376</v>
      </c>
      <c r="D68" s="25" t="s">
        <v>387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376</v>
      </c>
      <c r="D69" s="25" t="s">
        <v>387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376</v>
      </c>
      <c r="D70" s="25" t="s">
        <v>387</v>
      </c>
      <c r="E70" s="48" t="s">
        <v>258</v>
      </c>
      <c r="F70" s="24" t="s">
        <v>215</v>
      </c>
      <c r="G70" s="181">
        <v>0</v>
      </c>
      <c r="H70" s="181">
        <v>0</v>
      </c>
    </row>
    <row r="71" spans="1:8" s="189" customFormat="1" ht="15" customHeight="1">
      <c r="A71" s="186" t="s">
        <v>401</v>
      </c>
      <c r="B71" s="36" t="s">
        <v>168</v>
      </c>
      <c r="C71" s="187" t="s">
        <v>377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402</v>
      </c>
      <c r="B72" s="36" t="s">
        <v>168</v>
      </c>
      <c r="C72" s="101" t="s">
        <v>377</v>
      </c>
      <c r="D72" s="101" t="s">
        <v>379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377</v>
      </c>
      <c r="D73" s="69" t="s">
        <v>379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403</v>
      </c>
      <c r="B74" s="37" t="s">
        <v>168</v>
      </c>
      <c r="C74" s="62" t="s">
        <v>377</v>
      </c>
      <c r="D74" s="62" t="s">
        <v>379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377</v>
      </c>
      <c r="D75" s="25" t="s">
        <v>379</v>
      </c>
      <c r="E75" s="48" t="s">
        <v>133</v>
      </c>
      <c r="F75" s="40" t="s">
        <v>555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377</v>
      </c>
      <c r="D76" s="25" t="s">
        <v>379</v>
      </c>
      <c r="E76" s="48" t="s">
        <v>133</v>
      </c>
      <c r="F76" s="25" t="s">
        <v>479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471</v>
      </c>
      <c r="B77" s="37" t="s">
        <v>168</v>
      </c>
      <c r="C77" s="25" t="s">
        <v>377</v>
      </c>
      <c r="D77" s="25" t="s">
        <v>379</v>
      </c>
      <c r="E77" s="48" t="s">
        <v>133</v>
      </c>
      <c r="F77" s="24" t="s">
        <v>391</v>
      </c>
      <c r="G77" s="181">
        <v>643.2</v>
      </c>
      <c r="H77" s="181">
        <v>643.2</v>
      </c>
    </row>
    <row r="78" spans="1:8" ht="15.75">
      <c r="A78" s="125" t="s">
        <v>212</v>
      </c>
      <c r="B78" s="37" t="s">
        <v>168</v>
      </c>
      <c r="C78" s="25" t="s">
        <v>377</v>
      </c>
      <c r="D78" s="25" t="s">
        <v>379</v>
      </c>
      <c r="E78" s="48" t="s">
        <v>133</v>
      </c>
      <c r="F78" s="24" t="s">
        <v>392</v>
      </c>
      <c r="G78" s="181">
        <v>3</v>
      </c>
      <c r="H78" s="181">
        <v>3</v>
      </c>
    </row>
    <row r="79" spans="1:8" ht="38.25">
      <c r="A79" s="125" t="s">
        <v>203</v>
      </c>
      <c r="B79" s="37" t="s">
        <v>168</v>
      </c>
      <c r="C79" s="25" t="s">
        <v>377</v>
      </c>
      <c r="D79" s="25" t="s">
        <v>379</v>
      </c>
      <c r="E79" s="48" t="s">
        <v>133</v>
      </c>
      <c r="F79" s="24" t="s">
        <v>204</v>
      </c>
      <c r="G79" s="181">
        <v>234.2</v>
      </c>
      <c r="H79" s="181">
        <v>234.2</v>
      </c>
    </row>
    <row r="80" spans="1:8" ht="28.5" customHeight="1">
      <c r="A80" s="28" t="s">
        <v>247</v>
      </c>
      <c r="B80" s="37" t="s">
        <v>168</v>
      </c>
      <c r="C80" s="25" t="s">
        <v>377</v>
      </c>
      <c r="D80" s="25" t="s">
        <v>379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377</v>
      </c>
      <c r="D81" s="25" t="s">
        <v>379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393</v>
      </c>
      <c r="B82" s="37" t="s">
        <v>168</v>
      </c>
      <c r="C82" s="25" t="s">
        <v>377</v>
      </c>
      <c r="D82" s="25" t="s">
        <v>379</v>
      </c>
      <c r="E82" s="48" t="s">
        <v>133</v>
      </c>
      <c r="F82" s="24" t="s">
        <v>394</v>
      </c>
      <c r="G82" s="144">
        <v>11</v>
      </c>
      <c r="H82" s="144">
        <v>11</v>
      </c>
    </row>
    <row r="83" spans="1:8" ht="29.25" customHeight="1">
      <c r="A83" s="26" t="s">
        <v>472</v>
      </c>
      <c r="B83" s="37" t="s">
        <v>168</v>
      </c>
      <c r="C83" s="25" t="s">
        <v>377</v>
      </c>
      <c r="D83" s="25" t="s">
        <v>379</v>
      </c>
      <c r="E83" s="48" t="s">
        <v>133</v>
      </c>
      <c r="F83" s="24" t="s">
        <v>395</v>
      </c>
      <c r="G83" s="181">
        <v>8</v>
      </c>
      <c r="H83" s="181">
        <v>8</v>
      </c>
    </row>
    <row r="84" spans="1:8" s="195" customFormat="1" ht="27.75" customHeight="1">
      <c r="A84" s="192" t="s">
        <v>404</v>
      </c>
      <c r="B84" s="36" t="s">
        <v>168</v>
      </c>
      <c r="C84" s="193" t="s">
        <v>379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406</v>
      </c>
      <c r="B85" s="36" t="s">
        <v>168</v>
      </c>
      <c r="C85" s="34" t="s">
        <v>379</v>
      </c>
      <c r="D85" s="34" t="s">
        <v>380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379</v>
      </c>
      <c r="D86" s="50" t="s">
        <v>380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379</v>
      </c>
      <c r="D87" s="45" t="s">
        <v>380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379</v>
      </c>
      <c r="D88" s="24" t="s">
        <v>380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379</v>
      </c>
      <c r="D89" s="24" t="s">
        <v>380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472</v>
      </c>
      <c r="B90" s="37" t="s">
        <v>168</v>
      </c>
      <c r="C90" s="24" t="s">
        <v>379</v>
      </c>
      <c r="D90" s="24" t="s">
        <v>380</v>
      </c>
      <c r="E90" s="48" t="s">
        <v>134</v>
      </c>
      <c r="F90" s="24" t="s">
        <v>395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554</v>
      </c>
      <c r="C91" s="24" t="s">
        <v>379</v>
      </c>
      <c r="D91" s="24" t="s">
        <v>380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472</v>
      </c>
      <c r="B92" s="37" t="s">
        <v>554</v>
      </c>
      <c r="C92" s="24" t="s">
        <v>379</v>
      </c>
      <c r="D92" s="24" t="s">
        <v>380</v>
      </c>
      <c r="E92" s="48" t="s">
        <v>83</v>
      </c>
      <c r="F92" s="24" t="s">
        <v>395</v>
      </c>
      <c r="G92" s="144">
        <v>0</v>
      </c>
      <c r="H92" s="144">
        <v>0</v>
      </c>
    </row>
    <row r="93" spans="1:8" s="195" customFormat="1" ht="15.75" customHeight="1">
      <c r="A93" s="186" t="s">
        <v>407</v>
      </c>
      <c r="B93" s="36" t="s">
        <v>168</v>
      </c>
      <c r="C93" s="193" t="s">
        <v>378</v>
      </c>
      <c r="D93" s="193"/>
      <c r="E93" s="48"/>
      <c r="F93" s="193"/>
      <c r="G93" s="375">
        <f>G94+G100+G118</f>
        <v>2369.52917</v>
      </c>
      <c r="H93" s="375">
        <f>H94+H100+H118</f>
        <v>2547.9812899999997</v>
      </c>
    </row>
    <row r="94" spans="1:8" s="68" customFormat="1" ht="15" customHeight="1" hidden="1">
      <c r="A94" s="196" t="s">
        <v>386</v>
      </c>
      <c r="B94" s="36" t="s">
        <v>168</v>
      </c>
      <c r="C94" s="34" t="s">
        <v>378</v>
      </c>
      <c r="D94" s="34" t="s">
        <v>381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 hidden="1">
      <c r="A95" s="66" t="s">
        <v>256</v>
      </c>
      <c r="B95" s="58" t="s">
        <v>168</v>
      </c>
      <c r="C95" s="69" t="s">
        <v>378</v>
      </c>
      <c r="D95" s="69" t="s">
        <v>381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 hidden="1">
      <c r="A96" s="46" t="s">
        <v>226</v>
      </c>
      <c r="B96" s="44" t="s">
        <v>168</v>
      </c>
      <c r="C96" s="45" t="s">
        <v>378</v>
      </c>
      <c r="D96" s="45" t="s">
        <v>381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 hidden="1">
      <c r="A97" s="28" t="s">
        <v>247</v>
      </c>
      <c r="B97" s="44" t="s">
        <v>168</v>
      </c>
      <c r="C97" s="24" t="s">
        <v>378</v>
      </c>
      <c r="D97" s="24" t="s">
        <v>381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 hidden="1">
      <c r="A98" s="125" t="s">
        <v>249</v>
      </c>
      <c r="B98" s="44" t="s">
        <v>168</v>
      </c>
      <c r="C98" s="24" t="s">
        <v>378</v>
      </c>
      <c r="D98" s="24" t="s">
        <v>381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 hidden="1">
      <c r="A99" s="26" t="s">
        <v>472</v>
      </c>
      <c r="B99" s="44" t="s">
        <v>168</v>
      </c>
      <c r="C99" s="24" t="s">
        <v>378</v>
      </c>
      <c r="D99" s="24" t="s">
        <v>381</v>
      </c>
      <c r="E99" s="48" t="s">
        <v>135</v>
      </c>
      <c r="F99" s="24" t="s">
        <v>395</v>
      </c>
      <c r="G99" s="181">
        <v>0</v>
      </c>
      <c r="H99" s="181">
        <v>0</v>
      </c>
    </row>
    <row r="100" spans="1:8" ht="15" customHeight="1">
      <c r="A100" s="31" t="s">
        <v>374</v>
      </c>
      <c r="B100" s="36" t="s">
        <v>168</v>
      </c>
      <c r="C100" s="34" t="s">
        <v>378</v>
      </c>
      <c r="D100" s="34" t="s">
        <v>380</v>
      </c>
      <c r="E100" s="48"/>
      <c r="F100" s="34"/>
      <c r="G100" s="123">
        <f>G101</f>
        <v>2369.52917</v>
      </c>
      <c r="H100" s="123">
        <f>H101</f>
        <v>2547.9812899999997</v>
      </c>
    </row>
    <row r="101" spans="1:8" s="139" customFormat="1" ht="57" customHeight="1">
      <c r="A101" s="64" t="s">
        <v>264</v>
      </c>
      <c r="B101" s="58" t="s">
        <v>168</v>
      </c>
      <c r="C101" s="162" t="s">
        <v>378</v>
      </c>
      <c r="D101" s="162" t="s">
        <v>380</v>
      </c>
      <c r="E101" s="74" t="s">
        <v>227</v>
      </c>
      <c r="F101" s="162"/>
      <c r="G101" s="366">
        <f>G102</f>
        <v>2369.52917</v>
      </c>
      <c r="H101" s="366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378</v>
      </c>
      <c r="D102" s="107" t="s">
        <v>380</v>
      </c>
      <c r="E102" s="51" t="s">
        <v>228</v>
      </c>
      <c r="F102" s="107"/>
      <c r="G102" s="367">
        <f>G107+G103+G111</f>
        <v>2369.52917</v>
      </c>
      <c r="H102" s="367">
        <f>H107+H103+H111</f>
        <v>2547.9812899999997</v>
      </c>
    </row>
    <row r="103" spans="1:8" s="139" customFormat="1" ht="29.25" customHeight="1">
      <c r="A103" s="26" t="s">
        <v>173</v>
      </c>
      <c r="B103" s="44" t="s">
        <v>168</v>
      </c>
      <c r="C103" s="107" t="s">
        <v>378</v>
      </c>
      <c r="D103" s="107" t="s">
        <v>380</v>
      </c>
      <c r="E103" s="51" t="s">
        <v>174</v>
      </c>
      <c r="F103" s="140"/>
      <c r="G103" s="367">
        <f aca="true" t="shared" si="8" ref="G103:H105">G104</f>
        <v>715</v>
      </c>
      <c r="H103" s="367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378</v>
      </c>
      <c r="D104" s="140" t="s">
        <v>380</v>
      </c>
      <c r="E104" s="48" t="s">
        <v>174</v>
      </c>
      <c r="F104" s="140" t="s">
        <v>248</v>
      </c>
      <c r="G104" s="335">
        <f t="shared" si="8"/>
        <v>715</v>
      </c>
      <c r="H104" s="335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378</v>
      </c>
      <c r="D105" s="140" t="s">
        <v>380</v>
      </c>
      <c r="E105" s="48" t="s">
        <v>174</v>
      </c>
      <c r="F105" s="140" t="s">
        <v>210</v>
      </c>
      <c r="G105" s="335">
        <f t="shared" si="8"/>
        <v>715</v>
      </c>
      <c r="H105" s="335">
        <f t="shared" si="8"/>
        <v>815</v>
      </c>
    </row>
    <row r="106" spans="1:8" s="139" customFormat="1" ht="29.25" customHeight="1">
      <c r="A106" s="26" t="s">
        <v>472</v>
      </c>
      <c r="B106" s="37" t="s">
        <v>168</v>
      </c>
      <c r="C106" s="140" t="s">
        <v>378</v>
      </c>
      <c r="D106" s="140" t="s">
        <v>380</v>
      </c>
      <c r="E106" s="48" t="s">
        <v>174</v>
      </c>
      <c r="F106" s="140" t="s">
        <v>395</v>
      </c>
      <c r="G106" s="335">
        <f>615+100</f>
        <v>715</v>
      </c>
      <c r="H106" s="335">
        <f>615+200</f>
        <v>815</v>
      </c>
    </row>
    <row r="107" spans="1:8" ht="30" customHeight="1">
      <c r="A107" s="28" t="s">
        <v>231</v>
      </c>
      <c r="B107" s="37" t="s">
        <v>168</v>
      </c>
      <c r="C107" s="117" t="s">
        <v>378</v>
      </c>
      <c r="D107" s="117" t="s">
        <v>380</v>
      </c>
      <c r="E107" s="71" t="s">
        <v>229</v>
      </c>
      <c r="F107" s="117"/>
      <c r="G107" s="335">
        <f aca="true" t="shared" si="9" ref="G107:H109">G108</f>
        <v>1609.52917</v>
      </c>
      <c r="H107" s="335">
        <f t="shared" si="9"/>
        <v>1687.98129</v>
      </c>
    </row>
    <row r="108" spans="1:8" ht="30" customHeight="1">
      <c r="A108" s="28" t="s">
        <v>247</v>
      </c>
      <c r="B108" s="37" t="s">
        <v>168</v>
      </c>
      <c r="C108" s="140" t="s">
        <v>378</v>
      </c>
      <c r="D108" s="140" t="s">
        <v>380</v>
      </c>
      <c r="E108" s="48" t="s">
        <v>229</v>
      </c>
      <c r="F108" s="140" t="s">
        <v>248</v>
      </c>
      <c r="G108" s="365">
        <f t="shared" si="9"/>
        <v>1609.52917</v>
      </c>
      <c r="H108" s="365">
        <f t="shared" si="9"/>
        <v>1687.98129</v>
      </c>
    </row>
    <row r="109" spans="1:8" ht="30" customHeight="1">
      <c r="A109" s="125" t="s">
        <v>249</v>
      </c>
      <c r="B109" s="37" t="s">
        <v>168</v>
      </c>
      <c r="C109" s="140" t="s">
        <v>378</v>
      </c>
      <c r="D109" s="140" t="s">
        <v>380</v>
      </c>
      <c r="E109" s="48" t="s">
        <v>229</v>
      </c>
      <c r="F109" s="140" t="s">
        <v>210</v>
      </c>
      <c r="G109" s="365">
        <f t="shared" si="9"/>
        <v>1609.52917</v>
      </c>
      <c r="H109" s="365">
        <f t="shared" si="9"/>
        <v>1687.98129</v>
      </c>
    </row>
    <row r="110" spans="1:8" ht="27" customHeight="1">
      <c r="A110" s="26" t="s">
        <v>472</v>
      </c>
      <c r="B110" s="37" t="s">
        <v>168</v>
      </c>
      <c r="C110" s="140" t="s">
        <v>378</v>
      </c>
      <c r="D110" s="140" t="s">
        <v>380</v>
      </c>
      <c r="E110" s="48" t="s">
        <v>229</v>
      </c>
      <c r="F110" s="140" t="s">
        <v>395</v>
      </c>
      <c r="G110" s="365">
        <f>1574.4-150.19772+185.32689</f>
        <v>1609.52917</v>
      </c>
      <c r="H110" s="365">
        <f>1574.4-150.19772+263.77901</f>
        <v>1687.98129</v>
      </c>
    </row>
    <row r="111" spans="1:8" ht="27" customHeight="1">
      <c r="A111" s="26" t="s">
        <v>300</v>
      </c>
      <c r="B111" s="44" t="s">
        <v>168</v>
      </c>
      <c r="C111" s="107" t="s">
        <v>378</v>
      </c>
      <c r="D111" s="107" t="s">
        <v>380</v>
      </c>
      <c r="E111" s="51" t="s">
        <v>260</v>
      </c>
      <c r="F111" s="107"/>
      <c r="G111" s="367">
        <f aca="true" t="shared" si="10" ref="G111:H113">G112</f>
        <v>45</v>
      </c>
      <c r="H111" s="367">
        <f t="shared" si="10"/>
        <v>45</v>
      </c>
    </row>
    <row r="112" spans="1:8" ht="27" customHeight="1">
      <c r="A112" s="28" t="s">
        <v>247</v>
      </c>
      <c r="B112" s="37" t="s">
        <v>168</v>
      </c>
      <c r="C112" s="117" t="s">
        <v>378</v>
      </c>
      <c r="D112" s="117" t="s">
        <v>380</v>
      </c>
      <c r="E112" s="71" t="s">
        <v>260</v>
      </c>
      <c r="F112" s="140" t="s">
        <v>248</v>
      </c>
      <c r="G112" s="365">
        <f t="shared" si="10"/>
        <v>45</v>
      </c>
      <c r="H112" s="365">
        <f t="shared" si="10"/>
        <v>45</v>
      </c>
    </row>
    <row r="113" spans="1:8" ht="27" customHeight="1">
      <c r="A113" s="125" t="s">
        <v>249</v>
      </c>
      <c r="B113" s="37" t="s">
        <v>168</v>
      </c>
      <c r="C113" s="117" t="s">
        <v>378</v>
      </c>
      <c r="D113" s="117" t="s">
        <v>380</v>
      </c>
      <c r="E113" s="71" t="s">
        <v>260</v>
      </c>
      <c r="F113" s="140" t="s">
        <v>210</v>
      </c>
      <c r="G113" s="365">
        <f t="shared" si="10"/>
        <v>45</v>
      </c>
      <c r="H113" s="365">
        <f t="shared" si="10"/>
        <v>45</v>
      </c>
    </row>
    <row r="114" spans="1:8" ht="27" customHeight="1">
      <c r="A114" s="26" t="s">
        <v>472</v>
      </c>
      <c r="B114" s="37" t="s">
        <v>168</v>
      </c>
      <c r="C114" s="117" t="s">
        <v>378</v>
      </c>
      <c r="D114" s="117" t="s">
        <v>380</v>
      </c>
      <c r="E114" s="71" t="s">
        <v>260</v>
      </c>
      <c r="F114" s="140" t="s">
        <v>395</v>
      </c>
      <c r="G114" s="365">
        <v>45</v>
      </c>
      <c r="H114" s="365">
        <v>45</v>
      </c>
    </row>
    <row r="115" spans="1:8" ht="21" customHeight="1" hidden="1">
      <c r="A115" s="26"/>
      <c r="B115" s="37" t="s">
        <v>554</v>
      </c>
      <c r="C115" s="140" t="s">
        <v>378</v>
      </c>
      <c r="D115" s="140" t="s">
        <v>380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554</v>
      </c>
      <c r="C116" s="140" t="s">
        <v>378</v>
      </c>
      <c r="D116" s="140" t="s">
        <v>380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554</v>
      </c>
      <c r="C117" s="140" t="s">
        <v>378</v>
      </c>
      <c r="D117" s="140" t="s">
        <v>380</v>
      </c>
      <c r="E117" s="48"/>
      <c r="F117" s="140" t="s">
        <v>395</v>
      </c>
      <c r="G117" s="365"/>
      <c r="H117" s="365"/>
    </row>
    <row r="118" spans="1:8" s="68" customFormat="1" ht="13.5" customHeight="1">
      <c r="A118" s="54" t="s">
        <v>371</v>
      </c>
      <c r="B118" s="36" t="s">
        <v>168</v>
      </c>
      <c r="C118" s="34" t="s">
        <v>378</v>
      </c>
      <c r="D118" s="34" t="s">
        <v>372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378</v>
      </c>
      <c r="D119" s="50" t="s">
        <v>372</v>
      </c>
      <c r="E119" s="74" t="s">
        <v>232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261</v>
      </c>
      <c r="B120" s="37" t="s">
        <v>168</v>
      </c>
      <c r="C120" s="29" t="s">
        <v>378</v>
      </c>
      <c r="D120" s="29" t="s">
        <v>372</v>
      </c>
      <c r="E120" s="48" t="s">
        <v>233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299</v>
      </c>
      <c r="B121" s="37" t="s">
        <v>168</v>
      </c>
      <c r="C121" s="29" t="s">
        <v>378</v>
      </c>
      <c r="D121" s="29" t="s">
        <v>372</v>
      </c>
      <c r="E121" s="48" t="s">
        <v>187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247</v>
      </c>
      <c r="B122" s="37" t="s">
        <v>168</v>
      </c>
      <c r="C122" s="29" t="s">
        <v>378</v>
      </c>
      <c r="D122" s="29" t="s">
        <v>372</v>
      </c>
      <c r="E122" s="48" t="s">
        <v>187</v>
      </c>
      <c r="F122" s="29" t="s">
        <v>248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249</v>
      </c>
      <c r="B123" s="37" t="s">
        <v>168</v>
      </c>
      <c r="C123" s="29" t="s">
        <v>378</v>
      </c>
      <c r="D123" s="29" t="s">
        <v>372</v>
      </c>
      <c r="E123" s="48" t="s">
        <v>187</v>
      </c>
      <c r="F123" s="29" t="s">
        <v>210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472</v>
      </c>
      <c r="B124" s="37" t="s">
        <v>168</v>
      </c>
      <c r="C124" s="29" t="s">
        <v>378</v>
      </c>
      <c r="D124" s="29" t="s">
        <v>372</v>
      </c>
      <c r="E124" s="48" t="s">
        <v>187</v>
      </c>
      <c r="F124" s="40" t="s">
        <v>395</v>
      </c>
      <c r="G124" s="73">
        <v>0</v>
      </c>
      <c r="H124" s="73">
        <v>0</v>
      </c>
    </row>
    <row r="125" spans="1:8" s="195" customFormat="1" ht="15" customHeight="1">
      <c r="A125" s="192" t="s">
        <v>408</v>
      </c>
      <c r="B125" s="36" t="s">
        <v>168</v>
      </c>
      <c r="C125" s="201" t="s">
        <v>381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308</v>
      </c>
      <c r="B126" s="36" t="s">
        <v>168</v>
      </c>
      <c r="C126" s="34" t="s">
        <v>381</v>
      </c>
      <c r="D126" s="34" t="s">
        <v>376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381</v>
      </c>
      <c r="D127" s="50" t="s">
        <v>376</v>
      </c>
      <c r="E127" s="74" t="s">
        <v>131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381</v>
      </c>
      <c r="D128" s="45" t="s">
        <v>376</v>
      </c>
      <c r="E128" s="51" t="s">
        <v>136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381</v>
      </c>
      <c r="D129" s="29" t="s">
        <v>376</v>
      </c>
      <c r="E129" s="48" t="s">
        <v>136</v>
      </c>
      <c r="F129" s="29" t="s">
        <v>248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381</v>
      </c>
      <c r="D130" s="29" t="s">
        <v>376</v>
      </c>
      <c r="E130" s="48" t="s">
        <v>136</v>
      </c>
      <c r="F130" s="29" t="s">
        <v>210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472</v>
      </c>
      <c r="B131" s="37" t="s">
        <v>168</v>
      </c>
      <c r="C131" s="29" t="s">
        <v>381</v>
      </c>
      <c r="D131" s="29" t="s">
        <v>376</v>
      </c>
      <c r="E131" s="48" t="s">
        <v>136</v>
      </c>
      <c r="F131" s="29" t="s">
        <v>395</v>
      </c>
      <c r="G131" s="49">
        <v>80</v>
      </c>
      <c r="H131" s="49">
        <v>80</v>
      </c>
    </row>
    <row r="132" spans="1:8" s="185" customFormat="1" ht="30.75" customHeight="1" hidden="1">
      <c r="A132" s="46" t="s">
        <v>310</v>
      </c>
      <c r="B132" s="37" t="s">
        <v>554</v>
      </c>
      <c r="C132" s="45" t="s">
        <v>381</v>
      </c>
      <c r="D132" s="45" t="s">
        <v>376</v>
      </c>
      <c r="E132" s="51" t="s">
        <v>309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311</v>
      </c>
      <c r="B133" s="37" t="s">
        <v>554</v>
      </c>
      <c r="C133" s="29" t="s">
        <v>381</v>
      </c>
      <c r="D133" s="29" t="s">
        <v>376</v>
      </c>
      <c r="E133" s="48" t="s">
        <v>262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554</v>
      </c>
      <c r="C134" s="29"/>
      <c r="D134" s="29"/>
      <c r="E134" s="48" t="s">
        <v>263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554</v>
      </c>
      <c r="C135" s="29"/>
      <c r="D135" s="29"/>
      <c r="E135" s="48" t="s">
        <v>263</v>
      </c>
      <c r="F135" s="29" t="s">
        <v>395</v>
      </c>
      <c r="G135" s="49">
        <v>0</v>
      </c>
      <c r="H135" s="49">
        <v>0</v>
      </c>
    </row>
    <row r="136" spans="1:8" s="68" customFormat="1" ht="15" customHeight="1">
      <c r="A136" s="54" t="s">
        <v>383</v>
      </c>
      <c r="B136" s="36" t="s">
        <v>168</v>
      </c>
      <c r="C136" s="34" t="s">
        <v>381</v>
      </c>
      <c r="D136" s="34" t="s">
        <v>377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430</v>
      </c>
      <c r="B137" s="36" t="s">
        <v>554</v>
      </c>
      <c r="C137" s="24" t="s">
        <v>381</v>
      </c>
      <c r="D137" s="24" t="s">
        <v>377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409</v>
      </c>
      <c r="B138" s="36" t="s">
        <v>554</v>
      </c>
      <c r="C138" s="24" t="s">
        <v>381</v>
      </c>
      <c r="D138" s="24" t="s">
        <v>377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410</v>
      </c>
      <c r="B139" s="36" t="s">
        <v>554</v>
      </c>
      <c r="C139" s="24" t="s">
        <v>381</v>
      </c>
      <c r="D139" s="24" t="s">
        <v>377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279</v>
      </c>
      <c r="B140" s="36" t="s">
        <v>554</v>
      </c>
      <c r="C140" s="45" t="s">
        <v>381</v>
      </c>
      <c r="D140" s="45" t="s">
        <v>377</v>
      </c>
      <c r="E140" s="51" t="s">
        <v>309</v>
      </c>
      <c r="F140" s="45"/>
      <c r="G140" s="175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280</v>
      </c>
      <c r="B141" s="36" t="s">
        <v>554</v>
      </c>
      <c r="C141" s="24" t="s">
        <v>381</v>
      </c>
      <c r="D141" s="24" t="s">
        <v>377</v>
      </c>
      <c r="E141" s="48" t="s">
        <v>458</v>
      </c>
      <c r="F141" s="24"/>
      <c r="G141" s="181">
        <f t="shared" si="14"/>
        <v>0</v>
      </c>
      <c r="H141" s="181">
        <f t="shared" si="14"/>
        <v>0</v>
      </c>
    </row>
    <row r="142" spans="1:8" ht="16.5" customHeight="1" hidden="1">
      <c r="A142" s="26" t="s">
        <v>281</v>
      </c>
      <c r="B142" s="36" t="s">
        <v>554</v>
      </c>
      <c r="C142" s="24" t="s">
        <v>381</v>
      </c>
      <c r="D142" s="24" t="s">
        <v>377</v>
      </c>
      <c r="E142" s="48" t="s">
        <v>459</v>
      </c>
      <c r="F142" s="24"/>
      <c r="G142" s="181">
        <f t="shared" si="14"/>
        <v>0</v>
      </c>
      <c r="H142" s="181">
        <f t="shared" si="14"/>
        <v>0</v>
      </c>
    </row>
    <row r="143" spans="1:8" ht="27.75" customHeight="1" hidden="1">
      <c r="A143" s="26" t="s">
        <v>472</v>
      </c>
      <c r="B143" s="36" t="s">
        <v>554</v>
      </c>
      <c r="C143" s="24" t="s">
        <v>381</v>
      </c>
      <c r="D143" s="24" t="s">
        <v>377</v>
      </c>
      <c r="E143" s="48" t="s">
        <v>459</v>
      </c>
      <c r="F143" s="24" t="s">
        <v>395</v>
      </c>
      <c r="G143" s="181"/>
      <c r="H143" s="181"/>
    </row>
    <row r="144" spans="1:8" ht="29.25" customHeight="1" hidden="1">
      <c r="A144" s="26" t="s">
        <v>222</v>
      </c>
      <c r="B144" s="36" t="s">
        <v>554</v>
      </c>
      <c r="C144" s="45" t="s">
        <v>381</v>
      </c>
      <c r="D144" s="45" t="s">
        <v>377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 hidden="1">
      <c r="A145" s="64" t="s">
        <v>222</v>
      </c>
      <c r="B145" s="58" t="s">
        <v>168</v>
      </c>
      <c r="C145" s="50" t="s">
        <v>381</v>
      </c>
      <c r="D145" s="50" t="s">
        <v>377</v>
      </c>
      <c r="E145" s="74" t="s">
        <v>131</v>
      </c>
      <c r="F145" s="24"/>
      <c r="G145" s="181">
        <f aca="true" t="shared" si="15" ref="G145:H148">G146</f>
        <v>0</v>
      </c>
      <c r="H145" s="181">
        <f t="shared" si="15"/>
        <v>0</v>
      </c>
    </row>
    <row r="146" spans="1:8" s="139" customFormat="1" ht="15" customHeight="1" hidden="1">
      <c r="A146" s="46" t="s">
        <v>388</v>
      </c>
      <c r="B146" s="37" t="s">
        <v>168</v>
      </c>
      <c r="C146" s="45" t="s">
        <v>381</v>
      </c>
      <c r="D146" s="45" t="s">
        <v>377</v>
      </c>
      <c r="E146" s="51" t="s">
        <v>344</v>
      </c>
      <c r="F146" s="45"/>
      <c r="G146" s="175">
        <f t="shared" si="15"/>
        <v>0</v>
      </c>
      <c r="H146" s="175">
        <f t="shared" si="15"/>
        <v>0</v>
      </c>
    </row>
    <row r="147" spans="1:8" s="139" customFormat="1" ht="28.5" customHeight="1" hidden="1">
      <c r="A147" s="28" t="s">
        <v>247</v>
      </c>
      <c r="B147" s="37" t="s">
        <v>168</v>
      </c>
      <c r="C147" s="24" t="s">
        <v>381</v>
      </c>
      <c r="D147" s="24" t="s">
        <v>377</v>
      </c>
      <c r="E147" s="48" t="s">
        <v>344</v>
      </c>
      <c r="F147" s="29" t="s">
        <v>248</v>
      </c>
      <c r="G147" s="175">
        <f t="shared" si="15"/>
        <v>0</v>
      </c>
      <c r="H147" s="175">
        <f t="shared" si="15"/>
        <v>0</v>
      </c>
    </row>
    <row r="148" spans="1:8" s="139" customFormat="1" ht="30" customHeight="1" hidden="1">
      <c r="A148" s="125" t="s">
        <v>249</v>
      </c>
      <c r="B148" s="37" t="s">
        <v>168</v>
      </c>
      <c r="C148" s="24" t="s">
        <v>381</v>
      </c>
      <c r="D148" s="24" t="s">
        <v>377</v>
      </c>
      <c r="E148" s="48" t="s">
        <v>344</v>
      </c>
      <c r="F148" s="29" t="s">
        <v>210</v>
      </c>
      <c r="G148" s="175">
        <f t="shared" si="15"/>
        <v>0</v>
      </c>
      <c r="H148" s="175">
        <f t="shared" si="15"/>
        <v>0</v>
      </c>
    </row>
    <row r="149" spans="1:8" ht="29.25" customHeight="1" hidden="1">
      <c r="A149" s="26" t="s">
        <v>472</v>
      </c>
      <c r="B149" s="37" t="s">
        <v>168</v>
      </c>
      <c r="C149" s="24" t="s">
        <v>381</v>
      </c>
      <c r="D149" s="24" t="s">
        <v>377</v>
      </c>
      <c r="E149" s="48" t="s">
        <v>344</v>
      </c>
      <c r="F149" s="24" t="s">
        <v>395</v>
      </c>
      <c r="G149" s="181">
        <v>0</v>
      </c>
      <c r="H149" s="181">
        <v>0</v>
      </c>
    </row>
    <row r="150" spans="1:8" s="68" customFormat="1" ht="15" customHeight="1">
      <c r="A150" s="54" t="s">
        <v>375</v>
      </c>
      <c r="B150" s="36" t="s">
        <v>168</v>
      </c>
      <c r="C150" s="34" t="s">
        <v>381</v>
      </c>
      <c r="D150" s="34" t="s">
        <v>379</v>
      </c>
      <c r="E150" s="148"/>
      <c r="F150" s="34"/>
      <c r="G150" s="123">
        <f>G151+G157+G161</f>
        <v>2243.382</v>
      </c>
      <c r="H150" s="123">
        <f>H151+H157+H161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381</v>
      </c>
      <c r="D151" s="50" t="s">
        <v>379</v>
      </c>
      <c r="E151" s="74" t="s">
        <v>265</v>
      </c>
      <c r="F151" s="69"/>
      <c r="G151" s="173">
        <f aca="true" t="shared" si="16" ref="G151:H154">G152</f>
        <v>100</v>
      </c>
      <c r="H151" s="173">
        <f t="shared" si="16"/>
        <v>100</v>
      </c>
    </row>
    <row r="152" spans="1:8" s="139" customFormat="1" ht="30" customHeight="1">
      <c r="A152" s="392" t="s">
        <v>171</v>
      </c>
      <c r="B152" s="37" t="s">
        <v>168</v>
      </c>
      <c r="C152" s="45" t="s">
        <v>381</v>
      </c>
      <c r="D152" s="45" t="s">
        <v>379</v>
      </c>
      <c r="E152" s="51" t="s">
        <v>266</v>
      </c>
      <c r="F152" s="62"/>
      <c r="G152" s="175">
        <f t="shared" si="16"/>
        <v>100</v>
      </c>
      <c r="H152" s="175">
        <f t="shared" si="16"/>
        <v>100</v>
      </c>
    </row>
    <row r="153" spans="1:8" s="160" customFormat="1" ht="21.75" customHeight="1">
      <c r="A153" s="28" t="s">
        <v>172</v>
      </c>
      <c r="B153" s="37" t="s">
        <v>168</v>
      </c>
      <c r="C153" s="29" t="s">
        <v>381</v>
      </c>
      <c r="D153" s="29" t="s">
        <v>379</v>
      </c>
      <c r="E153" s="71" t="s">
        <v>611</v>
      </c>
      <c r="F153" s="40" t="s">
        <v>248</v>
      </c>
      <c r="G153" s="42">
        <f t="shared" si="16"/>
        <v>100</v>
      </c>
      <c r="H153" s="42">
        <f t="shared" si="16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381</v>
      </c>
      <c r="D154" s="29" t="s">
        <v>379</v>
      </c>
      <c r="E154" s="71" t="s">
        <v>611</v>
      </c>
      <c r="F154" s="29" t="s">
        <v>210</v>
      </c>
      <c r="G154" s="42">
        <f t="shared" si="16"/>
        <v>100</v>
      </c>
      <c r="H154" s="42">
        <f t="shared" si="16"/>
        <v>100</v>
      </c>
    </row>
    <row r="155" spans="1:8" s="160" customFormat="1" ht="30" customHeight="1">
      <c r="A155" s="26" t="s">
        <v>472</v>
      </c>
      <c r="B155" s="37" t="s">
        <v>168</v>
      </c>
      <c r="C155" s="29" t="s">
        <v>381</v>
      </c>
      <c r="D155" s="29" t="s">
        <v>379</v>
      </c>
      <c r="E155" s="71" t="s">
        <v>611</v>
      </c>
      <c r="F155" s="29" t="s">
        <v>395</v>
      </c>
      <c r="G155" s="42">
        <v>100</v>
      </c>
      <c r="H155" s="42">
        <v>100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20.25" customHeight="1">
      <c r="A157" s="64" t="s">
        <v>636</v>
      </c>
      <c r="B157" s="58" t="s">
        <v>168</v>
      </c>
      <c r="C157" s="50" t="s">
        <v>381</v>
      </c>
      <c r="D157" s="50" t="s">
        <v>379</v>
      </c>
      <c r="E157" s="74" t="s">
        <v>143</v>
      </c>
      <c r="F157" s="24"/>
      <c r="G157" s="347">
        <f aca="true" t="shared" si="17" ref="G157:H159">G158</f>
        <v>791.246</v>
      </c>
      <c r="H157" s="347">
        <f t="shared" si="17"/>
        <v>791.246</v>
      </c>
    </row>
    <row r="158" spans="1:8" s="160" customFormat="1" ht="21" customHeight="1">
      <c r="A158" s="26" t="s">
        <v>637</v>
      </c>
      <c r="B158" s="37" t="s">
        <v>168</v>
      </c>
      <c r="C158" s="29" t="s">
        <v>381</v>
      </c>
      <c r="D158" s="29" t="s">
        <v>379</v>
      </c>
      <c r="E158" s="71" t="s">
        <v>638</v>
      </c>
      <c r="F158" s="24" t="s">
        <v>248</v>
      </c>
      <c r="G158" s="348">
        <f t="shared" si="17"/>
        <v>791.246</v>
      </c>
      <c r="H158" s="348">
        <f t="shared" si="17"/>
        <v>791.246</v>
      </c>
    </row>
    <row r="159" spans="1:8" s="160" customFormat="1" ht="30" customHeight="1">
      <c r="A159" s="28" t="s">
        <v>247</v>
      </c>
      <c r="B159" s="37" t="s">
        <v>168</v>
      </c>
      <c r="C159" s="29" t="s">
        <v>381</v>
      </c>
      <c r="D159" s="29" t="s">
        <v>379</v>
      </c>
      <c r="E159" s="71" t="s">
        <v>638</v>
      </c>
      <c r="F159" s="24" t="s">
        <v>210</v>
      </c>
      <c r="G159" s="348">
        <f t="shared" si="17"/>
        <v>791.246</v>
      </c>
      <c r="H159" s="348">
        <f t="shared" si="17"/>
        <v>791.246</v>
      </c>
    </row>
    <row r="160" spans="1:8" s="160" customFormat="1" ht="30" customHeight="1">
      <c r="A160" s="26" t="s">
        <v>472</v>
      </c>
      <c r="B160" s="37" t="s">
        <v>168</v>
      </c>
      <c r="C160" s="29" t="s">
        <v>381</v>
      </c>
      <c r="D160" s="29" t="s">
        <v>379</v>
      </c>
      <c r="E160" s="71" t="s">
        <v>638</v>
      </c>
      <c r="F160" s="24" t="s">
        <v>395</v>
      </c>
      <c r="G160" s="348">
        <v>791.246</v>
      </c>
      <c r="H160" s="348">
        <v>791.246</v>
      </c>
    </row>
    <row r="161" spans="1:8" s="185" customFormat="1" ht="30" customHeight="1">
      <c r="A161" s="64" t="s">
        <v>222</v>
      </c>
      <c r="B161" s="58" t="s">
        <v>168</v>
      </c>
      <c r="C161" s="50" t="s">
        <v>381</v>
      </c>
      <c r="D161" s="50" t="s">
        <v>379</v>
      </c>
      <c r="E161" s="74" t="s">
        <v>131</v>
      </c>
      <c r="F161" s="50"/>
      <c r="G161" s="320">
        <f>G162+G174+G178+G166</f>
        <v>1352.136</v>
      </c>
      <c r="H161" s="320">
        <f>H162+H174+H178+H166</f>
        <v>1350.9460000000001</v>
      </c>
    </row>
    <row r="162" spans="1:8" s="139" customFormat="1" ht="14.25" customHeight="1">
      <c r="A162" s="16" t="s">
        <v>301</v>
      </c>
      <c r="B162" s="44" t="s">
        <v>168</v>
      </c>
      <c r="C162" s="45" t="s">
        <v>381</v>
      </c>
      <c r="D162" s="45" t="s">
        <v>379</v>
      </c>
      <c r="E162" s="51" t="s">
        <v>137</v>
      </c>
      <c r="F162" s="62"/>
      <c r="G162" s="367">
        <f aca="true" t="shared" si="18" ref="G162:H164">G163</f>
        <v>201.316</v>
      </c>
      <c r="H162" s="367">
        <f t="shared" si="18"/>
        <v>201.316</v>
      </c>
    </row>
    <row r="163" spans="1:8" s="139" customFormat="1" ht="27" customHeight="1">
      <c r="A163" s="28" t="s">
        <v>247</v>
      </c>
      <c r="B163" s="37" t="s">
        <v>168</v>
      </c>
      <c r="C163" s="24" t="s">
        <v>381</v>
      </c>
      <c r="D163" s="24" t="s">
        <v>379</v>
      </c>
      <c r="E163" s="48" t="s">
        <v>137</v>
      </c>
      <c r="F163" s="40" t="s">
        <v>248</v>
      </c>
      <c r="G163" s="367">
        <f t="shared" si="18"/>
        <v>201.316</v>
      </c>
      <c r="H163" s="367">
        <f t="shared" si="18"/>
        <v>201.316</v>
      </c>
    </row>
    <row r="164" spans="1:8" s="139" customFormat="1" ht="27" customHeight="1">
      <c r="A164" s="125" t="s">
        <v>249</v>
      </c>
      <c r="B164" s="37" t="s">
        <v>168</v>
      </c>
      <c r="C164" s="24" t="s">
        <v>381</v>
      </c>
      <c r="D164" s="24" t="s">
        <v>379</v>
      </c>
      <c r="E164" s="48" t="s">
        <v>137</v>
      </c>
      <c r="F164" s="40" t="s">
        <v>210</v>
      </c>
      <c r="G164" s="367">
        <f t="shared" si="18"/>
        <v>201.316</v>
      </c>
      <c r="H164" s="367">
        <f t="shared" si="18"/>
        <v>201.316</v>
      </c>
    </row>
    <row r="165" spans="1:8" ht="27" customHeight="1">
      <c r="A165" s="26" t="s">
        <v>472</v>
      </c>
      <c r="B165" s="37" t="s">
        <v>168</v>
      </c>
      <c r="C165" s="24" t="s">
        <v>381</v>
      </c>
      <c r="D165" s="24" t="s">
        <v>379</v>
      </c>
      <c r="E165" s="48" t="s">
        <v>137</v>
      </c>
      <c r="F165" s="25" t="s">
        <v>395</v>
      </c>
      <c r="G165" s="365">
        <v>201.316</v>
      </c>
      <c r="H165" s="365">
        <v>201.316</v>
      </c>
    </row>
    <row r="166" spans="1:8" s="139" customFormat="1" ht="26.25" customHeight="1" hidden="1">
      <c r="A166" s="184" t="s">
        <v>302</v>
      </c>
      <c r="B166" s="37" t="s">
        <v>168</v>
      </c>
      <c r="C166" s="45" t="s">
        <v>381</v>
      </c>
      <c r="D166" s="45" t="s">
        <v>379</v>
      </c>
      <c r="E166" s="51" t="s">
        <v>138</v>
      </c>
      <c r="F166" s="62"/>
      <c r="G166" s="367">
        <f aca="true" t="shared" si="19" ref="G166:H168">G167</f>
        <v>0</v>
      </c>
      <c r="H166" s="367">
        <f t="shared" si="19"/>
        <v>0</v>
      </c>
    </row>
    <row r="167" spans="1:8" s="139" customFormat="1" ht="26.25" customHeight="1" hidden="1">
      <c r="A167" s="28" t="s">
        <v>247</v>
      </c>
      <c r="B167" s="37" t="s">
        <v>168</v>
      </c>
      <c r="C167" s="24" t="s">
        <v>381</v>
      </c>
      <c r="D167" s="24" t="s">
        <v>379</v>
      </c>
      <c r="E167" s="48" t="s">
        <v>138</v>
      </c>
      <c r="F167" s="40" t="s">
        <v>248</v>
      </c>
      <c r="G167" s="335">
        <f t="shared" si="19"/>
        <v>0</v>
      </c>
      <c r="H167" s="335">
        <f t="shared" si="19"/>
        <v>0</v>
      </c>
    </row>
    <row r="168" spans="1:8" s="139" customFormat="1" ht="26.25" customHeight="1" hidden="1">
      <c r="A168" s="125" t="s">
        <v>249</v>
      </c>
      <c r="B168" s="37" t="s">
        <v>168</v>
      </c>
      <c r="C168" s="24" t="s">
        <v>381</v>
      </c>
      <c r="D168" s="24" t="s">
        <v>379</v>
      </c>
      <c r="E168" s="48" t="s">
        <v>138</v>
      </c>
      <c r="F168" s="40" t="s">
        <v>210</v>
      </c>
      <c r="G168" s="335">
        <f t="shared" si="19"/>
        <v>0</v>
      </c>
      <c r="H168" s="335">
        <f t="shared" si="19"/>
        <v>0</v>
      </c>
    </row>
    <row r="169" spans="1:8" ht="27" customHeight="1" hidden="1">
      <c r="A169" s="26" t="s">
        <v>472</v>
      </c>
      <c r="B169" s="37" t="s">
        <v>168</v>
      </c>
      <c r="C169" s="24" t="s">
        <v>381</v>
      </c>
      <c r="D169" s="24" t="s">
        <v>379</v>
      </c>
      <c r="E169" s="48" t="s">
        <v>138</v>
      </c>
      <c r="F169" s="25" t="s">
        <v>395</v>
      </c>
      <c r="G169" s="365">
        <v>0</v>
      </c>
      <c r="H169" s="365">
        <v>0</v>
      </c>
    </row>
    <row r="170" spans="1:8" s="139" customFormat="1" ht="15.75" customHeight="1" hidden="1">
      <c r="A170" s="16" t="s">
        <v>303</v>
      </c>
      <c r="B170" s="37" t="s">
        <v>168</v>
      </c>
      <c r="C170" s="45" t="s">
        <v>381</v>
      </c>
      <c r="D170" s="45" t="s">
        <v>379</v>
      </c>
      <c r="E170" s="51" t="s">
        <v>139</v>
      </c>
      <c r="F170" s="62"/>
      <c r="G170" s="367">
        <f aca="true" t="shared" si="20" ref="G170:H172">G171</f>
        <v>0</v>
      </c>
      <c r="H170" s="367">
        <f t="shared" si="20"/>
        <v>0</v>
      </c>
    </row>
    <row r="171" spans="1:8" s="139" customFormat="1" ht="28.5" customHeight="1" hidden="1">
      <c r="A171" s="28" t="s">
        <v>247</v>
      </c>
      <c r="B171" s="37" t="s">
        <v>168</v>
      </c>
      <c r="C171" s="24" t="s">
        <v>381</v>
      </c>
      <c r="D171" s="24" t="s">
        <v>379</v>
      </c>
      <c r="E171" s="48" t="s">
        <v>139</v>
      </c>
      <c r="F171" s="40" t="s">
        <v>248</v>
      </c>
      <c r="G171" s="335">
        <f t="shared" si="20"/>
        <v>0</v>
      </c>
      <c r="H171" s="335">
        <f t="shared" si="20"/>
        <v>0</v>
      </c>
    </row>
    <row r="172" spans="1:8" s="139" customFormat="1" ht="27" customHeight="1" hidden="1">
      <c r="A172" s="125" t="s">
        <v>249</v>
      </c>
      <c r="B172" s="37" t="s">
        <v>168</v>
      </c>
      <c r="C172" s="24" t="s">
        <v>381</v>
      </c>
      <c r="D172" s="24" t="s">
        <v>379</v>
      </c>
      <c r="E172" s="48" t="s">
        <v>139</v>
      </c>
      <c r="F172" s="40" t="s">
        <v>210</v>
      </c>
      <c r="G172" s="335">
        <f t="shared" si="20"/>
        <v>0</v>
      </c>
      <c r="H172" s="335">
        <f t="shared" si="20"/>
        <v>0</v>
      </c>
    </row>
    <row r="173" spans="1:8" ht="26.25" customHeight="1" hidden="1">
      <c r="A173" s="26" t="s">
        <v>472</v>
      </c>
      <c r="B173" s="37" t="s">
        <v>168</v>
      </c>
      <c r="C173" s="24" t="s">
        <v>381</v>
      </c>
      <c r="D173" s="24" t="s">
        <v>379</v>
      </c>
      <c r="E173" s="48" t="s">
        <v>139</v>
      </c>
      <c r="F173" s="25" t="s">
        <v>395</v>
      </c>
      <c r="G173" s="365">
        <v>0</v>
      </c>
      <c r="H173" s="365">
        <v>0</v>
      </c>
    </row>
    <row r="174" spans="1:8" s="139" customFormat="1" ht="15" customHeight="1">
      <c r="A174" s="46" t="s">
        <v>411</v>
      </c>
      <c r="B174" s="44" t="s">
        <v>168</v>
      </c>
      <c r="C174" s="45" t="s">
        <v>381</v>
      </c>
      <c r="D174" s="45" t="s">
        <v>379</v>
      </c>
      <c r="E174" s="51" t="s">
        <v>140</v>
      </c>
      <c r="F174" s="62"/>
      <c r="G174" s="367">
        <f aca="true" t="shared" si="21" ref="G174:H176">G175</f>
        <v>10</v>
      </c>
      <c r="H174" s="367">
        <f t="shared" si="21"/>
        <v>20</v>
      </c>
    </row>
    <row r="175" spans="1:8" s="139" customFormat="1" ht="28.5" customHeight="1">
      <c r="A175" s="28" t="s">
        <v>247</v>
      </c>
      <c r="B175" s="37" t="s">
        <v>168</v>
      </c>
      <c r="C175" s="29" t="s">
        <v>381</v>
      </c>
      <c r="D175" s="29" t="s">
        <v>379</v>
      </c>
      <c r="E175" s="71" t="s">
        <v>140</v>
      </c>
      <c r="F175" s="40" t="s">
        <v>248</v>
      </c>
      <c r="G175" s="335">
        <f t="shared" si="21"/>
        <v>10</v>
      </c>
      <c r="H175" s="335">
        <f t="shared" si="21"/>
        <v>20</v>
      </c>
    </row>
    <row r="176" spans="1:8" s="139" customFormat="1" ht="30" customHeight="1">
      <c r="A176" s="125" t="s">
        <v>249</v>
      </c>
      <c r="B176" s="37" t="s">
        <v>168</v>
      </c>
      <c r="C176" s="29" t="s">
        <v>381</v>
      </c>
      <c r="D176" s="29" t="s">
        <v>379</v>
      </c>
      <c r="E176" s="71" t="s">
        <v>140</v>
      </c>
      <c r="F176" s="40" t="s">
        <v>210</v>
      </c>
      <c r="G176" s="335">
        <f t="shared" si="21"/>
        <v>10</v>
      </c>
      <c r="H176" s="335">
        <f t="shared" si="21"/>
        <v>20</v>
      </c>
    </row>
    <row r="177" spans="1:8" ht="27" customHeight="1">
      <c r="A177" s="26" t="s">
        <v>472</v>
      </c>
      <c r="B177" s="37" t="s">
        <v>168</v>
      </c>
      <c r="C177" s="24" t="s">
        <v>381</v>
      </c>
      <c r="D177" s="24" t="s">
        <v>379</v>
      </c>
      <c r="E177" s="71" t="s">
        <v>140</v>
      </c>
      <c r="F177" s="25" t="s">
        <v>395</v>
      </c>
      <c r="G177" s="365">
        <v>10</v>
      </c>
      <c r="H177" s="365">
        <v>20</v>
      </c>
    </row>
    <row r="178" spans="1:8" s="139" customFormat="1" ht="27.75" customHeight="1">
      <c r="A178" s="46" t="s">
        <v>304</v>
      </c>
      <c r="B178" s="44" t="s">
        <v>168</v>
      </c>
      <c r="C178" s="45" t="s">
        <v>381</v>
      </c>
      <c r="D178" s="45" t="s">
        <v>379</v>
      </c>
      <c r="E178" s="51" t="s">
        <v>141</v>
      </c>
      <c r="F178" s="62"/>
      <c r="G178" s="367">
        <f aca="true" t="shared" si="22" ref="G178:H180">G179</f>
        <v>1140.82</v>
      </c>
      <c r="H178" s="367">
        <f t="shared" si="22"/>
        <v>1129.63</v>
      </c>
    </row>
    <row r="179" spans="1:8" ht="27.75" customHeight="1">
      <c r="A179" s="28" t="s">
        <v>247</v>
      </c>
      <c r="B179" s="37" t="s">
        <v>168</v>
      </c>
      <c r="C179" s="24" t="s">
        <v>381</v>
      </c>
      <c r="D179" s="24" t="s">
        <v>379</v>
      </c>
      <c r="E179" s="48" t="s">
        <v>141</v>
      </c>
      <c r="F179" s="40" t="s">
        <v>248</v>
      </c>
      <c r="G179" s="365">
        <f t="shared" si="22"/>
        <v>1140.82</v>
      </c>
      <c r="H179" s="365">
        <f t="shared" si="22"/>
        <v>1129.63</v>
      </c>
    </row>
    <row r="180" spans="1:8" ht="27.75" customHeight="1">
      <c r="A180" s="125" t="s">
        <v>249</v>
      </c>
      <c r="B180" s="37" t="s">
        <v>168</v>
      </c>
      <c r="C180" s="24" t="s">
        <v>381</v>
      </c>
      <c r="D180" s="24" t="s">
        <v>379</v>
      </c>
      <c r="E180" s="48" t="s">
        <v>141</v>
      </c>
      <c r="F180" s="40" t="s">
        <v>210</v>
      </c>
      <c r="G180" s="365">
        <f>G181</f>
        <v>1140.82</v>
      </c>
      <c r="H180" s="365">
        <f t="shared" si="22"/>
        <v>1129.63</v>
      </c>
    </row>
    <row r="181" spans="1:8" ht="27" customHeight="1">
      <c r="A181" s="26" t="s">
        <v>472</v>
      </c>
      <c r="B181" s="37" t="s">
        <v>168</v>
      </c>
      <c r="C181" s="24" t="s">
        <v>381</v>
      </c>
      <c r="D181" s="24" t="s">
        <v>379</v>
      </c>
      <c r="E181" s="48" t="s">
        <v>141</v>
      </c>
      <c r="F181" s="25" t="s">
        <v>395</v>
      </c>
      <c r="G181" s="365">
        <v>1140.82</v>
      </c>
      <c r="H181" s="365">
        <v>1129.63</v>
      </c>
    </row>
    <row r="182" spans="1:8" s="195" customFormat="1" ht="15" customHeight="1">
      <c r="A182" s="186" t="s">
        <v>412</v>
      </c>
      <c r="B182" s="36" t="s">
        <v>168</v>
      </c>
      <c r="C182" s="201" t="s">
        <v>382</v>
      </c>
      <c r="D182" s="201"/>
      <c r="E182" s="48"/>
      <c r="F182" s="193"/>
      <c r="G182" s="346">
        <f>G183</f>
        <v>9314.660000000002</v>
      </c>
      <c r="H182" s="346">
        <f>H183</f>
        <v>9314.660000000002</v>
      </c>
    </row>
    <row r="183" spans="1:8" s="68" customFormat="1" ht="15" customHeight="1">
      <c r="A183" s="190" t="s">
        <v>413</v>
      </c>
      <c r="B183" s="36" t="s">
        <v>168</v>
      </c>
      <c r="C183" s="34" t="s">
        <v>382</v>
      </c>
      <c r="D183" s="34" t="s">
        <v>376</v>
      </c>
      <c r="E183" s="148"/>
      <c r="F183" s="101"/>
      <c r="G183" s="327">
        <f>G184+G218</f>
        <v>9314.660000000002</v>
      </c>
      <c r="H183" s="327">
        <f>H184+H218</f>
        <v>9314.660000000002</v>
      </c>
    </row>
    <row r="184" spans="1:8" s="185" customFormat="1" ht="39.75" customHeight="1">
      <c r="A184" s="64" t="s">
        <v>176</v>
      </c>
      <c r="B184" s="58" t="s">
        <v>168</v>
      </c>
      <c r="C184" s="50" t="s">
        <v>382</v>
      </c>
      <c r="D184" s="50" t="s">
        <v>376</v>
      </c>
      <c r="E184" s="74" t="s">
        <v>66</v>
      </c>
      <c r="F184" s="69"/>
      <c r="G184" s="191">
        <f>G185+G200+G211</f>
        <v>9254.660000000002</v>
      </c>
      <c r="H184" s="191">
        <f>H185+H200+H211</f>
        <v>9254.660000000002</v>
      </c>
    </row>
    <row r="185" spans="1:8" s="139" customFormat="1" ht="15.75" customHeight="1">
      <c r="A185" s="46" t="s">
        <v>177</v>
      </c>
      <c r="B185" s="37" t="s">
        <v>168</v>
      </c>
      <c r="C185" s="45" t="s">
        <v>382</v>
      </c>
      <c r="D185" s="45" t="s">
        <v>376</v>
      </c>
      <c r="E185" s="51" t="s">
        <v>185</v>
      </c>
      <c r="F185" s="62"/>
      <c r="G185" s="138">
        <f>G186+G192</f>
        <v>7366.64</v>
      </c>
      <c r="H185" s="138">
        <f>H186+H192</f>
        <v>7366.64</v>
      </c>
    </row>
    <row r="186" spans="1:8" s="139" customFormat="1" ht="27" customHeight="1">
      <c r="A186" s="46" t="s">
        <v>178</v>
      </c>
      <c r="B186" s="37" t="s">
        <v>168</v>
      </c>
      <c r="C186" s="45" t="s">
        <v>382</v>
      </c>
      <c r="D186" s="45" t="s">
        <v>376</v>
      </c>
      <c r="E186" s="51" t="s">
        <v>270</v>
      </c>
      <c r="F186" s="62"/>
      <c r="G186" s="138">
        <f>G187</f>
        <v>4655.6</v>
      </c>
      <c r="H186" s="138">
        <f>H187</f>
        <v>4655.6</v>
      </c>
    </row>
    <row r="187" spans="1:8" ht="42" customHeight="1">
      <c r="A187" s="59" t="s">
        <v>243</v>
      </c>
      <c r="B187" s="37" t="s">
        <v>168</v>
      </c>
      <c r="C187" s="29" t="s">
        <v>382</v>
      </c>
      <c r="D187" s="29" t="s">
        <v>376</v>
      </c>
      <c r="E187" s="71" t="s">
        <v>270</v>
      </c>
      <c r="F187" s="25" t="s">
        <v>555</v>
      </c>
      <c r="G187" s="144">
        <f>G188</f>
        <v>4655.6</v>
      </c>
      <c r="H187" s="144">
        <f>H188</f>
        <v>4655.6</v>
      </c>
    </row>
    <row r="188" spans="1:8" ht="16.5" customHeight="1">
      <c r="A188" s="26" t="s">
        <v>306</v>
      </c>
      <c r="B188" s="37" t="s">
        <v>168</v>
      </c>
      <c r="C188" s="24" t="s">
        <v>382</v>
      </c>
      <c r="D188" s="24" t="s">
        <v>376</v>
      </c>
      <c r="E188" s="48" t="s">
        <v>270</v>
      </c>
      <c r="F188" s="40" t="s">
        <v>442</v>
      </c>
      <c r="G188" s="144">
        <f>G189+G190+G191</f>
        <v>4655.6</v>
      </c>
      <c r="H188" s="144">
        <f>H189+H190+H191</f>
        <v>4655.6</v>
      </c>
    </row>
    <row r="189" spans="1:8" ht="15.75">
      <c r="A189" s="26" t="s">
        <v>285</v>
      </c>
      <c r="B189" s="37" t="s">
        <v>168</v>
      </c>
      <c r="C189" s="24" t="s">
        <v>382</v>
      </c>
      <c r="D189" s="24" t="s">
        <v>376</v>
      </c>
      <c r="E189" s="48" t="s">
        <v>270</v>
      </c>
      <c r="F189" s="24" t="s">
        <v>414</v>
      </c>
      <c r="G189" s="144">
        <v>3299.9</v>
      </c>
      <c r="H189" s="144">
        <v>3299.9</v>
      </c>
    </row>
    <row r="190" spans="1:8" ht="28.5" customHeight="1">
      <c r="A190" s="26" t="s">
        <v>286</v>
      </c>
      <c r="B190" s="37" t="s">
        <v>168</v>
      </c>
      <c r="C190" s="24" t="s">
        <v>382</v>
      </c>
      <c r="D190" s="24" t="s">
        <v>376</v>
      </c>
      <c r="E190" s="48" t="s">
        <v>270</v>
      </c>
      <c r="F190" s="24" t="s">
        <v>415</v>
      </c>
      <c r="G190" s="144">
        <v>3</v>
      </c>
      <c r="H190" s="144">
        <v>3</v>
      </c>
    </row>
    <row r="191" spans="1:8" ht="28.5" customHeight="1">
      <c r="A191" s="26" t="s">
        <v>287</v>
      </c>
      <c r="B191" s="37" t="s">
        <v>168</v>
      </c>
      <c r="C191" s="24" t="s">
        <v>382</v>
      </c>
      <c r="D191" s="24" t="s">
        <v>376</v>
      </c>
      <c r="E191" s="48" t="s">
        <v>270</v>
      </c>
      <c r="F191" s="24" t="s">
        <v>202</v>
      </c>
      <c r="G191" s="144">
        <v>1352.7</v>
      </c>
      <c r="H191" s="144">
        <v>1352.7</v>
      </c>
    </row>
    <row r="192" spans="1:8" ht="29.25" customHeight="1">
      <c r="A192" s="26" t="s">
        <v>179</v>
      </c>
      <c r="B192" s="37" t="s">
        <v>168</v>
      </c>
      <c r="C192" s="24" t="s">
        <v>382</v>
      </c>
      <c r="D192" s="24" t="s">
        <v>376</v>
      </c>
      <c r="E192" s="48" t="s">
        <v>271</v>
      </c>
      <c r="F192" s="24"/>
      <c r="G192" s="144">
        <f>G193+G197</f>
        <v>2711.04</v>
      </c>
      <c r="H192" s="144">
        <f>H193+H197</f>
        <v>2711.04</v>
      </c>
    </row>
    <row r="193" spans="1:8" ht="29.25" customHeight="1">
      <c r="A193" s="28" t="s">
        <v>247</v>
      </c>
      <c r="B193" s="37" t="s">
        <v>168</v>
      </c>
      <c r="C193" s="24" t="s">
        <v>382</v>
      </c>
      <c r="D193" s="24" t="s">
        <v>376</v>
      </c>
      <c r="E193" s="48" t="s">
        <v>271</v>
      </c>
      <c r="F193" s="24" t="s">
        <v>248</v>
      </c>
      <c r="G193" s="144">
        <f>G194</f>
        <v>2663.04</v>
      </c>
      <c r="H193" s="144">
        <f>H194</f>
        <v>2663.04</v>
      </c>
    </row>
    <row r="194" spans="1:8" ht="29.25" customHeight="1">
      <c r="A194" s="125" t="s">
        <v>249</v>
      </c>
      <c r="B194" s="37" t="s">
        <v>168</v>
      </c>
      <c r="C194" s="24" t="s">
        <v>382</v>
      </c>
      <c r="D194" s="24" t="s">
        <v>376</v>
      </c>
      <c r="E194" s="48" t="s">
        <v>271</v>
      </c>
      <c r="F194" s="24" t="s">
        <v>210</v>
      </c>
      <c r="G194" s="144">
        <f>G195+G196</f>
        <v>2663.04</v>
      </c>
      <c r="H194" s="144">
        <f>H195+H196</f>
        <v>2663.04</v>
      </c>
    </row>
    <row r="195" spans="1:8" ht="25.5">
      <c r="A195" s="26" t="s">
        <v>393</v>
      </c>
      <c r="B195" s="37" t="s">
        <v>168</v>
      </c>
      <c r="C195" s="24" t="s">
        <v>382</v>
      </c>
      <c r="D195" s="24" t="s">
        <v>376</v>
      </c>
      <c r="E195" s="48" t="s">
        <v>271</v>
      </c>
      <c r="F195" s="24" t="s">
        <v>394</v>
      </c>
      <c r="G195" s="180">
        <v>49.71</v>
      </c>
      <c r="H195" s="180">
        <v>49.71</v>
      </c>
    </row>
    <row r="196" spans="1:9" ht="27" customHeight="1">
      <c r="A196" s="26" t="s">
        <v>472</v>
      </c>
      <c r="B196" s="37" t="s">
        <v>168</v>
      </c>
      <c r="C196" s="24" t="s">
        <v>382</v>
      </c>
      <c r="D196" s="24" t="s">
        <v>376</v>
      </c>
      <c r="E196" s="48" t="s">
        <v>271</v>
      </c>
      <c r="F196" s="24" t="s">
        <v>395</v>
      </c>
      <c r="G196" s="180">
        <v>2613.33</v>
      </c>
      <c r="H196" s="180">
        <v>2613.33</v>
      </c>
      <c r="I196" s="170"/>
    </row>
    <row r="197" spans="1:9" ht="16.5" customHeight="1">
      <c r="A197" s="26" t="s">
        <v>50</v>
      </c>
      <c r="B197" s="37" t="s">
        <v>168</v>
      </c>
      <c r="C197" s="24" t="s">
        <v>382</v>
      </c>
      <c r="D197" s="24" t="s">
        <v>376</v>
      </c>
      <c r="E197" s="48" t="s">
        <v>271</v>
      </c>
      <c r="F197" s="24" t="s">
        <v>250</v>
      </c>
      <c r="G197" s="180">
        <f>G198</f>
        <v>48</v>
      </c>
      <c r="H197" s="180">
        <f>H198</f>
        <v>48</v>
      </c>
      <c r="I197" s="170"/>
    </row>
    <row r="198" spans="1:8" ht="18" customHeight="1">
      <c r="A198" s="26" t="s">
        <v>214</v>
      </c>
      <c r="B198" s="37" t="s">
        <v>168</v>
      </c>
      <c r="C198" s="24" t="s">
        <v>382</v>
      </c>
      <c r="D198" s="24" t="s">
        <v>376</v>
      </c>
      <c r="E198" s="48" t="s">
        <v>271</v>
      </c>
      <c r="F198" s="24" t="s">
        <v>213</v>
      </c>
      <c r="G198" s="144">
        <f>G199</f>
        <v>48</v>
      </c>
      <c r="H198" s="144">
        <f>H199</f>
        <v>48</v>
      </c>
    </row>
    <row r="199" spans="1:8" ht="17.25" customHeight="1">
      <c r="A199" s="26" t="s">
        <v>396</v>
      </c>
      <c r="B199" s="37" t="s">
        <v>168</v>
      </c>
      <c r="C199" s="24" t="s">
        <v>382</v>
      </c>
      <c r="D199" s="24" t="s">
        <v>376</v>
      </c>
      <c r="E199" s="48" t="s">
        <v>271</v>
      </c>
      <c r="F199" s="24" t="s">
        <v>215</v>
      </c>
      <c r="G199" s="144">
        <v>48</v>
      </c>
      <c r="H199" s="144">
        <v>48</v>
      </c>
    </row>
    <row r="200" spans="1:8" s="139" customFormat="1" ht="29.25" customHeight="1">
      <c r="A200" s="46" t="s">
        <v>180</v>
      </c>
      <c r="B200" s="37" t="s">
        <v>168</v>
      </c>
      <c r="C200" s="45" t="s">
        <v>382</v>
      </c>
      <c r="D200" s="45" t="s">
        <v>376</v>
      </c>
      <c r="E200" s="51" t="s">
        <v>272</v>
      </c>
      <c r="F200" s="62"/>
      <c r="G200" s="138">
        <f>G201+G206</f>
        <v>1702.32</v>
      </c>
      <c r="H200" s="138">
        <f>H201+H206</f>
        <v>1702.32</v>
      </c>
    </row>
    <row r="201" spans="1:8" s="139" customFormat="1" ht="43.5" customHeight="1">
      <c r="A201" s="59" t="s">
        <v>243</v>
      </c>
      <c r="B201" s="37" t="s">
        <v>168</v>
      </c>
      <c r="C201" s="24" t="s">
        <v>382</v>
      </c>
      <c r="D201" s="24" t="s">
        <v>376</v>
      </c>
      <c r="E201" s="48" t="s">
        <v>273</v>
      </c>
      <c r="F201" s="40" t="s">
        <v>555</v>
      </c>
      <c r="G201" s="138">
        <f>G202</f>
        <v>1365.81</v>
      </c>
      <c r="H201" s="138">
        <f>H202</f>
        <v>1365.81</v>
      </c>
    </row>
    <row r="202" spans="1:8" ht="17.25" customHeight="1">
      <c r="A202" s="26" t="s">
        <v>306</v>
      </c>
      <c r="B202" s="37" t="s">
        <v>168</v>
      </c>
      <c r="C202" s="24" t="s">
        <v>382</v>
      </c>
      <c r="D202" s="24" t="s">
        <v>376</v>
      </c>
      <c r="E202" s="48" t="s">
        <v>273</v>
      </c>
      <c r="F202" s="40" t="s">
        <v>442</v>
      </c>
      <c r="G202" s="144">
        <f>G203+G204+G205</f>
        <v>1365.81</v>
      </c>
      <c r="H202" s="144">
        <f>H203+H204+H205</f>
        <v>1365.81</v>
      </c>
    </row>
    <row r="203" spans="1:8" ht="15.75">
      <c r="A203" s="26" t="s">
        <v>285</v>
      </c>
      <c r="B203" s="37" t="s">
        <v>168</v>
      </c>
      <c r="C203" s="24" t="s">
        <v>382</v>
      </c>
      <c r="D203" s="24" t="s">
        <v>376</v>
      </c>
      <c r="E203" s="48" t="s">
        <v>273</v>
      </c>
      <c r="F203" s="24" t="s">
        <v>414</v>
      </c>
      <c r="G203" s="144">
        <v>983.25</v>
      </c>
      <c r="H203" s="144">
        <v>983.25</v>
      </c>
    </row>
    <row r="204" spans="1:8" ht="27.75" customHeight="1">
      <c r="A204" s="26" t="s">
        <v>286</v>
      </c>
      <c r="B204" s="37" t="s">
        <v>168</v>
      </c>
      <c r="C204" s="24" t="s">
        <v>382</v>
      </c>
      <c r="D204" s="24" t="s">
        <v>376</v>
      </c>
      <c r="E204" s="48" t="s">
        <v>273</v>
      </c>
      <c r="F204" s="24" t="s">
        <v>415</v>
      </c>
      <c r="G204" s="144">
        <v>1</v>
      </c>
      <c r="H204" s="144">
        <v>1</v>
      </c>
    </row>
    <row r="205" spans="1:8" ht="27.75" customHeight="1">
      <c r="A205" s="26" t="s">
        <v>287</v>
      </c>
      <c r="B205" s="37" t="s">
        <v>168</v>
      </c>
      <c r="C205" s="24" t="s">
        <v>382</v>
      </c>
      <c r="D205" s="24" t="s">
        <v>376</v>
      </c>
      <c r="E205" s="48" t="s">
        <v>273</v>
      </c>
      <c r="F205" s="388" t="s">
        <v>202</v>
      </c>
      <c r="G205" s="365">
        <v>381.56</v>
      </c>
      <c r="H205" s="365">
        <v>381.56</v>
      </c>
    </row>
    <row r="206" spans="1:8" ht="27.75" customHeight="1">
      <c r="A206" s="26" t="s">
        <v>181</v>
      </c>
      <c r="B206" s="37" t="s">
        <v>168</v>
      </c>
      <c r="C206" s="24" t="s">
        <v>382</v>
      </c>
      <c r="D206" s="24" t="s">
        <v>376</v>
      </c>
      <c r="E206" s="48" t="s">
        <v>275</v>
      </c>
      <c r="F206" s="388"/>
      <c r="G206" s="365">
        <f>G207</f>
        <v>336.51</v>
      </c>
      <c r="H206" s="365">
        <f>H207</f>
        <v>336.51</v>
      </c>
    </row>
    <row r="207" spans="1:8" ht="27.75" customHeight="1">
      <c r="A207" s="28" t="s">
        <v>247</v>
      </c>
      <c r="B207" s="37" t="s">
        <v>168</v>
      </c>
      <c r="C207" s="24" t="s">
        <v>382</v>
      </c>
      <c r="D207" s="24" t="s">
        <v>376</v>
      </c>
      <c r="E207" s="48" t="s">
        <v>275</v>
      </c>
      <c r="F207" s="388" t="s">
        <v>248</v>
      </c>
      <c r="G207" s="365">
        <f>G208</f>
        <v>336.51</v>
      </c>
      <c r="H207" s="365">
        <f>H208</f>
        <v>336.51</v>
      </c>
    </row>
    <row r="208" spans="1:8" ht="27.75" customHeight="1">
      <c r="A208" s="125" t="s">
        <v>249</v>
      </c>
      <c r="B208" s="37" t="s">
        <v>168</v>
      </c>
      <c r="C208" s="24" t="s">
        <v>382</v>
      </c>
      <c r="D208" s="24" t="s">
        <v>376</v>
      </c>
      <c r="E208" s="48" t="s">
        <v>275</v>
      </c>
      <c r="F208" s="388" t="s">
        <v>210</v>
      </c>
      <c r="G208" s="365">
        <f>G209+G210</f>
        <v>336.51</v>
      </c>
      <c r="H208" s="365">
        <f>H209+H210</f>
        <v>336.51</v>
      </c>
    </row>
    <row r="209" spans="1:8" ht="25.5">
      <c r="A209" s="26" t="s">
        <v>393</v>
      </c>
      <c r="B209" s="37" t="s">
        <v>168</v>
      </c>
      <c r="C209" s="24" t="s">
        <v>382</v>
      </c>
      <c r="D209" s="24" t="s">
        <v>376</v>
      </c>
      <c r="E209" s="48" t="s">
        <v>275</v>
      </c>
      <c r="F209" s="388" t="s">
        <v>394</v>
      </c>
      <c r="G209" s="365">
        <v>16</v>
      </c>
      <c r="H209" s="365">
        <v>16</v>
      </c>
    </row>
    <row r="210" spans="1:8" ht="26.25" customHeight="1">
      <c r="A210" s="26" t="s">
        <v>472</v>
      </c>
      <c r="B210" s="37" t="s">
        <v>168</v>
      </c>
      <c r="C210" s="24" t="s">
        <v>382</v>
      </c>
      <c r="D210" s="24" t="s">
        <v>376</v>
      </c>
      <c r="E210" s="48" t="s">
        <v>275</v>
      </c>
      <c r="F210" s="388" t="s">
        <v>395</v>
      </c>
      <c r="G210" s="365">
        <v>320.51</v>
      </c>
      <c r="H210" s="365">
        <v>320.51</v>
      </c>
    </row>
    <row r="211" spans="1:11" ht="42" customHeight="1">
      <c r="A211" s="46" t="s">
        <v>182</v>
      </c>
      <c r="B211" s="37" t="s">
        <v>168</v>
      </c>
      <c r="C211" s="24" t="s">
        <v>382</v>
      </c>
      <c r="D211" s="24" t="s">
        <v>376</v>
      </c>
      <c r="E211" s="48" t="s">
        <v>276</v>
      </c>
      <c r="F211" s="24"/>
      <c r="G211" s="144">
        <f aca="true" t="shared" si="23" ref="G211:H213">G212</f>
        <v>185.70000000000002</v>
      </c>
      <c r="H211" s="144">
        <f t="shared" si="23"/>
        <v>185.70000000000002</v>
      </c>
      <c r="J211" s="127"/>
      <c r="K211" s="127"/>
    </row>
    <row r="212" spans="1:8" ht="42" customHeight="1">
      <c r="A212" s="59" t="s">
        <v>183</v>
      </c>
      <c r="B212" s="37" t="s">
        <v>168</v>
      </c>
      <c r="C212" s="24" t="s">
        <v>382</v>
      </c>
      <c r="D212" s="24" t="s">
        <v>376</v>
      </c>
      <c r="E212" s="48" t="s">
        <v>277</v>
      </c>
      <c r="F212" s="24"/>
      <c r="G212" s="144">
        <f t="shared" si="23"/>
        <v>185.70000000000002</v>
      </c>
      <c r="H212" s="144">
        <f t="shared" si="23"/>
        <v>185.70000000000002</v>
      </c>
    </row>
    <row r="213" spans="1:8" ht="57" customHeight="1">
      <c r="A213" s="59" t="s">
        <v>243</v>
      </c>
      <c r="B213" s="37" t="s">
        <v>168</v>
      </c>
      <c r="C213" s="24" t="s">
        <v>382</v>
      </c>
      <c r="D213" s="24" t="s">
        <v>376</v>
      </c>
      <c r="E213" s="48" t="s">
        <v>277</v>
      </c>
      <c r="F213" s="40" t="s">
        <v>555</v>
      </c>
      <c r="G213" s="144">
        <f t="shared" si="23"/>
        <v>185.70000000000002</v>
      </c>
      <c r="H213" s="144">
        <f t="shared" si="23"/>
        <v>185.70000000000002</v>
      </c>
    </row>
    <row r="214" spans="1:8" ht="17.25" customHeight="1">
      <c r="A214" s="26" t="s">
        <v>306</v>
      </c>
      <c r="B214" s="37" t="s">
        <v>168</v>
      </c>
      <c r="C214" s="24" t="s">
        <v>382</v>
      </c>
      <c r="D214" s="24" t="s">
        <v>376</v>
      </c>
      <c r="E214" s="48" t="s">
        <v>277</v>
      </c>
      <c r="F214" s="40" t="s">
        <v>442</v>
      </c>
      <c r="G214" s="144">
        <f>G215+G216+G217</f>
        <v>185.70000000000002</v>
      </c>
      <c r="H214" s="144">
        <f>H215+H216+H217</f>
        <v>185.70000000000002</v>
      </c>
    </row>
    <row r="215" spans="1:8" ht="15.75">
      <c r="A215" s="26" t="s">
        <v>285</v>
      </c>
      <c r="B215" s="37" t="s">
        <v>168</v>
      </c>
      <c r="C215" s="24" t="s">
        <v>382</v>
      </c>
      <c r="D215" s="24" t="s">
        <v>376</v>
      </c>
      <c r="E215" s="48" t="s">
        <v>277</v>
      </c>
      <c r="F215" s="24" t="s">
        <v>414</v>
      </c>
      <c r="G215" s="144">
        <v>128.8</v>
      </c>
      <c r="H215" s="144">
        <v>128.8</v>
      </c>
    </row>
    <row r="216" spans="1:8" ht="29.25" customHeight="1">
      <c r="A216" s="26" t="s">
        <v>473</v>
      </c>
      <c r="B216" s="37" t="s">
        <v>554</v>
      </c>
      <c r="C216" s="24" t="s">
        <v>382</v>
      </c>
      <c r="D216" s="24" t="s">
        <v>376</v>
      </c>
      <c r="E216" s="48" t="s">
        <v>277</v>
      </c>
      <c r="F216" s="24" t="s">
        <v>415</v>
      </c>
      <c r="G216" s="144"/>
      <c r="H216" s="144"/>
    </row>
    <row r="217" spans="1:8" ht="29.25" customHeight="1">
      <c r="A217" s="26" t="s">
        <v>287</v>
      </c>
      <c r="B217" s="37" t="s">
        <v>168</v>
      </c>
      <c r="C217" s="24" t="s">
        <v>382</v>
      </c>
      <c r="D217" s="24" t="s">
        <v>376</v>
      </c>
      <c r="E217" s="48" t="s">
        <v>277</v>
      </c>
      <c r="F217" s="24" t="s">
        <v>202</v>
      </c>
      <c r="G217" s="144">
        <v>56.9</v>
      </c>
      <c r="H217" s="144">
        <v>56.9</v>
      </c>
    </row>
    <row r="218" spans="1:8" s="185" customFormat="1" ht="27" customHeight="1">
      <c r="A218" s="205" t="s">
        <v>222</v>
      </c>
      <c r="B218" s="58" t="s">
        <v>168</v>
      </c>
      <c r="C218" s="50" t="s">
        <v>382</v>
      </c>
      <c r="D218" s="50" t="s">
        <v>376</v>
      </c>
      <c r="E218" s="74" t="s">
        <v>131</v>
      </c>
      <c r="F218" s="69"/>
      <c r="G218" s="191">
        <f aca="true" t="shared" si="24" ref="G218:H221">G219</f>
        <v>60</v>
      </c>
      <c r="H218" s="191">
        <f t="shared" si="24"/>
        <v>60</v>
      </c>
    </row>
    <row r="219" spans="1:8" s="139" customFormat="1" ht="15" customHeight="1">
      <c r="A219" s="206" t="s">
        <v>305</v>
      </c>
      <c r="B219" s="37" t="s">
        <v>168</v>
      </c>
      <c r="C219" s="45" t="s">
        <v>416</v>
      </c>
      <c r="D219" s="45" t="s">
        <v>376</v>
      </c>
      <c r="E219" s="51" t="s">
        <v>142</v>
      </c>
      <c r="F219" s="62"/>
      <c r="G219" s="138">
        <f t="shared" si="24"/>
        <v>60</v>
      </c>
      <c r="H219" s="138">
        <f t="shared" si="24"/>
        <v>60</v>
      </c>
    </row>
    <row r="220" spans="1:8" s="139" customFormat="1" ht="28.5" customHeight="1">
      <c r="A220" s="28" t="s">
        <v>247</v>
      </c>
      <c r="B220" s="37" t="s">
        <v>168</v>
      </c>
      <c r="C220" s="24" t="s">
        <v>382</v>
      </c>
      <c r="D220" s="24" t="s">
        <v>376</v>
      </c>
      <c r="E220" s="48" t="s">
        <v>142</v>
      </c>
      <c r="F220" s="40" t="s">
        <v>248</v>
      </c>
      <c r="G220" s="96">
        <f t="shared" si="24"/>
        <v>60</v>
      </c>
      <c r="H220" s="96">
        <f t="shared" si="24"/>
        <v>60</v>
      </c>
    </row>
    <row r="221" spans="1:8" s="139" customFormat="1" ht="27.75" customHeight="1">
      <c r="A221" s="125" t="s">
        <v>249</v>
      </c>
      <c r="B221" s="37" t="s">
        <v>168</v>
      </c>
      <c r="C221" s="24" t="s">
        <v>382</v>
      </c>
      <c r="D221" s="24" t="s">
        <v>376</v>
      </c>
      <c r="E221" s="48" t="s">
        <v>142</v>
      </c>
      <c r="F221" s="40" t="s">
        <v>210</v>
      </c>
      <c r="G221" s="96">
        <f t="shared" si="24"/>
        <v>60</v>
      </c>
      <c r="H221" s="96">
        <f t="shared" si="24"/>
        <v>60</v>
      </c>
    </row>
    <row r="222" spans="1:8" ht="26.25" customHeight="1">
      <c r="A222" s="26" t="s">
        <v>472</v>
      </c>
      <c r="B222" s="37" t="s">
        <v>168</v>
      </c>
      <c r="C222" s="24" t="s">
        <v>382</v>
      </c>
      <c r="D222" s="24" t="s">
        <v>376</v>
      </c>
      <c r="E222" s="48" t="s">
        <v>142</v>
      </c>
      <c r="F222" s="24" t="s">
        <v>395</v>
      </c>
      <c r="G222" s="144">
        <v>60</v>
      </c>
      <c r="H222" s="144">
        <v>60</v>
      </c>
    </row>
    <row r="223" spans="1:8" ht="14.25" customHeight="1">
      <c r="A223" s="192" t="s">
        <v>420</v>
      </c>
      <c r="B223" s="36" t="s">
        <v>168</v>
      </c>
      <c r="C223" s="201" t="s">
        <v>421</v>
      </c>
      <c r="D223" s="201"/>
      <c r="E223" s="48"/>
      <c r="F223" s="201"/>
      <c r="G223" s="136">
        <f aca="true" t="shared" si="25" ref="G223:H226">G224</f>
        <v>129.6</v>
      </c>
      <c r="H223" s="136">
        <f t="shared" si="25"/>
        <v>129.6</v>
      </c>
    </row>
    <row r="224" spans="1:8" s="68" customFormat="1" ht="12.75" customHeight="1">
      <c r="A224" s="75" t="s">
        <v>422</v>
      </c>
      <c r="B224" s="36" t="s">
        <v>168</v>
      </c>
      <c r="C224" s="34" t="s">
        <v>421</v>
      </c>
      <c r="D224" s="34" t="s">
        <v>376</v>
      </c>
      <c r="E224" s="148"/>
      <c r="F224" s="34"/>
      <c r="G224" s="136">
        <f t="shared" si="25"/>
        <v>129.6</v>
      </c>
      <c r="H224" s="136">
        <f t="shared" si="25"/>
        <v>129.6</v>
      </c>
    </row>
    <row r="225" spans="1:8" s="185" customFormat="1" ht="29.25" customHeight="1">
      <c r="A225" s="207" t="s">
        <v>222</v>
      </c>
      <c r="B225" s="58" t="s">
        <v>168</v>
      </c>
      <c r="C225" s="50" t="s">
        <v>421</v>
      </c>
      <c r="D225" s="50" t="s">
        <v>376</v>
      </c>
      <c r="E225" s="74" t="s">
        <v>131</v>
      </c>
      <c r="F225" s="50"/>
      <c r="G225" s="191">
        <f t="shared" si="25"/>
        <v>129.6</v>
      </c>
      <c r="H225" s="191">
        <f t="shared" si="25"/>
        <v>129.6</v>
      </c>
    </row>
    <row r="226" spans="1:8" s="139" customFormat="1" ht="15.75" customHeight="1">
      <c r="A226" s="183" t="s">
        <v>423</v>
      </c>
      <c r="B226" s="37" t="s">
        <v>168</v>
      </c>
      <c r="C226" s="45" t="s">
        <v>421</v>
      </c>
      <c r="D226" s="45" t="s">
        <v>376</v>
      </c>
      <c r="E226" s="51" t="s">
        <v>149</v>
      </c>
      <c r="F226" s="45"/>
      <c r="G226" s="138">
        <f t="shared" si="25"/>
        <v>129.6</v>
      </c>
      <c r="H226" s="138">
        <f t="shared" si="25"/>
        <v>129.6</v>
      </c>
    </row>
    <row r="227" spans="1:8" ht="15.75" customHeight="1">
      <c r="A227" s="76" t="s">
        <v>292</v>
      </c>
      <c r="B227" s="37" t="s">
        <v>168</v>
      </c>
      <c r="C227" s="24" t="s">
        <v>421</v>
      </c>
      <c r="D227" s="24" t="s">
        <v>376</v>
      </c>
      <c r="E227" s="48" t="s">
        <v>149</v>
      </c>
      <c r="F227" s="24" t="s">
        <v>293</v>
      </c>
      <c r="G227" s="144">
        <f>G229</f>
        <v>129.6</v>
      </c>
      <c r="H227" s="144">
        <f>H229</f>
        <v>129.6</v>
      </c>
    </row>
    <row r="228" spans="1:8" ht="15.75" customHeight="1">
      <c r="A228" s="76" t="s">
        <v>360</v>
      </c>
      <c r="B228" s="37" t="s">
        <v>168</v>
      </c>
      <c r="C228" s="24" t="s">
        <v>421</v>
      </c>
      <c r="D228" s="24" t="s">
        <v>376</v>
      </c>
      <c r="E228" s="48" t="s">
        <v>149</v>
      </c>
      <c r="F228" s="24" t="s">
        <v>554</v>
      </c>
      <c r="G228" s="144">
        <f>G229</f>
        <v>129.6</v>
      </c>
      <c r="H228" s="144">
        <f>H229</f>
        <v>129.6</v>
      </c>
    </row>
    <row r="229" spans="1:8" ht="13.5" customHeight="1">
      <c r="A229" s="208" t="s">
        <v>474</v>
      </c>
      <c r="B229" s="37" t="s">
        <v>168</v>
      </c>
      <c r="C229" s="24" t="s">
        <v>421</v>
      </c>
      <c r="D229" s="24" t="s">
        <v>376</v>
      </c>
      <c r="E229" s="48" t="s">
        <v>149</v>
      </c>
      <c r="F229" s="24" t="s">
        <v>424</v>
      </c>
      <c r="G229" s="209">
        <v>129.6</v>
      </c>
      <c r="H229" s="209">
        <v>129.6</v>
      </c>
    </row>
    <row r="230" spans="1:8" s="68" customFormat="1" ht="14.25" customHeight="1">
      <c r="A230" s="186" t="s">
        <v>417</v>
      </c>
      <c r="B230" s="36" t="s">
        <v>168</v>
      </c>
      <c r="C230" s="201" t="s">
        <v>419</v>
      </c>
      <c r="D230" s="24"/>
      <c r="E230" s="48"/>
      <c r="F230" s="24"/>
      <c r="G230" s="375">
        <f>G231</f>
        <v>378.348</v>
      </c>
      <c r="H230" s="375">
        <f>H231</f>
        <v>398.50624999999997</v>
      </c>
    </row>
    <row r="231" spans="1:8" s="68" customFormat="1" ht="14.25" customHeight="1">
      <c r="A231" s="190" t="s">
        <v>418</v>
      </c>
      <c r="B231" s="36" t="s">
        <v>168</v>
      </c>
      <c r="C231" s="34" t="s">
        <v>419</v>
      </c>
      <c r="D231" s="34" t="s">
        <v>377</v>
      </c>
      <c r="E231" s="148"/>
      <c r="F231" s="34"/>
      <c r="G231" s="336">
        <f>G232</f>
        <v>378.348</v>
      </c>
      <c r="H231" s="336">
        <f>H232</f>
        <v>398.50624999999997</v>
      </c>
    </row>
    <row r="232" spans="1:8" s="185" customFormat="1" ht="29.25" customHeight="1">
      <c r="A232" s="77" t="s">
        <v>222</v>
      </c>
      <c r="B232" s="58" t="s">
        <v>168</v>
      </c>
      <c r="C232" s="50" t="s">
        <v>419</v>
      </c>
      <c r="D232" s="50" t="s">
        <v>377</v>
      </c>
      <c r="E232" s="74" t="s">
        <v>131</v>
      </c>
      <c r="F232" s="50"/>
      <c r="G232" s="366">
        <f>G233+G237</f>
        <v>378.348</v>
      </c>
      <c r="H232" s="366">
        <f>H233+H237</f>
        <v>398.50624999999997</v>
      </c>
    </row>
    <row r="233" spans="1:8" s="139" customFormat="1" ht="29.25" customHeight="1">
      <c r="A233" s="210" t="s">
        <v>294</v>
      </c>
      <c r="B233" s="44" t="s">
        <v>168</v>
      </c>
      <c r="C233" s="45" t="s">
        <v>419</v>
      </c>
      <c r="D233" s="45" t="s">
        <v>377</v>
      </c>
      <c r="E233" s="51" t="s">
        <v>295</v>
      </c>
      <c r="F233" s="45"/>
      <c r="G233" s="367">
        <f aca="true" t="shared" si="26" ref="G233:H235">G234</f>
        <v>378.348</v>
      </c>
      <c r="H233" s="367">
        <f t="shared" si="26"/>
        <v>398.50624999999997</v>
      </c>
    </row>
    <row r="234" spans="1:8" s="139" customFormat="1" ht="29.25" customHeight="1">
      <c r="A234" s="28" t="s">
        <v>247</v>
      </c>
      <c r="B234" s="37" t="s">
        <v>168</v>
      </c>
      <c r="C234" s="29" t="s">
        <v>419</v>
      </c>
      <c r="D234" s="29" t="s">
        <v>377</v>
      </c>
      <c r="E234" s="48" t="s">
        <v>295</v>
      </c>
      <c r="F234" s="29" t="s">
        <v>248</v>
      </c>
      <c r="G234" s="335">
        <f t="shared" si="26"/>
        <v>378.348</v>
      </c>
      <c r="H234" s="335">
        <f t="shared" si="26"/>
        <v>398.50624999999997</v>
      </c>
    </row>
    <row r="235" spans="1:11" s="139" customFormat="1" ht="29.25" customHeight="1">
      <c r="A235" s="125" t="s">
        <v>249</v>
      </c>
      <c r="B235" s="37" t="s">
        <v>168</v>
      </c>
      <c r="C235" s="29" t="s">
        <v>419</v>
      </c>
      <c r="D235" s="29" t="s">
        <v>377</v>
      </c>
      <c r="E235" s="48" t="s">
        <v>295</v>
      </c>
      <c r="F235" s="29" t="s">
        <v>210</v>
      </c>
      <c r="G235" s="335">
        <f t="shared" si="26"/>
        <v>378.348</v>
      </c>
      <c r="H235" s="335">
        <f t="shared" si="26"/>
        <v>398.50624999999997</v>
      </c>
      <c r="J235" s="145"/>
      <c r="K235" s="145"/>
    </row>
    <row r="236" spans="1:8" s="139" customFormat="1" ht="29.25" customHeight="1">
      <c r="A236" s="26" t="s">
        <v>472</v>
      </c>
      <c r="B236" s="37" t="s">
        <v>168</v>
      </c>
      <c r="C236" s="29" t="s">
        <v>419</v>
      </c>
      <c r="D236" s="29" t="s">
        <v>377</v>
      </c>
      <c r="E236" s="48" t="s">
        <v>295</v>
      </c>
      <c r="F236" s="29" t="s">
        <v>395</v>
      </c>
      <c r="G236" s="335">
        <v>378.348</v>
      </c>
      <c r="H236" s="335">
        <f>398.506+0.00025</f>
        <v>398.50624999999997</v>
      </c>
    </row>
    <row r="237" spans="1:8" s="139" customFormat="1" ht="57" customHeight="1" hidden="1">
      <c r="A237" s="211" t="s">
        <v>296</v>
      </c>
      <c r="B237" s="37" t="s">
        <v>554</v>
      </c>
      <c r="C237" s="45" t="s">
        <v>419</v>
      </c>
      <c r="D237" s="45" t="s">
        <v>377</v>
      </c>
      <c r="E237" s="51" t="s">
        <v>297</v>
      </c>
      <c r="F237" s="51"/>
      <c r="G237" s="367">
        <f aca="true" t="shared" si="27" ref="G237:H239">G238</f>
        <v>0</v>
      </c>
      <c r="H237" s="367">
        <f t="shared" si="27"/>
        <v>0</v>
      </c>
    </row>
    <row r="238" spans="1:8" s="139" customFormat="1" ht="29.25" customHeight="1" hidden="1">
      <c r="A238" s="28" t="s">
        <v>247</v>
      </c>
      <c r="B238" s="37" t="s">
        <v>554</v>
      </c>
      <c r="C238" s="29" t="s">
        <v>419</v>
      </c>
      <c r="D238" s="29" t="s">
        <v>377</v>
      </c>
      <c r="E238" s="71" t="s">
        <v>297</v>
      </c>
      <c r="F238" s="29" t="s">
        <v>248</v>
      </c>
      <c r="G238" s="389">
        <f t="shared" si="27"/>
        <v>0</v>
      </c>
      <c r="H238" s="389">
        <f t="shared" si="27"/>
        <v>0</v>
      </c>
    </row>
    <row r="239" spans="1:8" s="139" customFormat="1" ht="29.25" customHeight="1" hidden="1">
      <c r="A239" s="125" t="s">
        <v>249</v>
      </c>
      <c r="B239" s="37" t="s">
        <v>554</v>
      </c>
      <c r="C239" s="29" t="s">
        <v>419</v>
      </c>
      <c r="D239" s="29" t="s">
        <v>377</v>
      </c>
      <c r="E239" s="71" t="s">
        <v>297</v>
      </c>
      <c r="F239" s="29" t="s">
        <v>210</v>
      </c>
      <c r="G239" s="389">
        <f t="shared" si="27"/>
        <v>0</v>
      </c>
      <c r="H239" s="389">
        <f t="shared" si="27"/>
        <v>0</v>
      </c>
    </row>
    <row r="240" spans="1:8" s="139" customFormat="1" ht="29.25" customHeight="1" hidden="1">
      <c r="A240" s="26" t="s">
        <v>472</v>
      </c>
      <c r="B240" s="37" t="s">
        <v>554</v>
      </c>
      <c r="C240" s="29" t="s">
        <v>419</v>
      </c>
      <c r="D240" s="29" t="s">
        <v>377</v>
      </c>
      <c r="E240" s="71" t="s">
        <v>297</v>
      </c>
      <c r="F240" s="29" t="s">
        <v>395</v>
      </c>
      <c r="G240" s="389"/>
      <c r="H240" s="389"/>
    </row>
    <row r="241" spans="1:8" s="139" customFormat="1" ht="21" customHeight="1" hidden="1">
      <c r="A241" s="116" t="s">
        <v>603</v>
      </c>
      <c r="B241" s="36" t="s">
        <v>168</v>
      </c>
      <c r="C241" s="34" t="s">
        <v>387</v>
      </c>
      <c r="D241" s="34" t="s">
        <v>376</v>
      </c>
      <c r="E241" s="148" t="s">
        <v>605</v>
      </c>
      <c r="F241" s="29"/>
      <c r="G241" s="366">
        <f>G242</f>
        <v>0</v>
      </c>
      <c r="H241" s="366">
        <f>H242</f>
        <v>0</v>
      </c>
    </row>
    <row r="242" spans="1:8" s="139" customFormat="1" ht="23.25" customHeight="1" hidden="1">
      <c r="A242" s="208" t="s">
        <v>604</v>
      </c>
      <c r="B242" s="37" t="s">
        <v>168</v>
      </c>
      <c r="C242" s="29" t="s">
        <v>387</v>
      </c>
      <c r="D242" s="29" t="s">
        <v>376</v>
      </c>
      <c r="E242" s="71" t="s">
        <v>605</v>
      </c>
      <c r="F242" s="29" t="s">
        <v>606</v>
      </c>
      <c r="G242" s="335">
        <f>G243</f>
        <v>0</v>
      </c>
      <c r="H242" s="335">
        <f>H243</f>
        <v>0</v>
      </c>
    </row>
    <row r="243" spans="1:8" s="139" customFormat="1" ht="29.25" customHeight="1" hidden="1">
      <c r="A243" s="208"/>
      <c r="B243" s="37" t="s">
        <v>168</v>
      </c>
      <c r="C243" s="29" t="s">
        <v>387</v>
      </c>
      <c r="D243" s="29" t="s">
        <v>376</v>
      </c>
      <c r="E243" s="71" t="s">
        <v>605</v>
      </c>
      <c r="F243" s="29" t="s">
        <v>607</v>
      </c>
      <c r="G243" s="335">
        <v>0</v>
      </c>
      <c r="H243" s="335">
        <v>0</v>
      </c>
    </row>
    <row r="244" spans="1:8" s="68" customFormat="1" ht="39" customHeight="1" hidden="1">
      <c r="A244" s="212" t="s">
        <v>426</v>
      </c>
      <c r="B244" s="36" t="s">
        <v>168</v>
      </c>
      <c r="C244" s="201" t="s">
        <v>429</v>
      </c>
      <c r="D244" s="201"/>
      <c r="E244" s="48"/>
      <c r="F244" s="201"/>
      <c r="G244" s="390">
        <f>G245</f>
        <v>0</v>
      </c>
      <c r="H244" s="390">
        <f>H245</f>
        <v>0</v>
      </c>
    </row>
    <row r="245" spans="1:8" s="68" customFormat="1" ht="15.75" customHeight="1" hidden="1">
      <c r="A245" s="54" t="s">
        <v>427</v>
      </c>
      <c r="B245" s="36" t="s">
        <v>168</v>
      </c>
      <c r="C245" s="34" t="s">
        <v>429</v>
      </c>
      <c r="D245" s="34" t="s">
        <v>379</v>
      </c>
      <c r="E245" s="148"/>
      <c r="F245" s="34"/>
      <c r="G245" s="336">
        <f>G247+G249+G251</f>
        <v>0</v>
      </c>
      <c r="H245" s="336">
        <f>H247+H249+H251</f>
        <v>0</v>
      </c>
    </row>
    <row r="246" spans="1:8" ht="27.75" customHeight="1" hidden="1">
      <c r="A246" s="77" t="s">
        <v>222</v>
      </c>
      <c r="B246" s="58" t="s">
        <v>168</v>
      </c>
      <c r="C246" s="50" t="s">
        <v>419</v>
      </c>
      <c r="D246" s="50" t="s">
        <v>377</v>
      </c>
      <c r="E246" s="74" t="s">
        <v>131</v>
      </c>
      <c r="F246" s="24"/>
      <c r="G246" s="365">
        <f>G247+G249+G251</f>
        <v>0</v>
      </c>
      <c r="H246" s="365">
        <f>H247+H249+H251</f>
        <v>0</v>
      </c>
    </row>
    <row r="247" spans="1:8" s="139" customFormat="1" ht="30.75" customHeight="1" hidden="1">
      <c r="A247" s="46" t="s">
        <v>164</v>
      </c>
      <c r="B247" s="44" t="s">
        <v>168</v>
      </c>
      <c r="C247" s="45" t="s">
        <v>429</v>
      </c>
      <c r="D247" s="45" t="s">
        <v>379</v>
      </c>
      <c r="E247" s="51" t="s">
        <v>150</v>
      </c>
      <c r="F247" s="45"/>
      <c r="G247" s="367">
        <f>G248</f>
        <v>0</v>
      </c>
      <c r="H247" s="367">
        <f>H248</f>
        <v>0</v>
      </c>
    </row>
    <row r="248" spans="1:8" ht="16.5" customHeight="1" hidden="1">
      <c r="A248" s="26" t="s">
        <v>552</v>
      </c>
      <c r="B248" s="37" t="s">
        <v>168</v>
      </c>
      <c r="C248" s="24" t="s">
        <v>429</v>
      </c>
      <c r="D248" s="24" t="s">
        <v>379</v>
      </c>
      <c r="E248" s="48" t="s">
        <v>150</v>
      </c>
      <c r="F248" s="24" t="s">
        <v>389</v>
      </c>
      <c r="G248" s="365"/>
      <c r="H248" s="365"/>
    </row>
    <row r="249" spans="1:8" s="139" customFormat="1" ht="42" customHeight="1" hidden="1">
      <c r="A249" s="46" t="s">
        <v>298</v>
      </c>
      <c r="B249" s="44" t="s">
        <v>168</v>
      </c>
      <c r="C249" s="45" t="s">
        <v>429</v>
      </c>
      <c r="D249" s="45" t="s">
        <v>379</v>
      </c>
      <c r="E249" s="51" t="s">
        <v>151</v>
      </c>
      <c r="F249" s="45"/>
      <c r="G249" s="367">
        <f>G250</f>
        <v>0</v>
      </c>
      <c r="H249" s="367">
        <f>H250</f>
        <v>0</v>
      </c>
    </row>
    <row r="250" spans="1:8" ht="17.25" customHeight="1" hidden="1">
      <c r="A250" s="26" t="s">
        <v>552</v>
      </c>
      <c r="B250" s="37" t="s">
        <v>168</v>
      </c>
      <c r="C250" s="24" t="s">
        <v>429</v>
      </c>
      <c r="D250" s="24" t="s">
        <v>379</v>
      </c>
      <c r="E250" s="48" t="s">
        <v>151</v>
      </c>
      <c r="F250" s="24" t="s">
        <v>389</v>
      </c>
      <c r="G250" s="365"/>
      <c r="H250" s="365"/>
    </row>
    <row r="251" spans="1:8" s="139" customFormat="1" ht="28.5" customHeight="1" hidden="1">
      <c r="A251" s="46" t="s">
        <v>165</v>
      </c>
      <c r="B251" s="44" t="s">
        <v>168</v>
      </c>
      <c r="C251" s="45" t="s">
        <v>429</v>
      </c>
      <c r="D251" s="45" t="s">
        <v>379</v>
      </c>
      <c r="E251" s="51" t="s">
        <v>152</v>
      </c>
      <c r="F251" s="45"/>
      <c r="G251" s="367">
        <f>G252</f>
        <v>0</v>
      </c>
      <c r="H251" s="367">
        <f>H252</f>
        <v>0</v>
      </c>
    </row>
    <row r="252" spans="1:8" ht="17.25" customHeight="1" hidden="1">
      <c r="A252" s="26" t="s">
        <v>552</v>
      </c>
      <c r="B252" s="37" t="s">
        <v>168</v>
      </c>
      <c r="C252" s="24" t="s">
        <v>429</v>
      </c>
      <c r="D252" s="24" t="s">
        <v>379</v>
      </c>
      <c r="E252" s="48" t="s">
        <v>152</v>
      </c>
      <c r="F252" s="24" t="s">
        <v>389</v>
      </c>
      <c r="G252" s="365"/>
      <c r="H252" s="365"/>
    </row>
    <row r="253" spans="1:8" s="68" customFormat="1" ht="15" customHeight="1">
      <c r="A253" s="192" t="s">
        <v>428</v>
      </c>
      <c r="B253" s="37"/>
      <c r="C253" s="201"/>
      <c r="D253" s="201"/>
      <c r="E253" s="48"/>
      <c r="F253" s="201"/>
      <c r="G253" s="375">
        <f>G9+G71+G84+G93+G125+G182+G223+G230+G244+G241</f>
        <v>27922.32917</v>
      </c>
      <c r="H253" s="375">
        <f>H9+H71+H84+H93+H125+H182+H223+H230+H244+H241</f>
        <v>27936.581289999995</v>
      </c>
    </row>
    <row r="255" spans="7:8" ht="15.75">
      <c r="G255" s="127"/>
      <c r="H255" s="127"/>
    </row>
    <row r="256" spans="7:9" ht="15.75">
      <c r="G256" s="127"/>
      <c r="H256" s="170"/>
      <c r="I256" s="127"/>
    </row>
    <row r="257" spans="7:9" ht="15.75">
      <c r="G257" s="127"/>
      <c r="H257" s="127"/>
      <c r="I257" s="170"/>
    </row>
    <row r="259" spans="7:8" ht="15.75">
      <c r="G259" s="214"/>
      <c r="H259" s="214"/>
    </row>
    <row r="262" spans="2:8" s="139" customFormat="1" ht="15.75">
      <c r="B262" s="20"/>
      <c r="C262" s="215"/>
      <c r="D262" s="215"/>
      <c r="F262" s="215"/>
      <c r="G262" s="216"/>
      <c r="H262" s="216"/>
    </row>
    <row r="270" spans="2:8" s="139" customFormat="1" ht="15.75">
      <c r="B270" s="20"/>
      <c r="C270" s="215"/>
      <c r="D270" s="215"/>
      <c r="F270" s="215"/>
      <c r="G270" s="216"/>
      <c r="H270" s="216"/>
    </row>
    <row r="282" spans="2:8" s="139" customFormat="1" ht="15.75">
      <c r="B282" s="20"/>
      <c r="C282" s="215"/>
      <c r="D282" s="215"/>
      <c r="F282" s="215"/>
      <c r="G282" s="216"/>
      <c r="H282" s="216"/>
    </row>
    <row r="309" spans="2:8" s="139" customFormat="1" ht="15.75">
      <c r="B309" s="20"/>
      <c r="C309" s="215"/>
      <c r="D309" s="215"/>
      <c r="F309" s="215"/>
      <c r="G309" s="216"/>
      <c r="H309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9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5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6" t="s">
        <v>672</v>
      </c>
      <c r="D1" s="406"/>
      <c r="E1" s="406"/>
      <c r="F1" s="406"/>
      <c r="G1" s="406"/>
    </row>
    <row r="2" spans="1:7" ht="15.75">
      <c r="A2" s="7"/>
      <c r="B2" s="128"/>
      <c r="C2" s="406" t="s">
        <v>384</v>
      </c>
      <c r="D2" s="406"/>
      <c r="E2" s="406"/>
      <c r="F2" s="406"/>
      <c r="G2" s="406"/>
    </row>
    <row r="3" spans="1:7" ht="15.75">
      <c r="A3" s="7"/>
      <c r="B3" s="128"/>
      <c r="C3" s="406" t="s">
        <v>680</v>
      </c>
      <c r="D3" s="406"/>
      <c r="E3" s="406"/>
      <c r="F3" s="406"/>
      <c r="G3" s="406"/>
    </row>
    <row r="4" spans="1:6" ht="15.75">
      <c r="A4" s="7"/>
      <c r="B4" s="128"/>
      <c r="C4" s="8"/>
      <c r="D4" s="8"/>
      <c r="E4" s="8"/>
      <c r="F4" s="52"/>
    </row>
    <row r="5" spans="1:7" ht="67.5" customHeight="1">
      <c r="A5" s="408" t="s">
        <v>620</v>
      </c>
      <c r="B5" s="408"/>
      <c r="C5" s="408"/>
      <c r="D5" s="408"/>
      <c r="E5" s="408"/>
      <c r="F5" s="408"/>
      <c r="G5" s="408"/>
    </row>
    <row r="6" ht="12" customHeight="1"/>
    <row r="7" spans="1:7" s="133" customFormat="1" ht="33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</row>
    <row r="9" spans="1:7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11329.88746</v>
      </c>
    </row>
    <row r="10" spans="1:7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>G11</f>
        <v>1191.6</v>
      </c>
    </row>
    <row r="11" spans="1:7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>G12</f>
        <v>1191.6</v>
      </c>
    </row>
    <row r="12" spans="1:7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>G13</f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>G14</f>
        <v>1191.6</v>
      </c>
      <c r="I13" s="170"/>
    </row>
    <row r="14" spans="1:7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>G15</f>
        <v>1191.6</v>
      </c>
    </row>
    <row r="15" spans="1:7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</row>
    <row r="16" spans="1:7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81">
        <f>'расх 19 г'!G16</f>
        <v>950</v>
      </c>
    </row>
    <row r="17" spans="1:7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81">
        <f>'расх 19 г'!G17</f>
        <v>241.6</v>
      </c>
    </row>
    <row r="18" spans="1:7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>G19</f>
        <v>711.4</v>
      </c>
    </row>
    <row r="19" spans="1:7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>G20</f>
        <v>711.4</v>
      </c>
    </row>
    <row r="20" spans="1:7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>G21</f>
        <v>711.4</v>
      </c>
    </row>
    <row r="21" spans="1:7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>G22</f>
        <v>711.4</v>
      </c>
    </row>
    <row r="22" spans="1:7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>G23</f>
        <v>711.4</v>
      </c>
    </row>
    <row r="23" spans="1:7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</row>
    <row r="24" spans="1:7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81">
        <f>'расх 19 г'!G24</f>
        <v>500</v>
      </c>
    </row>
    <row r="25" spans="1:7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81">
        <f>'расх 19 г'!G25</f>
        <v>211.4</v>
      </c>
    </row>
    <row r="26" spans="1:7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8572.84707</v>
      </c>
    </row>
    <row r="27" spans="1:7" ht="39.75" customHeight="1">
      <c r="A27" s="64" t="s">
        <v>206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8572.84707</v>
      </c>
    </row>
    <row r="28" spans="1:7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8571.84707</v>
      </c>
    </row>
    <row r="29" spans="1:7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7151.701</v>
      </c>
    </row>
    <row r="30" spans="1:7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7151.701</v>
      </c>
    </row>
    <row r="31" spans="1:7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80">
        <f>G32+G34+G33</f>
        <v>7151.701</v>
      </c>
    </row>
    <row r="32" spans="1:7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81">
        <f>'расх 19 г'!G32</f>
        <v>5700</v>
      </c>
    </row>
    <row r="33" spans="1:7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303">
        <v>2.34</v>
      </c>
    </row>
    <row r="34" spans="1:7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79">
        <f>'расх 19 г'!G34</f>
        <v>1449.361</v>
      </c>
    </row>
    <row r="35" spans="1:7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1420.14607</v>
      </c>
    </row>
    <row r="36" spans="1:7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1348.14607</v>
      </c>
    </row>
    <row r="37" spans="1:7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1348.14607</v>
      </c>
    </row>
    <row r="38" spans="1:7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179">
        <f>'расх 19 г'!G38</f>
        <v>363.18</v>
      </c>
    </row>
    <row r="39" spans="1:7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9">
        <f>'расх 19 г'!G39</f>
        <v>984.96607</v>
      </c>
    </row>
    <row r="40" spans="1:7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304">
        <f>G41+G43</f>
        <v>72</v>
      </c>
    </row>
    <row r="41" spans="1:7" ht="16.5" customHeight="1" hidden="1">
      <c r="A41" s="26" t="s">
        <v>251</v>
      </c>
      <c r="B41" s="37" t="s">
        <v>168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304"/>
    </row>
    <row r="43" spans="1:7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303">
        <f>G44+G45</f>
        <v>72</v>
      </c>
    </row>
    <row r="44" spans="1:7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79">
        <f>'расх 19 г'!G44</f>
        <v>22</v>
      </c>
    </row>
    <row r="45" spans="1:7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207</v>
      </c>
      <c r="F45" s="24" t="s">
        <v>215</v>
      </c>
      <c r="G45" s="179">
        <f>'расх 19 г'!G45</f>
        <v>50</v>
      </c>
    </row>
    <row r="46" spans="1:7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79">
        <f>'расх 19 г'!G50</f>
        <v>1</v>
      </c>
    </row>
    <row r="51" spans="1:7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327">
        <f>G52+G62</f>
        <v>854.0403899999999</v>
      </c>
    </row>
    <row r="52" spans="1:7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324">
        <f>G54+G58</f>
        <v>154.5</v>
      </c>
    </row>
    <row r="54" spans="1:7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324">
        <f>G55</f>
        <v>120</v>
      </c>
    </row>
    <row r="55" spans="1:7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328">
        <f>G56+G57</f>
        <v>120</v>
      </c>
    </row>
    <row r="56" spans="1:7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79">
        <f>'расх 19 г'!G56</f>
        <v>90</v>
      </c>
    </row>
    <row r="57" spans="1:7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79">
        <f>'расх 19 г'!G57</f>
        <v>30</v>
      </c>
    </row>
    <row r="58" spans="1:7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303">
        <f>G60+G61</f>
        <v>34.5</v>
      </c>
    </row>
    <row r="60" spans="1:7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79">
        <f>'расх 19 г'!G60</f>
        <v>14.7</v>
      </c>
    </row>
    <row r="61" spans="1:7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79">
        <f>'расх 19 г'!G61</f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320">
        <f>G68+G88+G63+G72+G76+G79+G82+G92</f>
        <v>699.5403899999999</v>
      </c>
    </row>
    <row r="63" spans="1:27" s="185" customFormat="1" ht="28.5" customHeight="1" hidden="1">
      <c r="A63" s="46" t="s">
        <v>282</v>
      </c>
      <c r="B63" s="44" t="s">
        <v>168</v>
      </c>
      <c r="C63" s="312" t="s">
        <v>376</v>
      </c>
      <c r="D63" s="312" t="s">
        <v>387</v>
      </c>
      <c r="E63" s="313" t="s">
        <v>283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376</v>
      </c>
      <c r="D64" s="22" t="s">
        <v>387</v>
      </c>
      <c r="E64" s="314" t="s">
        <v>283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376</v>
      </c>
      <c r="D65" s="22" t="s">
        <v>387</v>
      </c>
      <c r="E65" s="314" t="s">
        <v>283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376</v>
      </c>
      <c r="D66" s="22" t="s">
        <v>387</v>
      </c>
      <c r="E66" s="314" t="s">
        <v>283</v>
      </c>
      <c r="F66" s="29" t="s">
        <v>312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376</v>
      </c>
      <c r="D68" s="62" t="s">
        <v>387</v>
      </c>
      <c r="E68" s="51" t="s">
        <v>132</v>
      </c>
      <c r="F68" s="45"/>
      <c r="G68" s="351">
        <f>G69</f>
        <v>50</v>
      </c>
    </row>
    <row r="69" spans="1:7" s="139" customFormat="1" ht="28.5" customHeight="1">
      <c r="A69" s="28" t="s">
        <v>247</v>
      </c>
      <c r="B69" s="37" t="s">
        <v>168</v>
      </c>
      <c r="C69" s="40" t="s">
        <v>376</v>
      </c>
      <c r="D69" s="40" t="s">
        <v>387</v>
      </c>
      <c r="E69" s="71" t="s">
        <v>132</v>
      </c>
      <c r="F69" s="29" t="s">
        <v>248</v>
      </c>
      <c r="G69" s="351">
        <f>G70</f>
        <v>50</v>
      </c>
    </row>
    <row r="70" spans="1:7" s="139" customFormat="1" ht="28.5" customHeight="1">
      <c r="A70" s="125" t="s">
        <v>249</v>
      </c>
      <c r="B70" s="37" t="s">
        <v>168</v>
      </c>
      <c r="C70" s="40" t="s">
        <v>376</v>
      </c>
      <c r="D70" s="40" t="s">
        <v>387</v>
      </c>
      <c r="E70" s="71" t="s">
        <v>132</v>
      </c>
      <c r="F70" s="29" t="s">
        <v>210</v>
      </c>
      <c r="G70" s="351">
        <f>G71</f>
        <v>50</v>
      </c>
    </row>
    <row r="71" spans="1:7" ht="27" customHeight="1">
      <c r="A71" s="26" t="s">
        <v>472</v>
      </c>
      <c r="B71" s="37" t="s">
        <v>168</v>
      </c>
      <c r="C71" s="40" t="s">
        <v>376</v>
      </c>
      <c r="D71" s="25" t="s">
        <v>387</v>
      </c>
      <c r="E71" s="48" t="s">
        <v>132</v>
      </c>
      <c r="F71" s="24" t="s">
        <v>395</v>
      </c>
      <c r="G71" s="179">
        <f>'расх 19 г'!G71</f>
        <v>50</v>
      </c>
    </row>
    <row r="72" spans="1:7" ht="27" customHeight="1">
      <c r="A72" s="46" t="s">
        <v>576</v>
      </c>
      <c r="B72" s="37"/>
      <c r="C72" s="62" t="s">
        <v>376</v>
      </c>
      <c r="D72" s="62" t="s">
        <v>387</v>
      </c>
      <c r="E72" s="51" t="s">
        <v>577</v>
      </c>
      <c r="F72" s="24" t="s">
        <v>248</v>
      </c>
      <c r="G72" s="303">
        <f>G73</f>
        <v>290.525</v>
      </c>
    </row>
    <row r="73" spans="1:7" ht="27" customHeight="1">
      <c r="A73" s="26" t="s">
        <v>578</v>
      </c>
      <c r="B73" s="37"/>
      <c r="C73" s="40" t="s">
        <v>376</v>
      </c>
      <c r="D73" s="40" t="s">
        <v>387</v>
      </c>
      <c r="E73" s="71" t="s">
        <v>577</v>
      </c>
      <c r="F73" s="24" t="s">
        <v>210</v>
      </c>
      <c r="G73" s="303">
        <f>G74</f>
        <v>290.525</v>
      </c>
    </row>
    <row r="74" spans="1:7" ht="27" customHeight="1">
      <c r="A74" s="26"/>
      <c r="B74" s="37"/>
      <c r="C74" s="40" t="s">
        <v>376</v>
      </c>
      <c r="D74" s="40" t="s">
        <v>387</v>
      </c>
      <c r="E74" s="71" t="s">
        <v>577</v>
      </c>
      <c r="F74" s="24" t="s">
        <v>395</v>
      </c>
      <c r="G74" s="179">
        <f>'расх 19 г'!G74</f>
        <v>290.525</v>
      </c>
    </row>
    <row r="75" spans="1:7" ht="27" customHeight="1" hidden="1">
      <c r="A75" s="26"/>
      <c r="B75" s="37"/>
      <c r="C75" s="40"/>
      <c r="D75" s="25"/>
      <c r="E75" s="48"/>
      <c r="F75" s="24"/>
      <c r="G75" s="303"/>
    </row>
    <row r="76" spans="1:7" ht="27" customHeight="1">
      <c r="A76" s="46" t="s">
        <v>576</v>
      </c>
      <c r="B76" s="37"/>
      <c r="C76" s="62" t="s">
        <v>376</v>
      </c>
      <c r="D76" s="62" t="s">
        <v>387</v>
      </c>
      <c r="E76" s="51" t="s">
        <v>580</v>
      </c>
      <c r="F76" s="24" t="s">
        <v>248</v>
      </c>
      <c r="G76" s="303">
        <f>G77</f>
        <v>116.975</v>
      </c>
    </row>
    <row r="77" spans="1:7" ht="27" customHeight="1">
      <c r="A77" s="26" t="s">
        <v>579</v>
      </c>
      <c r="B77" s="37"/>
      <c r="C77" s="40" t="s">
        <v>376</v>
      </c>
      <c r="D77" s="40" t="s">
        <v>387</v>
      </c>
      <c r="E77" s="71" t="s">
        <v>580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/>
      <c r="C78" s="40" t="s">
        <v>376</v>
      </c>
      <c r="D78" s="40" t="s">
        <v>387</v>
      </c>
      <c r="E78" s="71" t="s">
        <v>580</v>
      </c>
      <c r="F78" s="24" t="s">
        <v>395</v>
      </c>
      <c r="G78" s="303">
        <v>116.975</v>
      </c>
    </row>
    <row r="79" spans="1:7" ht="27" customHeight="1">
      <c r="A79" s="46" t="s">
        <v>576</v>
      </c>
      <c r="B79" s="37"/>
      <c r="C79" s="62" t="s">
        <v>376</v>
      </c>
      <c r="D79" s="62" t="s">
        <v>387</v>
      </c>
      <c r="E79" s="51" t="s">
        <v>582</v>
      </c>
      <c r="F79" s="24" t="s">
        <v>248</v>
      </c>
      <c r="G79" s="303">
        <f>G80</f>
        <v>17.3</v>
      </c>
    </row>
    <row r="80" spans="1:7" ht="27" customHeight="1">
      <c r="A80" s="26" t="s">
        <v>581</v>
      </c>
      <c r="B80" s="37"/>
      <c r="C80" s="40" t="s">
        <v>376</v>
      </c>
      <c r="D80" s="40" t="s">
        <v>387</v>
      </c>
      <c r="E80" s="71" t="s">
        <v>582</v>
      </c>
      <c r="F80" s="24" t="s">
        <v>210</v>
      </c>
      <c r="G80" s="303">
        <f>G81</f>
        <v>17.3</v>
      </c>
    </row>
    <row r="81" spans="1:7" ht="27" customHeight="1">
      <c r="A81" s="26"/>
      <c r="B81" s="37"/>
      <c r="C81" s="40" t="s">
        <v>376</v>
      </c>
      <c r="D81" s="40" t="s">
        <v>387</v>
      </c>
      <c r="E81" s="71" t="s">
        <v>582</v>
      </c>
      <c r="F81" s="24" t="s">
        <v>395</v>
      </c>
      <c r="G81" s="179">
        <f>'расх 19 г'!G81</f>
        <v>17.3</v>
      </c>
    </row>
    <row r="82" spans="1:7" ht="27" customHeight="1">
      <c r="A82" s="46" t="s">
        <v>576</v>
      </c>
      <c r="B82" s="37"/>
      <c r="C82" s="62" t="s">
        <v>376</v>
      </c>
      <c r="D82" s="62" t="s">
        <v>387</v>
      </c>
      <c r="E82" s="51" t="s">
        <v>599</v>
      </c>
      <c r="F82" s="24"/>
      <c r="G82" s="303">
        <f>G83</f>
        <v>29.21839</v>
      </c>
    </row>
    <row r="83" spans="1:7" ht="27" customHeight="1">
      <c r="A83" s="26" t="s">
        <v>600</v>
      </c>
      <c r="B83" s="37"/>
      <c r="C83" s="40" t="s">
        <v>376</v>
      </c>
      <c r="D83" s="40" t="s">
        <v>387</v>
      </c>
      <c r="E83" s="71" t="s">
        <v>599</v>
      </c>
      <c r="F83" s="29" t="s">
        <v>248</v>
      </c>
      <c r="G83" s="303">
        <f>G84</f>
        <v>29.21839</v>
      </c>
    </row>
    <row r="84" spans="1:7" ht="27" customHeight="1">
      <c r="A84" s="26" t="s">
        <v>669</v>
      </c>
      <c r="B84" s="37"/>
      <c r="C84" s="40" t="s">
        <v>376</v>
      </c>
      <c r="D84" s="40" t="s">
        <v>387</v>
      </c>
      <c r="E84" s="71" t="s">
        <v>599</v>
      </c>
      <c r="F84" s="24" t="s">
        <v>210</v>
      </c>
      <c r="G84" s="303">
        <f>G85</f>
        <v>29.21839</v>
      </c>
    </row>
    <row r="85" spans="1:7" ht="27" customHeight="1">
      <c r="A85" s="26"/>
      <c r="B85" s="37"/>
      <c r="C85" s="40" t="s">
        <v>376</v>
      </c>
      <c r="D85" s="40" t="s">
        <v>387</v>
      </c>
      <c r="E85" s="71" t="s">
        <v>599</v>
      </c>
      <c r="F85" s="24" t="s">
        <v>395</v>
      </c>
      <c r="G85" s="179">
        <f>'расх 19 г'!G85</f>
        <v>29.21839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376</v>
      </c>
      <c r="D88" s="62" t="s">
        <v>387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376</v>
      </c>
      <c r="D89" s="25" t="s">
        <v>387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376</v>
      </c>
      <c r="D90" s="25" t="s">
        <v>387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376</v>
      </c>
      <c r="D91" s="25" t="s">
        <v>387</v>
      </c>
      <c r="E91" s="48" t="s">
        <v>258</v>
      </c>
      <c r="F91" s="24" t="s">
        <v>215</v>
      </c>
      <c r="G91" s="179">
        <f>'расх 19 г'!G91</f>
        <v>90.882</v>
      </c>
    </row>
    <row r="92" spans="1:7" ht="15.75" customHeight="1">
      <c r="A92" s="46" t="s">
        <v>602</v>
      </c>
      <c r="B92" s="44"/>
      <c r="C92" s="62" t="s">
        <v>376</v>
      </c>
      <c r="D92" s="62" t="s">
        <v>387</v>
      </c>
      <c r="E92" s="51" t="s">
        <v>283</v>
      </c>
      <c r="F92" s="45"/>
      <c r="G92" s="351">
        <f>G93</f>
        <v>104.64</v>
      </c>
    </row>
    <row r="93" spans="1:7" ht="15.75" customHeight="1">
      <c r="A93" s="26" t="s">
        <v>601</v>
      </c>
      <c r="B93" s="37"/>
      <c r="C93" s="40" t="s">
        <v>376</v>
      </c>
      <c r="D93" s="25" t="s">
        <v>387</v>
      </c>
      <c r="E93" s="48" t="s">
        <v>283</v>
      </c>
      <c r="F93" s="24" t="s">
        <v>250</v>
      </c>
      <c r="G93" s="303">
        <f>G94</f>
        <v>104.64</v>
      </c>
    </row>
    <row r="94" spans="1:7" ht="15.75" customHeight="1">
      <c r="A94" s="26"/>
      <c r="B94" s="37"/>
      <c r="C94" s="40" t="s">
        <v>376</v>
      </c>
      <c r="D94" s="25" t="s">
        <v>387</v>
      </c>
      <c r="E94" s="48" t="s">
        <v>283</v>
      </c>
      <c r="F94" s="24" t="s">
        <v>252</v>
      </c>
      <c r="G94" s="303">
        <f>G95</f>
        <v>104.64</v>
      </c>
    </row>
    <row r="95" spans="1:7" ht="15.75" customHeight="1">
      <c r="A95" s="26"/>
      <c r="B95" s="37"/>
      <c r="C95" s="40" t="s">
        <v>376</v>
      </c>
      <c r="D95" s="25" t="s">
        <v>387</v>
      </c>
      <c r="E95" s="48" t="s">
        <v>283</v>
      </c>
      <c r="F95" s="24" t="s">
        <v>312</v>
      </c>
      <c r="G95" s="179">
        <f>'расх 19 г'!G95</f>
        <v>104.64</v>
      </c>
    </row>
    <row r="96" spans="1:7" s="189" customFormat="1" ht="15" customHeight="1">
      <c r="A96" s="186" t="s">
        <v>401</v>
      </c>
      <c r="B96" s="36" t="s">
        <v>168</v>
      </c>
      <c r="C96" s="187" t="s">
        <v>377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402</v>
      </c>
      <c r="B97" s="36" t="s">
        <v>168</v>
      </c>
      <c r="C97" s="101" t="s">
        <v>377</v>
      </c>
      <c r="D97" s="101" t="s">
        <v>379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377</v>
      </c>
      <c r="D98" s="69" t="s">
        <v>379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403</v>
      </c>
      <c r="B99" s="37" t="s">
        <v>168</v>
      </c>
      <c r="C99" s="62" t="s">
        <v>377</v>
      </c>
      <c r="D99" s="62" t="s">
        <v>379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377</v>
      </c>
      <c r="D100" s="25" t="s">
        <v>379</v>
      </c>
      <c r="E100" s="48" t="s">
        <v>133</v>
      </c>
      <c r="F100" s="40" t="s">
        <v>555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377</v>
      </c>
      <c r="D101" s="25" t="s">
        <v>379</v>
      </c>
      <c r="E101" s="48" t="s">
        <v>133</v>
      </c>
      <c r="F101" s="25" t="s">
        <v>479</v>
      </c>
      <c r="G101" s="328">
        <f>G102+G103+G104</f>
        <v>598.1</v>
      </c>
    </row>
    <row r="102" spans="1:7" ht="25.5">
      <c r="A102" s="125" t="s">
        <v>471</v>
      </c>
      <c r="B102" s="37" t="s">
        <v>168</v>
      </c>
      <c r="C102" s="25" t="s">
        <v>377</v>
      </c>
      <c r="D102" s="25" t="s">
        <v>379</v>
      </c>
      <c r="E102" s="48" t="s">
        <v>133</v>
      </c>
      <c r="F102" s="24" t="s">
        <v>391</v>
      </c>
      <c r="G102" s="179">
        <f>'расх 19 г'!G102</f>
        <v>463.52</v>
      </c>
    </row>
    <row r="103" spans="1:7" ht="15.75">
      <c r="A103" s="125" t="s">
        <v>212</v>
      </c>
      <c r="B103" s="37" t="s">
        <v>168</v>
      </c>
      <c r="C103" s="25" t="s">
        <v>377</v>
      </c>
      <c r="D103" s="25" t="s">
        <v>379</v>
      </c>
      <c r="E103" s="48" t="s">
        <v>133</v>
      </c>
      <c r="F103" s="24" t="s">
        <v>392</v>
      </c>
      <c r="G103" s="179">
        <f>'расх 19 г'!G103</f>
        <v>3</v>
      </c>
    </row>
    <row r="104" spans="1:7" ht="38.25">
      <c r="A104" s="125" t="s">
        <v>203</v>
      </c>
      <c r="B104" s="37" t="s">
        <v>168</v>
      </c>
      <c r="C104" s="25" t="s">
        <v>377</v>
      </c>
      <c r="D104" s="25" t="s">
        <v>379</v>
      </c>
      <c r="E104" s="48" t="s">
        <v>133</v>
      </c>
      <c r="F104" s="24" t="s">
        <v>204</v>
      </c>
      <c r="G104" s="179">
        <f>'расх 19 г'!G104</f>
        <v>131.58</v>
      </c>
    </row>
    <row r="105" spans="1:7" ht="28.5" customHeight="1">
      <c r="A105" s="28" t="s">
        <v>247</v>
      </c>
      <c r="B105" s="37" t="s">
        <v>168</v>
      </c>
      <c r="C105" s="25" t="s">
        <v>377</v>
      </c>
      <c r="D105" s="25" t="s">
        <v>379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377</v>
      </c>
      <c r="D106" s="25" t="s">
        <v>379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393</v>
      </c>
      <c r="B107" s="37" t="s">
        <v>168</v>
      </c>
      <c r="C107" s="25" t="s">
        <v>377</v>
      </c>
      <c r="D107" s="25" t="s">
        <v>379</v>
      </c>
      <c r="E107" s="48" t="s">
        <v>133</v>
      </c>
      <c r="F107" s="24" t="s">
        <v>394</v>
      </c>
      <c r="G107" s="179">
        <f>'расх 19 г'!G107</f>
        <v>11</v>
      </c>
    </row>
    <row r="108" spans="1:7" ht="29.25" customHeight="1">
      <c r="A108" s="26" t="s">
        <v>472</v>
      </c>
      <c r="B108" s="37" t="s">
        <v>168</v>
      </c>
      <c r="C108" s="25" t="s">
        <v>377</v>
      </c>
      <c r="D108" s="25" t="s">
        <v>379</v>
      </c>
      <c r="E108" s="48" t="s">
        <v>133</v>
      </c>
      <c r="F108" s="24" t="s">
        <v>395</v>
      </c>
      <c r="G108" s="179">
        <f>'расх 19 г'!G108</f>
        <v>8</v>
      </c>
    </row>
    <row r="109" spans="1:7" s="195" customFormat="1" ht="27.75" customHeight="1">
      <c r="A109" s="192" t="s">
        <v>404</v>
      </c>
      <c r="B109" s="36" t="s">
        <v>168</v>
      </c>
      <c r="C109" s="193" t="s">
        <v>379</v>
      </c>
      <c r="D109" s="193"/>
      <c r="E109" s="48"/>
      <c r="F109" s="193"/>
      <c r="G109" s="346">
        <f aca="true" t="shared" si="0" ref="G109:G114">G110</f>
        <v>20</v>
      </c>
    </row>
    <row r="110" spans="1:7" s="68" customFormat="1" ht="27.75" customHeight="1">
      <c r="A110" s="54" t="s">
        <v>406</v>
      </c>
      <c r="B110" s="36" t="s">
        <v>168</v>
      </c>
      <c r="C110" s="34" t="s">
        <v>379</v>
      </c>
      <c r="D110" s="34" t="s">
        <v>380</v>
      </c>
      <c r="E110" s="148"/>
      <c r="F110" s="34"/>
      <c r="G110" s="327">
        <f t="shared" si="0"/>
        <v>20</v>
      </c>
    </row>
    <row r="111" spans="1:7" s="185" customFormat="1" ht="26.25" customHeight="1">
      <c r="A111" s="64" t="s">
        <v>222</v>
      </c>
      <c r="B111" s="58" t="s">
        <v>168</v>
      </c>
      <c r="C111" s="50" t="s">
        <v>379</v>
      </c>
      <c r="D111" s="50" t="s">
        <v>380</v>
      </c>
      <c r="E111" s="74" t="s">
        <v>131</v>
      </c>
      <c r="F111" s="50"/>
      <c r="G111" s="347">
        <f t="shared" si="0"/>
        <v>20</v>
      </c>
    </row>
    <row r="112" spans="1:7" s="139" customFormat="1" ht="28.5" customHeight="1">
      <c r="A112" s="46" t="s">
        <v>224</v>
      </c>
      <c r="B112" s="37" t="s">
        <v>168</v>
      </c>
      <c r="C112" s="45" t="s">
        <v>379</v>
      </c>
      <c r="D112" s="45" t="s">
        <v>380</v>
      </c>
      <c r="E112" s="51" t="s">
        <v>134</v>
      </c>
      <c r="F112" s="45"/>
      <c r="G112" s="324">
        <f t="shared" si="0"/>
        <v>20</v>
      </c>
    </row>
    <row r="113" spans="1:7" s="139" customFormat="1" ht="28.5" customHeight="1">
      <c r="A113" s="28" t="s">
        <v>247</v>
      </c>
      <c r="B113" s="37" t="s">
        <v>168</v>
      </c>
      <c r="C113" s="24" t="s">
        <v>379</v>
      </c>
      <c r="D113" s="24" t="s">
        <v>380</v>
      </c>
      <c r="E113" s="48" t="s">
        <v>134</v>
      </c>
      <c r="F113" s="29" t="s">
        <v>248</v>
      </c>
      <c r="G113" s="324">
        <f t="shared" si="0"/>
        <v>20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379</v>
      </c>
      <c r="D114" s="24" t="s">
        <v>380</v>
      </c>
      <c r="E114" s="48" t="s">
        <v>134</v>
      </c>
      <c r="F114" s="29" t="s">
        <v>210</v>
      </c>
      <c r="G114" s="324">
        <f t="shared" si="0"/>
        <v>20</v>
      </c>
    </row>
    <row r="115" spans="1:7" ht="27" customHeight="1">
      <c r="A115" s="26" t="s">
        <v>472</v>
      </c>
      <c r="B115" s="37" t="s">
        <v>168</v>
      </c>
      <c r="C115" s="24" t="s">
        <v>379</v>
      </c>
      <c r="D115" s="24" t="s">
        <v>380</v>
      </c>
      <c r="E115" s="48" t="s">
        <v>134</v>
      </c>
      <c r="F115" s="24" t="s">
        <v>395</v>
      </c>
      <c r="G115" s="179">
        <f>'расх 19 г'!G115</f>
        <v>20</v>
      </c>
    </row>
    <row r="116" spans="1:7" s="139" customFormat="1" ht="27" customHeight="1" hidden="1">
      <c r="A116" s="26" t="s">
        <v>225</v>
      </c>
      <c r="B116" s="37" t="s">
        <v>554</v>
      </c>
      <c r="C116" s="24" t="s">
        <v>379</v>
      </c>
      <c r="D116" s="24" t="s">
        <v>380</v>
      </c>
      <c r="E116" s="48" t="s">
        <v>259</v>
      </c>
      <c r="F116" s="24"/>
      <c r="G116" s="328">
        <f>G117</f>
        <v>0</v>
      </c>
    </row>
    <row r="117" spans="1:7" ht="27" customHeight="1" hidden="1">
      <c r="A117" s="26" t="s">
        <v>472</v>
      </c>
      <c r="B117" s="37" t="s">
        <v>554</v>
      </c>
      <c r="C117" s="24" t="s">
        <v>379</v>
      </c>
      <c r="D117" s="24" t="s">
        <v>380</v>
      </c>
      <c r="E117" s="48" t="s">
        <v>259</v>
      </c>
      <c r="F117" s="24" t="s">
        <v>395</v>
      </c>
      <c r="G117" s="328">
        <v>0</v>
      </c>
    </row>
    <row r="118" spans="1:7" s="195" customFormat="1" ht="15.75" customHeight="1">
      <c r="A118" s="186" t="s">
        <v>407</v>
      </c>
      <c r="B118" s="36" t="s">
        <v>168</v>
      </c>
      <c r="C118" s="193" t="s">
        <v>378</v>
      </c>
      <c r="D118" s="193"/>
      <c r="E118" s="48"/>
      <c r="F118" s="193"/>
      <c r="G118" s="346">
        <f>G119+G131+G149+G125</f>
        <v>2408.46576</v>
      </c>
    </row>
    <row r="119" spans="1:7" s="68" customFormat="1" ht="15" customHeight="1">
      <c r="A119" s="196" t="s">
        <v>386</v>
      </c>
      <c r="B119" s="36" t="s">
        <v>168</v>
      </c>
      <c r="C119" s="34" t="s">
        <v>378</v>
      </c>
      <c r="D119" s="34" t="s">
        <v>381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256</v>
      </c>
      <c r="B120" s="58" t="s">
        <v>168</v>
      </c>
      <c r="C120" s="69" t="s">
        <v>378</v>
      </c>
      <c r="D120" s="69" t="s">
        <v>381</v>
      </c>
      <c r="E120" s="74" t="s">
        <v>129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226</v>
      </c>
      <c r="B121" s="44" t="s">
        <v>168</v>
      </c>
      <c r="C121" s="45" t="s">
        <v>378</v>
      </c>
      <c r="D121" s="45" t="s">
        <v>381</v>
      </c>
      <c r="E121" s="51" t="s">
        <v>135</v>
      </c>
      <c r="F121" s="45"/>
      <c r="G121" s="351">
        <f>G122</f>
        <v>28.7</v>
      </c>
    </row>
    <row r="122" spans="1:7" s="139" customFormat="1" ht="27.75" customHeight="1">
      <c r="A122" s="28" t="s">
        <v>247</v>
      </c>
      <c r="B122" s="44" t="s">
        <v>168</v>
      </c>
      <c r="C122" s="24" t="s">
        <v>378</v>
      </c>
      <c r="D122" s="24" t="s">
        <v>381</v>
      </c>
      <c r="E122" s="48" t="s">
        <v>135</v>
      </c>
      <c r="F122" s="29" t="s">
        <v>248</v>
      </c>
      <c r="G122" s="351">
        <f>G123</f>
        <v>28.7</v>
      </c>
    </row>
    <row r="123" spans="1:7" s="139" customFormat="1" ht="27" customHeight="1">
      <c r="A123" s="125" t="s">
        <v>249</v>
      </c>
      <c r="B123" s="44" t="s">
        <v>168</v>
      </c>
      <c r="C123" s="24" t="s">
        <v>378</v>
      </c>
      <c r="D123" s="24" t="s">
        <v>381</v>
      </c>
      <c r="E123" s="48" t="s">
        <v>135</v>
      </c>
      <c r="F123" s="29" t="s">
        <v>210</v>
      </c>
      <c r="G123" s="351">
        <f>G124</f>
        <v>28.7</v>
      </c>
    </row>
    <row r="124" spans="1:7" ht="25.5" customHeight="1">
      <c r="A124" s="26" t="s">
        <v>472</v>
      </c>
      <c r="B124" s="44" t="s">
        <v>168</v>
      </c>
      <c r="C124" s="24" t="s">
        <v>378</v>
      </c>
      <c r="D124" s="24" t="s">
        <v>381</v>
      </c>
      <c r="E124" s="48" t="s">
        <v>135</v>
      </c>
      <c r="F124" s="24" t="s">
        <v>395</v>
      </c>
      <c r="G124" s="179">
        <f>'расх 19 г'!G124</f>
        <v>28.7</v>
      </c>
    </row>
    <row r="125" spans="1:7" ht="13.5" customHeight="1">
      <c r="A125" s="359" t="s">
        <v>586</v>
      </c>
      <c r="B125" s="44"/>
      <c r="C125" s="34" t="s">
        <v>378</v>
      </c>
      <c r="D125" s="34" t="s">
        <v>588</v>
      </c>
      <c r="E125" s="48"/>
      <c r="F125" s="24"/>
      <c r="G125" s="349">
        <f>G126</f>
        <v>0</v>
      </c>
    </row>
    <row r="126" spans="1:7" ht="25.5" customHeight="1">
      <c r="A126" s="360" t="s">
        <v>587</v>
      </c>
      <c r="B126" s="44"/>
      <c r="C126" s="50" t="s">
        <v>378</v>
      </c>
      <c r="D126" s="50" t="s">
        <v>588</v>
      </c>
      <c r="E126" s="74" t="s">
        <v>71</v>
      </c>
      <c r="F126" s="24"/>
      <c r="G126" s="181">
        <f>G127</f>
        <v>0</v>
      </c>
    </row>
    <row r="127" spans="1:7" ht="25.5" customHeight="1">
      <c r="A127" s="334" t="s">
        <v>589</v>
      </c>
      <c r="B127" s="44"/>
      <c r="C127" s="29" t="s">
        <v>378</v>
      </c>
      <c r="D127" s="29" t="s">
        <v>588</v>
      </c>
      <c r="E127" s="71" t="s">
        <v>73</v>
      </c>
      <c r="F127" s="24"/>
      <c r="G127" s="181">
        <f>G128</f>
        <v>0</v>
      </c>
    </row>
    <row r="128" spans="1:7" ht="25.5" customHeight="1">
      <c r="A128" s="28" t="s">
        <v>247</v>
      </c>
      <c r="B128" s="44"/>
      <c r="C128" s="29" t="s">
        <v>378</v>
      </c>
      <c r="D128" s="29" t="s">
        <v>588</v>
      </c>
      <c r="E128" s="71" t="s">
        <v>591</v>
      </c>
      <c r="F128" s="24" t="s">
        <v>248</v>
      </c>
      <c r="G128" s="181">
        <f>G129</f>
        <v>0</v>
      </c>
    </row>
    <row r="129" spans="1:7" ht="25.5" customHeight="1">
      <c r="A129" s="125" t="s">
        <v>249</v>
      </c>
      <c r="B129" s="44"/>
      <c r="C129" s="29" t="s">
        <v>378</v>
      </c>
      <c r="D129" s="29" t="s">
        <v>588</v>
      </c>
      <c r="E129" s="71" t="s">
        <v>591</v>
      </c>
      <c r="F129" s="24" t="s">
        <v>210</v>
      </c>
      <c r="G129" s="181">
        <f>G130</f>
        <v>0</v>
      </c>
    </row>
    <row r="130" spans="1:7" ht="25.5" customHeight="1">
      <c r="A130" s="26" t="s">
        <v>472</v>
      </c>
      <c r="B130" s="44"/>
      <c r="C130" s="29" t="s">
        <v>378</v>
      </c>
      <c r="D130" s="29" t="s">
        <v>588</v>
      </c>
      <c r="E130" s="71" t="s">
        <v>590</v>
      </c>
      <c r="F130" s="24" t="s">
        <v>395</v>
      </c>
      <c r="G130" s="179">
        <f>'расх 19 г'!G130</f>
        <v>0</v>
      </c>
    </row>
    <row r="131" spans="1:7" ht="15" customHeight="1">
      <c r="A131" s="31" t="s">
        <v>374</v>
      </c>
      <c r="B131" s="36" t="s">
        <v>168</v>
      </c>
      <c r="C131" s="34" t="s">
        <v>378</v>
      </c>
      <c r="D131" s="34" t="s">
        <v>380</v>
      </c>
      <c r="E131" s="48"/>
      <c r="F131" s="34"/>
      <c r="G131" s="35">
        <f>G132</f>
        <v>2369.7657600000002</v>
      </c>
    </row>
    <row r="132" spans="1:7" s="139" customFormat="1" ht="57" customHeight="1">
      <c r="A132" s="64" t="s">
        <v>264</v>
      </c>
      <c r="B132" s="58" t="s">
        <v>168</v>
      </c>
      <c r="C132" s="162" t="s">
        <v>378</v>
      </c>
      <c r="D132" s="162" t="s">
        <v>380</v>
      </c>
      <c r="E132" s="74" t="s">
        <v>227</v>
      </c>
      <c r="F132" s="162"/>
      <c r="G132" s="191">
        <f>G133</f>
        <v>2369.7657600000002</v>
      </c>
    </row>
    <row r="133" spans="1:7" s="139" customFormat="1" ht="41.25" customHeight="1">
      <c r="A133" s="198" t="s">
        <v>169</v>
      </c>
      <c r="B133" s="44" t="s">
        <v>168</v>
      </c>
      <c r="C133" s="107" t="s">
        <v>378</v>
      </c>
      <c r="D133" s="107" t="s">
        <v>380</v>
      </c>
      <c r="E133" s="51" t="s">
        <v>228</v>
      </c>
      <c r="F133" s="107"/>
      <c r="G133" s="324">
        <f>G138+G134+G142</f>
        <v>2369.7657600000002</v>
      </c>
    </row>
    <row r="134" spans="1:7" s="139" customFormat="1" ht="29.25" customHeight="1">
      <c r="A134" s="46" t="s">
        <v>173</v>
      </c>
      <c r="B134" s="44" t="s">
        <v>168</v>
      </c>
      <c r="C134" s="107" t="s">
        <v>378</v>
      </c>
      <c r="D134" s="107" t="s">
        <v>380</v>
      </c>
      <c r="E134" s="51" t="s">
        <v>174</v>
      </c>
      <c r="F134" s="107"/>
      <c r="G134" s="324">
        <f>G135</f>
        <v>565.5</v>
      </c>
    </row>
    <row r="135" spans="1:7" s="139" customFormat="1" ht="29.25" customHeight="1">
      <c r="A135" s="28" t="s">
        <v>247</v>
      </c>
      <c r="B135" s="37" t="s">
        <v>168</v>
      </c>
      <c r="C135" s="140" t="s">
        <v>378</v>
      </c>
      <c r="D135" s="140" t="s">
        <v>380</v>
      </c>
      <c r="E135" s="48" t="s">
        <v>174</v>
      </c>
      <c r="F135" s="140" t="s">
        <v>248</v>
      </c>
      <c r="G135" s="324">
        <f>G136</f>
        <v>565.5</v>
      </c>
    </row>
    <row r="136" spans="1:7" s="139" customFormat="1" ht="29.25" customHeight="1">
      <c r="A136" s="125" t="s">
        <v>249</v>
      </c>
      <c r="B136" s="37" t="s">
        <v>168</v>
      </c>
      <c r="C136" s="140" t="s">
        <v>378</v>
      </c>
      <c r="D136" s="140" t="s">
        <v>380</v>
      </c>
      <c r="E136" s="48" t="s">
        <v>174</v>
      </c>
      <c r="F136" s="140" t="s">
        <v>210</v>
      </c>
      <c r="G136" s="324">
        <f>G137</f>
        <v>565.5</v>
      </c>
    </row>
    <row r="137" spans="1:7" s="139" customFormat="1" ht="29.25" customHeight="1">
      <c r="A137" s="26" t="s">
        <v>472</v>
      </c>
      <c r="B137" s="37" t="s">
        <v>168</v>
      </c>
      <c r="C137" s="140" t="s">
        <v>378</v>
      </c>
      <c r="D137" s="140" t="s">
        <v>380</v>
      </c>
      <c r="E137" s="48" t="s">
        <v>174</v>
      </c>
      <c r="F137" s="140" t="s">
        <v>395</v>
      </c>
      <c r="G137" s="179">
        <f>'расх 19 г'!G137</f>
        <v>565.5</v>
      </c>
    </row>
    <row r="138" spans="1:7" s="139" customFormat="1" ht="30" customHeight="1">
      <c r="A138" s="46" t="s">
        <v>231</v>
      </c>
      <c r="B138" s="44" t="s">
        <v>168</v>
      </c>
      <c r="C138" s="107" t="s">
        <v>378</v>
      </c>
      <c r="D138" s="107" t="s">
        <v>380</v>
      </c>
      <c r="E138" s="51" t="s">
        <v>229</v>
      </c>
      <c r="F138" s="107"/>
      <c r="G138" s="324">
        <f>G139</f>
        <v>1744.26576</v>
      </c>
    </row>
    <row r="139" spans="1:7" ht="30" customHeight="1">
      <c r="A139" s="28" t="s">
        <v>247</v>
      </c>
      <c r="B139" s="37" t="s">
        <v>168</v>
      </c>
      <c r="C139" s="140" t="s">
        <v>378</v>
      </c>
      <c r="D139" s="140" t="s">
        <v>380</v>
      </c>
      <c r="E139" s="48" t="s">
        <v>229</v>
      </c>
      <c r="F139" s="140" t="s">
        <v>248</v>
      </c>
      <c r="G139" s="328">
        <f>G140</f>
        <v>1744.26576</v>
      </c>
    </row>
    <row r="140" spans="1:7" ht="30" customHeight="1">
      <c r="A140" s="125" t="s">
        <v>249</v>
      </c>
      <c r="B140" s="37" t="s">
        <v>168</v>
      </c>
      <c r="C140" s="140" t="s">
        <v>378</v>
      </c>
      <c r="D140" s="140" t="s">
        <v>380</v>
      </c>
      <c r="E140" s="48" t="s">
        <v>229</v>
      </c>
      <c r="F140" s="140" t="s">
        <v>210</v>
      </c>
      <c r="G140" s="328">
        <f>G141</f>
        <v>1744.26576</v>
      </c>
    </row>
    <row r="141" spans="1:7" ht="27" customHeight="1">
      <c r="A141" s="26" t="s">
        <v>472</v>
      </c>
      <c r="B141" s="37" t="s">
        <v>168</v>
      </c>
      <c r="C141" s="140" t="s">
        <v>378</v>
      </c>
      <c r="D141" s="140" t="s">
        <v>380</v>
      </c>
      <c r="E141" s="48" t="s">
        <v>229</v>
      </c>
      <c r="F141" s="140" t="s">
        <v>395</v>
      </c>
      <c r="G141" s="179">
        <f>'расх 19 г'!G141</f>
        <v>1744.26576</v>
      </c>
    </row>
    <row r="142" spans="1:7" s="139" customFormat="1" ht="27" customHeight="1">
      <c r="A142" s="46" t="s">
        <v>300</v>
      </c>
      <c r="B142" s="44" t="s">
        <v>168</v>
      </c>
      <c r="C142" s="107" t="s">
        <v>378</v>
      </c>
      <c r="D142" s="107" t="s">
        <v>380</v>
      </c>
      <c r="E142" s="51" t="s">
        <v>435</v>
      </c>
      <c r="F142" s="107"/>
      <c r="G142" s="324">
        <f>G143</f>
        <v>60</v>
      </c>
    </row>
    <row r="143" spans="1:7" ht="27" customHeight="1">
      <c r="A143" s="28" t="s">
        <v>247</v>
      </c>
      <c r="B143" s="37" t="s">
        <v>168</v>
      </c>
      <c r="C143" s="117" t="s">
        <v>378</v>
      </c>
      <c r="D143" s="117" t="s">
        <v>380</v>
      </c>
      <c r="E143" s="71" t="s">
        <v>435</v>
      </c>
      <c r="F143" s="140" t="s">
        <v>248</v>
      </c>
      <c r="G143" s="328">
        <f>G144</f>
        <v>60</v>
      </c>
    </row>
    <row r="144" spans="1:7" ht="27" customHeight="1">
      <c r="A144" s="125" t="s">
        <v>249</v>
      </c>
      <c r="B144" s="37" t="s">
        <v>168</v>
      </c>
      <c r="C144" s="117" t="s">
        <v>378</v>
      </c>
      <c r="D144" s="117" t="s">
        <v>380</v>
      </c>
      <c r="E144" s="71" t="s">
        <v>435</v>
      </c>
      <c r="F144" s="140" t="s">
        <v>210</v>
      </c>
      <c r="G144" s="328">
        <f>G145</f>
        <v>60</v>
      </c>
    </row>
    <row r="145" spans="1:7" ht="27" customHeight="1">
      <c r="A145" s="26" t="s">
        <v>472</v>
      </c>
      <c r="B145" s="37" t="s">
        <v>168</v>
      </c>
      <c r="C145" s="117" t="s">
        <v>378</v>
      </c>
      <c r="D145" s="117" t="s">
        <v>380</v>
      </c>
      <c r="E145" s="71" t="s">
        <v>435</v>
      </c>
      <c r="F145" s="140" t="s">
        <v>395</v>
      </c>
      <c r="G145" s="179">
        <f>'расх 19 г'!G145</f>
        <v>60</v>
      </c>
    </row>
    <row r="146" spans="1:7" ht="21" customHeight="1" hidden="1">
      <c r="A146" s="26"/>
      <c r="B146" s="37" t="s">
        <v>554</v>
      </c>
      <c r="C146" s="140" t="s">
        <v>378</v>
      </c>
      <c r="D146" s="140" t="s">
        <v>380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554</v>
      </c>
      <c r="C147" s="140" t="s">
        <v>378</v>
      </c>
      <c r="D147" s="140" t="s">
        <v>380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554</v>
      </c>
      <c r="C148" s="140" t="s">
        <v>378</v>
      </c>
      <c r="D148" s="140" t="s">
        <v>380</v>
      </c>
      <c r="E148" s="48"/>
      <c r="F148" s="140" t="s">
        <v>395</v>
      </c>
      <c r="G148" s="144"/>
    </row>
    <row r="149" spans="1:7" s="68" customFormat="1" ht="13.5" customHeight="1">
      <c r="A149" s="54" t="s">
        <v>371</v>
      </c>
      <c r="B149" s="36" t="s">
        <v>168</v>
      </c>
      <c r="C149" s="34" t="s">
        <v>378</v>
      </c>
      <c r="D149" s="34" t="s">
        <v>372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278</v>
      </c>
      <c r="B150" s="58" t="s">
        <v>168</v>
      </c>
      <c r="C150" s="50" t="s">
        <v>378</v>
      </c>
      <c r="D150" s="50" t="s">
        <v>372</v>
      </c>
      <c r="E150" s="74" t="s">
        <v>232</v>
      </c>
      <c r="F150" s="69"/>
      <c r="G150" s="200">
        <f t="shared" si="1"/>
        <v>10</v>
      </c>
    </row>
    <row r="151" spans="1:7" ht="28.5" customHeight="1">
      <c r="A151" s="26" t="s">
        <v>261</v>
      </c>
      <c r="B151" s="37" t="s">
        <v>168</v>
      </c>
      <c r="C151" s="29" t="s">
        <v>378</v>
      </c>
      <c r="D151" s="29" t="s">
        <v>372</v>
      </c>
      <c r="E151" s="48" t="s">
        <v>233</v>
      </c>
      <c r="F151" s="40"/>
      <c r="G151" s="73">
        <f t="shared" si="1"/>
        <v>10</v>
      </c>
    </row>
    <row r="152" spans="1:7" ht="17.25" customHeight="1">
      <c r="A152" s="129" t="s">
        <v>299</v>
      </c>
      <c r="B152" s="37" t="s">
        <v>168</v>
      </c>
      <c r="C152" s="29" t="s">
        <v>378</v>
      </c>
      <c r="D152" s="29" t="s">
        <v>372</v>
      </c>
      <c r="E152" s="48" t="s">
        <v>187</v>
      </c>
      <c r="F152" s="40"/>
      <c r="G152" s="73">
        <f t="shared" si="1"/>
        <v>10</v>
      </c>
    </row>
    <row r="153" spans="1:7" ht="29.25" customHeight="1">
      <c r="A153" s="28" t="s">
        <v>247</v>
      </c>
      <c r="B153" s="37" t="s">
        <v>168</v>
      </c>
      <c r="C153" s="29" t="s">
        <v>378</v>
      </c>
      <c r="D153" s="29" t="s">
        <v>372</v>
      </c>
      <c r="E153" s="48" t="s">
        <v>187</v>
      </c>
      <c r="F153" s="29" t="s">
        <v>248</v>
      </c>
      <c r="G153" s="73">
        <f t="shared" si="1"/>
        <v>10</v>
      </c>
    </row>
    <row r="154" spans="1:7" ht="30" customHeight="1">
      <c r="A154" s="125" t="s">
        <v>249</v>
      </c>
      <c r="B154" s="37" t="s">
        <v>168</v>
      </c>
      <c r="C154" s="29" t="s">
        <v>378</v>
      </c>
      <c r="D154" s="29" t="s">
        <v>372</v>
      </c>
      <c r="E154" s="48" t="s">
        <v>187</v>
      </c>
      <c r="F154" s="29" t="s">
        <v>210</v>
      </c>
      <c r="G154" s="73">
        <f t="shared" si="1"/>
        <v>10</v>
      </c>
    </row>
    <row r="155" spans="1:7" ht="28.5" customHeight="1" hidden="1">
      <c r="A155" s="26" t="s">
        <v>472</v>
      </c>
      <c r="B155" s="37" t="s">
        <v>168</v>
      </c>
      <c r="C155" s="29" t="s">
        <v>378</v>
      </c>
      <c r="D155" s="29" t="s">
        <v>372</v>
      </c>
      <c r="E155" s="48" t="s">
        <v>187</v>
      </c>
      <c r="F155" s="40" t="s">
        <v>395</v>
      </c>
      <c r="G155" s="73">
        <v>10</v>
      </c>
    </row>
    <row r="156" spans="1:7" s="195" customFormat="1" ht="15" customHeight="1">
      <c r="A156" s="192" t="s">
        <v>408</v>
      </c>
      <c r="B156" s="36" t="s">
        <v>168</v>
      </c>
      <c r="C156" s="201" t="s">
        <v>381</v>
      </c>
      <c r="D156" s="201"/>
      <c r="E156" s="48"/>
      <c r="F156" s="201"/>
      <c r="G156" s="202">
        <f>G157+G167+G186</f>
        <v>9298.237430000001</v>
      </c>
    </row>
    <row r="157" spans="1:7" s="68" customFormat="1" ht="15" customHeight="1">
      <c r="A157" s="54" t="s">
        <v>308</v>
      </c>
      <c r="B157" s="36" t="s">
        <v>168</v>
      </c>
      <c r="C157" s="34" t="s">
        <v>381</v>
      </c>
      <c r="D157" s="34" t="s">
        <v>376</v>
      </c>
      <c r="E157" s="148"/>
      <c r="F157" s="34"/>
      <c r="G157" s="63">
        <f>G158</f>
        <v>80</v>
      </c>
    </row>
    <row r="158" spans="1:7" s="68" customFormat="1" ht="29.25" customHeight="1">
      <c r="A158" s="64" t="s">
        <v>222</v>
      </c>
      <c r="B158" s="58" t="s">
        <v>168</v>
      </c>
      <c r="C158" s="50" t="s">
        <v>381</v>
      </c>
      <c r="D158" s="50" t="s">
        <v>376</v>
      </c>
      <c r="E158" s="74" t="s">
        <v>131</v>
      </c>
      <c r="F158" s="34"/>
      <c r="G158" s="63">
        <f>G159</f>
        <v>80</v>
      </c>
    </row>
    <row r="159" spans="1:7" s="185" customFormat="1" ht="15" customHeight="1">
      <c r="A159" s="46" t="s">
        <v>166</v>
      </c>
      <c r="B159" s="37" t="s">
        <v>168</v>
      </c>
      <c r="C159" s="45" t="s">
        <v>381</v>
      </c>
      <c r="D159" s="45" t="s">
        <v>376</v>
      </c>
      <c r="E159" s="51" t="s">
        <v>136</v>
      </c>
      <c r="F159" s="50"/>
      <c r="G159" s="203">
        <f>G160</f>
        <v>80</v>
      </c>
    </row>
    <row r="160" spans="1:7" s="185" customFormat="1" ht="28.5" customHeight="1">
      <c r="A160" s="28" t="s">
        <v>247</v>
      </c>
      <c r="B160" s="37" t="s">
        <v>168</v>
      </c>
      <c r="C160" s="29" t="s">
        <v>381</v>
      </c>
      <c r="D160" s="29" t="s">
        <v>376</v>
      </c>
      <c r="E160" s="48" t="s">
        <v>136</v>
      </c>
      <c r="F160" s="29" t="s">
        <v>248</v>
      </c>
      <c r="G160" s="203">
        <f>G161</f>
        <v>80</v>
      </c>
    </row>
    <row r="161" spans="1:7" s="185" customFormat="1" ht="29.25" customHeight="1">
      <c r="A161" s="125" t="s">
        <v>249</v>
      </c>
      <c r="B161" s="37" t="s">
        <v>168</v>
      </c>
      <c r="C161" s="29" t="s">
        <v>381</v>
      </c>
      <c r="D161" s="29" t="s">
        <v>376</v>
      </c>
      <c r="E161" s="48" t="s">
        <v>136</v>
      </c>
      <c r="F161" s="29" t="s">
        <v>210</v>
      </c>
      <c r="G161" s="203">
        <f>G162</f>
        <v>80</v>
      </c>
    </row>
    <row r="162" spans="1:7" s="195" customFormat="1" ht="30" customHeight="1">
      <c r="A162" s="26" t="s">
        <v>472</v>
      </c>
      <c r="B162" s="37" t="s">
        <v>168</v>
      </c>
      <c r="C162" s="29" t="s">
        <v>381</v>
      </c>
      <c r="D162" s="29" t="s">
        <v>376</v>
      </c>
      <c r="E162" s="48" t="s">
        <v>136</v>
      </c>
      <c r="F162" s="29" t="s">
        <v>395</v>
      </c>
      <c r="G162" s="49">
        <f>'расх 19 г'!G162</f>
        <v>80</v>
      </c>
    </row>
    <row r="163" spans="1:7" s="185" customFormat="1" ht="30.75" customHeight="1" hidden="1">
      <c r="A163" s="46" t="s">
        <v>310</v>
      </c>
      <c r="B163" s="37" t="s">
        <v>554</v>
      </c>
      <c r="C163" s="45" t="s">
        <v>381</v>
      </c>
      <c r="D163" s="45" t="s">
        <v>376</v>
      </c>
      <c r="E163" s="51" t="s">
        <v>309</v>
      </c>
      <c r="F163" s="50"/>
      <c r="G163" s="203">
        <f>G164</f>
        <v>0</v>
      </c>
    </row>
    <row r="164" spans="1:7" s="195" customFormat="1" ht="30.75" customHeight="1" hidden="1">
      <c r="A164" s="28" t="s">
        <v>311</v>
      </c>
      <c r="B164" s="37" t="s">
        <v>554</v>
      </c>
      <c r="C164" s="29" t="s">
        <v>381</v>
      </c>
      <c r="D164" s="29" t="s">
        <v>376</v>
      </c>
      <c r="E164" s="48" t="s">
        <v>262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554</v>
      </c>
      <c r="C165" s="29"/>
      <c r="D165" s="29"/>
      <c r="E165" s="48" t="s">
        <v>263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554</v>
      </c>
      <c r="C166" s="29"/>
      <c r="D166" s="29"/>
      <c r="E166" s="48" t="s">
        <v>263</v>
      </c>
      <c r="F166" s="29" t="s">
        <v>395</v>
      </c>
      <c r="G166" s="49">
        <f>'расх 19 г'!G166</f>
        <v>0</v>
      </c>
    </row>
    <row r="167" spans="1:7" s="68" customFormat="1" ht="15" customHeight="1">
      <c r="A167" s="54" t="s">
        <v>383</v>
      </c>
      <c r="B167" s="36" t="s">
        <v>168</v>
      </c>
      <c r="C167" s="34" t="s">
        <v>381</v>
      </c>
      <c r="D167" s="34" t="s">
        <v>377</v>
      </c>
      <c r="E167" s="148"/>
      <c r="F167" s="34"/>
      <c r="G167" s="123">
        <f>G181+G171</f>
        <v>7818.97543</v>
      </c>
    </row>
    <row r="168" spans="1:7" ht="25.5" hidden="1">
      <c r="A168" s="26" t="s">
        <v>430</v>
      </c>
      <c r="B168" s="36" t="s">
        <v>168</v>
      </c>
      <c r="C168" s="24" t="s">
        <v>381</v>
      </c>
      <c r="D168" s="24" t="s">
        <v>377</v>
      </c>
      <c r="E168" s="74" t="s">
        <v>265</v>
      </c>
      <c r="F168" s="24"/>
      <c r="G168" s="304">
        <f>G169</f>
        <v>0</v>
      </c>
    </row>
    <row r="169" spans="1:7" ht="25.5" hidden="1">
      <c r="A169" s="26" t="s">
        <v>409</v>
      </c>
      <c r="B169" s="36" t="s">
        <v>168</v>
      </c>
      <c r="C169" s="24" t="s">
        <v>381</v>
      </c>
      <c r="D169" s="24" t="s">
        <v>377</v>
      </c>
      <c r="E169" s="48" t="s">
        <v>266</v>
      </c>
      <c r="F169" s="24"/>
      <c r="G169" s="304">
        <f>G170</f>
        <v>0</v>
      </c>
    </row>
    <row r="170" spans="1:7" ht="48" customHeight="1" hidden="1">
      <c r="A170" s="26" t="s">
        <v>410</v>
      </c>
      <c r="B170" s="36" t="s">
        <v>168</v>
      </c>
      <c r="C170" s="24" t="s">
        <v>381</v>
      </c>
      <c r="D170" s="24" t="s">
        <v>377</v>
      </c>
      <c r="E170" s="48" t="s">
        <v>187</v>
      </c>
      <c r="F170" s="24"/>
      <c r="G170" s="304">
        <v>0</v>
      </c>
    </row>
    <row r="171" spans="1:7" s="139" customFormat="1" ht="40.5" customHeight="1">
      <c r="A171" s="204" t="s">
        <v>678</v>
      </c>
      <c r="B171" s="36" t="s">
        <v>168</v>
      </c>
      <c r="C171" s="45" t="s">
        <v>381</v>
      </c>
      <c r="D171" s="45" t="s">
        <v>377</v>
      </c>
      <c r="E171" s="51" t="s">
        <v>309</v>
      </c>
      <c r="F171" s="45"/>
      <c r="G171" s="305">
        <f>G172</f>
        <v>6211.97543</v>
      </c>
    </row>
    <row r="172" spans="1:7" s="139" customFormat="1" ht="30.75" customHeight="1">
      <c r="A172" s="182" t="s">
        <v>568</v>
      </c>
      <c r="B172" s="37" t="s">
        <v>168</v>
      </c>
      <c r="C172" s="24" t="s">
        <v>381</v>
      </c>
      <c r="D172" s="24" t="s">
        <v>377</v>
      </c>
      <c r="E172" s="48" t="s">
        <v>458</v>
      </c>
      <c r="F172" s="34"/>
      <c r="G172" s="124">
        <f>'расх 19 г'!G172</f>
        <v>6211.97543</v>
      </c>
    </row>
    <row r="173" spans="1:7" ht="36" customHeight="1">
      <c r="A173" s="26" t="s">
        <v>569</v>
      </c>
      <c r="B173" s="37" t="s">
        <v>168</v>
      </c>
      <c r="C173" s="24" t="s">
        <v>381</v>
      </c>
      <c r="D173" s="24" t="s">
        <v>377</v>
      </c>
      <c r="E173" s="48" t="s">
        <v>563</v>
      </c>
      <c r="F173" s="24"/>
      <c r="G173" s="124">
        <f>G177</f>
        <v>5718.97543</v>
      </c>
    </row>
    <row r="174" spans="1:7" ht="26.25" customHeight="1" hidden="1">
      <c r="A174" s="334" t="s">
        <v>565</v>
      </c>
      <c r="B174" s="37" t="s">
        <v>168</v>
      </c>
      <c r="C174" s="24" t="s">
        <v>381</v>
      </c>
      <c r="D174" s="24" t="s">
        <v>377</v>
      </c>
      <c r="E174" s="48" t="s">
        <v>563</v>
      </c>
      <c r="F174" s="24" t="s">
        <v>566</v>
      </c>
      <c r="G174" s="179">
        <f>G173</f>
        <v>5718.97543</v>
      </c>
    </row>
    <row r="175" spans="1:7" ht="27.75" customHeight="1" hidden="1">
      <c r="A175" s="204"/>
      <c r="B175" s="36"/>
      <c r="C175" s="45"/>
      <c r="D175" s="45"/>
      <c r="E175" s="51"/>
      <c r="F175" s="45"/>
      <c r="G175" s="305"/>
    </row>
    <row r="176" spans="1:7" ht="29.25" customHeight="1">
      <c r="A176" s="26" t="s">
        <v>269</v>
      </c>
      <c r="B176" s="36" t="s">
        <v>168</v>
      </c>
      <c r="C176" s="24" t="s">
        <v>381</v>
      </c>
      <c r="D176" s="24" t="s">
        <v>377</v>
      </c>
      <c r="E176" s="48" t="s">
        <v>267</v>
      </c>
      <c r="F176" s="24" t="s">
        <v>566</v>
      </c>
      <c r="G176" s="304">
        <f>G177</f>
        <v>5718.97543</v>
      </c>
    </row>
    <row r="177" spans="1:7" ht="13.5" customHeight="1">
      <c r="A177" s="334" t="s">
        <v>567</v>
      </c>
      <c r="B177" s="37" t="s">
        <v>168</v>
      </c>
      <c r="C177" s="24" t="s">
        <v>381</v>
      </c>
      <c r="D177" s="24" t="s">
        <v>377</v>
      </c>
      <c r="E177" s="48" t="s">
        <v>563</v>
      </c>
      <c r="F177" s="24" t="s">
        <v>674</v>
      </c>
      <c r="G177" s="124">
        <f>'расх 19 г'!G177</f>
        <v>5718.97543</v>
      </c>
    </row>
    <row r="178" spans="1:7" s="139" customFormat="1" ht="15" customHeight="1">
      <c r="A178" s="26" t="s">
        <v>269</v>
      </c>
      <c r="B178" s="36" t="s">
        <v>168</v>
      </c>
      <c r="C178" s="24" t="s">
        <v>381</v>
      </c>
      <c r="D178" s="24" t="s">
        <v>377</v>
      </c>
      <c r="E178" s="48" t="s">
        <v>459</v>
      </c>
      <c r="F178" s="24" t="s">
        <v>566</v>
      </c>
      <c r="G178" s="304">
        <f>G179</f>
        <v>493</v>
      </c>
    </row>
    <row r="179" spans="1:7" s="139" customFormat="1" ht="18.75" customHeight="1">
      <c r="A179" s="334" t="s">
        <v>567</v>
      </c>
      <c r="B179" s="36" t="s">
        <v>168</v>
      </c>
      <c r="C179" s="24" t="s">
        <v>381</v>
      </c>
      <c r="D179" s="24" t="s">
        <v>377</v>
      </c>
      <c r="E179" s="48" t="s">
        <v>459</v>
      </c>
      <c r="F179" s="24" t="s">
        <v>674</v>
      </c>
      <c r="G179" s="49">
        <f>'расх 19 г'!G179</f>
        <v>493</v>
      </c>
    </row>
    <row r="180" spans="1:7" s="139" customFormat="1" ht="30" customHeight="1">
      <c r="A180" s="64" t="s">
        <v>222</v>
      </c>
      <c r="B180" s="58" t="s">
        <v>168</v>
      </c>
      <c r="C180" s="50" t="s">
        <v>381</v>
      </c>
      <c r="D180" s="50" t="s">
        <v>377</v>
      </c>
      <c r="E180" s="74" t="s">
        <v>131</v>
      </c>
      <c r="F180" s="24"/>
      <c r="G180" s="349">
        <f>G182</f>
        <v>1607</v>
      </c>
    </row>
    <row r="181" spans="1:7" ht="29.25" customHeight="1">
      <c r="A181" s="64" t="s">
        <v>222</v>
      </c>
      <c r="B181" s="58" t="s">
        <v>168</v>
      </c>
      <c r="C181" s="50" t="s">
        <v>381</v>
      </c>
      <c r="D181" s="50" t="s">
        <v>377</v>
      </c>
      <c r="E181" s="74" t="s">
        <v>131</v>
      </c>
      <c r="F181" s="24"/>
      <c r="G181" s="181">
        <f>G182</f>
        <v>1607</v>
      </c>
    </row>
    <row r="182" spans="1:7" s="68" customFormat="1" ht="15" customHeight="1">
      <c r="A182" s="46" t="s">
        <v>388</v>
      </c>
      <c r="B182" s="37" t="s">
        <v>168</v>
      </c>
      <c r="C182" s="45" t="s">
        <v>381</v>
      </c>
      <c r="D182" s="45" t="s">
        <v>377</v>
      </c>
      <c r="E182" s="51" t="s">
        <v>344</v>
      </c>
      <c r="F182" s="45"/>
      <c r="G182" s="351">
        <f>G183</f>
        <v>1607</v>
      </c>
    </row>
    <row r="183" spans="1:7" s="185" customFormat="1" ht="30" customHeight="1">
      <c r="A183" s="28" t="s">
        <v>247</v>
      </c>
      <c r="B183" s="37" t="s">
        <v>168</v>
      </c>
      <c r="C183" s="24" t="s">
        <v>381</v>
      </c>
      <c r="D183" s="24" t="s">
        <v>377</v>
      </c>
      <c r="E183" s="48" t="s">
        <v>344</v>
      </c>
      <c r="F183" s="29" t="s">
        <v>248</v>
      </c>
      <c r="G183" s="348">
        <f>G184</f>
        <v>1607</v>
      </c>
    </row>
    <row r="184" spans="1:7" s="139" customFormat="1" ht="30" customHeight="1">
      <c r="A184" s="125" t="s">
        <v>249</v>
      </c>
      <c r="B184" s="37" t="s">
        <v>168</v>
      </c>
      <c r="C184" s="24" t="s">
        <v>381</v>
      </c>
      <c r="D184" s="24" t="s">
        <v>377</v>
      </c>
      <c r="E184" s="48" t="s">
        <v>344</v>
      </c>
      <c r="F184" s="29" t="s">
        <v>210</v>
      </c>
      <c r="G184" s="348">
        <f>G185</f>
        <v>1607</v>
      </c>
    </row>
    <row r="185" spans="1:7" s="160" customFormat="1" ht="30" customHeight="1">
      <c r="A185" s="26" t="s">
        <v>472</v>
      </c>
      <c r="B185" s="37" t="s">
        <v>168</v>
      </c>
      <c r="C185" s="24" t="s">
        <v>381</v>
      </c>
      <c r="D185" s="24" t="s">
        <v>377</v>
      </c>
      <c r="E185" s="48" t="s">
        <v>344</v>
      </c>
      <c r="F185" s="24" t="s">
        <v>395</v>
      </c>
      <c r="G185" s="348">
        <f>'расх 19 г'!G185</f>
        <v>1607</v>
      </c>
    </row>
    <row r="186" spans="1:7" s="160" customFormat="1" ht="17.25" customHeight="1">
      <c r="A186" s="54" t="s">
        <v>375</v>
      </c>
      <c r="B186" s="36" t="s">
        <v>168</v>
      </c>
      <c r="C186" s="34" t="s">
        <v>381</v>
      </c>
      <c r="D186" s="34" t="s">
        <v>379</v>
      </c>
      <c r="E186" s="148"/>
      <c r="F186" s="34"/>
      <c r="G186" s="123">
        <f>G187+G198+G202</f>
        <v>1399.2620000000002</v>
      </c>
    </row>
    <row r="187" spans="1:7" s="160" customFormat="1" ht="30" customHeight="1">
      <c r="A187" s="358" t="s">
        <v>170</v>
      </c>
      <c r="B187" s="58" t="s">
        <v>168</v>
      </c>
      <c r="C187" s="50" t="s">
        <v>381</v>
      </c>
      <c r="D187" s="50" t="s">
        <v>379</v>
      </c>
      <c r="E187" s="74" t="s">
        <v>265</v>
      </c>
      <c r="F187" s="69"/>
      <c r="G187" s="347">
        <f>G188</f>
        <v>100</v>
      </c>
    </row>
    <row r="188" spans="1:7" s="160" customFormat="1" ht="33.75" customHeight="1">
      <c r="A188" s="323" t="s">
        <v>171</v>
      </c>
      <c r="B188" s="37" t="s">
        <v>168</v>
      </c>
      <c r="C188" s="45" t="s">
        <v>381</v>
      </c>
      <c r="D188" s="45" t="s">
        <v>379</v>
      </c>
      <c r="E188" s="51" t="s">
        <v>266</v>
      </c>
      <c r="F188" s="62"/>
      <c r="G188" s="351">
        <f>G189+G192+G195</f>
        <v>100</v>
      </c>
    </row>
    <row r="189" spans="1:7" s="185" customFormat="1" ht="19.5" customHeight="1">
      <c r="A189" s="125" t="s">
        <v>597</v>
      </c>
      <c r="B189" s="37" t="s">
        <v>168</v>
      </c>
      <c r="C189" s="29" t="s">
        <v>381</v>
      </c>
      <c r="D189" s="29" t="s">
        <v>379</v>
      </c>
      <c r="E189" s="71" t="s">
        <v>598</v>
      </c>
      <c r="F189" s="40" t="s">
        <v>248</v>
      </c>
      <c r="G189" s="348">
        <f>G190</f>
        <v>0</v>
      </c>
    </row>
    <row r="190" spans="1:7" s="139" customFormat="1" ht="27" customHeight="1">
      <c r="A190" s="28" t="s">
        <v>247</v>
      </c>
      <c r="B190" s="37" t="s">
        <v>168</v>
      </c>
      <c r="C190" s="29" t="s">
        <v>381</v>
      </c>
      <c r="D190" s="29" t="s">
        <v>379</v>
      </c>
      <c r="E190" s="71" t="s">
        <v>598</v>
      </c>
      <c r="F190" s="29" t="s">
        <v>210</v>
      </c>
      <c r="G190" s="348">
        <f>G191</f>
        <v>0</v>
      </c>
    </row>
    <row r="191" spans="1:7" s="139" customFormat="1" ht="27" customHeight="1">
      <c r="A191" s="26" t="s">
        <v>472</v>
      </c>
      <c r="B191" s="37" t="s">
        <v>168</v>
      </c>
      <c r="C191" s="29" t="s">
        <v>381</v>
      </c>
      <c r="D191" s="29" t="s">
        <v>379</v>
      </c>
      <c r="E191" s="71" t="s">
        <v>598</v>
      </c>
      <c r="F191" s="29" t="s">
        <v>395</v>
      </c>
      <c r="G191" s="49">
        <f>'расх 19 г'!G191</f>
        <v>0</v>
      </c>
    </row>
    <row r="192" spans="1:7" s="139" customFormat="1" ht="18.75" customHeight="1">
      <c r="A192" s="125" t="s">
        <v>597</v>
      </c>
      <c r="B192" s="37"/>
      <c r="C192" s="29" t="s">
        <v>381</v>
      </c>
      <c r="D192" s="29" t="s">
        <v>379</v>
      </c>
      <c r="E192" s="71" t="s">
        <v>634</v>
      </c>
      <c r="F192" s="29" t="s">
        <v>248</v>
      </c>
      <c r="G192" s="49">
        <f>G193</f>
        <v>0</v>
      </c>
    </row>
    <row r="193" spans="1:7" s="139" customFormat="1" ht="27" customHeight="1">
      <c r="A193" s="28" t="s">
        <v>247</v>
      </c>
      <c r="B193" s="37"/>
      <c r="C193" s="29" t="s">
        <v>381</v>
      </c>
      <c r="D193" s="29" t="s">
        <v>379</v>
      </c>
      <c r="E193" s="71" t="s">
        <v>634</v>
      </c>
      <c r="F193" s="29" t="s">
        <v>210</v>
      </c>
      <c r="G193" s="49">
        <f>G194</f>
        <v>0</v>
      </c>
    </row>
    <row r="194" spans="1:7" s="139" customFormat="1" ht="27" customHeight="1">
      <c r="A194" s="26" t="s">
        <v>472</v>
      </c>
      <c r="B194" s="37"/>
      <c r="C194" s="29" t="s">
        <v>381</v>
      </c>
      <c r="D194" s="29" t="s">
        <v>379</v>
      </c>
      <c r="E194" s="71" t="s">
        <v>634</v>
      </c>
      <c r="F194" s="24" t="s">
        <v>395</v>
      </c>
      <c r="G194" s="49">
        <v>0</v>
      </c>
    </row>
    <row r="195" spans="1:7" s="139" customFormat="1" ht="18" customHeight="1">
      <c r="A195" s="125" t="s">
        <v>628</v>
      </c>
      <c r="B195" s="37"/>
      <c r="C195" s="29" t="s">
        <v>381</v>
      </c>
      <c r="D195" s="29" t="s">
        <v>379</v>
      </c>
      <c r="E195" s="71" t="s">
        <v>633</v>
      </c>
      <c r="F195" s="29" t="s">
        <v>248</v>
      </c>
      <c r="G195" s="348">
        <f>G196</f>
        <v>100</v>
      </c>
    </row>
    <row r="196" spans="1:7" s="139" customFormat="1" ht="27" customHeight="1">
      <c r="A196" s="28" t="s">
        <v>247</v>
      </c>
      <c r="B196" s="37"/>
      <c r="C196" s="29" t="s">
        <v>381</v>
      </c>
      <c r="D196" s="29" t="s">
        <v>379</v>
      </c>
      <c r="E196" s="71" t="s">
        <v>633</v>
      </c>
      <c r="F196" s="29" t="s">
        <v>210</v>
      </c>
      <c r="G196" s="348">
        <f>G197</f>
        <v>100</v>
      </c>
    </row>
    <row r="197" spans="1:7" s="139" customFormat="1" ht="27" customHeight="1">
      <c r="A197" s="26" t="s">
        <v>472</v>
      </c>
      <c r="B197" s="37"/>
      <c r="C197" s="29" t="s">
        <v>381</v>
      </c>
      <c r="D197" s="29" t="s">
        <v>379</v>
      </c>
      <c r="E197" s="71" t="s">
        <v>633</v>
      </c>
      <c r="F197" s="24" t="s">
        <v>395</v>
      </c>
      <c r="G197" s="49">
        <f>'расх 19 г'!G196</f>
        <v>100</v>
      </c>
    </row>
    <row r="198" spans="1:7" s="139" customFormat="1" ht="27" customHeight="1">
      <c r="A198" s="64" t="s">
        <v>636</v>
      </c>
      <c r="B198" s="37"/>
      <c r="C198" s="50" t="s">
        <v>381</v>
      </c>
      <c r="D198" s="50" t="s">
        <v>379</v>
      </c>
      <c r="E198" s="74" t="s">
        <v>143</v>
      </c>
      <c r="F198" s="24"/>
      <c r="G198" s="178">
        <f>G199</f>
        <v>291.246</v>
      </c>
    </row>
    <row r="199" spans="1:7" s="139" customFormat="1" ht="27" customHeight="1">
      <c r="A199" s="26" t="s">
        <v>637</v>
      </c>
      <c r="B199" s="37"/>
      <c r="C199" s="29" t="s">
        <v>381</v>
      </c>
      <c r="D199" s="29" t="s">
        <v>379</v>
      </c>
      <c r="E199" s="71" t="s">
        <v>638</v>
      </c>
      <c r="F199" s="24" t="s">
        <v>248</v>
      </c>
      <c r="G199" s="49">
        <f>G200</f>
        <v>291.246</v>
      </c>
    </row>
    <row r="200" spans="1:7" s="139" customFormat="1" ht="27" customHeight="1">
      <c r="A200" s="28" t="s">
        <v>247</v>
      </c>
      <c r="B200" s="37"/>
      <c r="C200" s="29" t="s">
        <v>381</v>
      </c>
      <c r="D200" s="29" t="s">
        <v>379</v>
      </c>
      <c r="E200" s="71" t="s">
        <v>638</v>
      </c>
      <c r="F200" s="24" t="s">
        <v>210</v>
      </c>
      <c r="G200" s="49">
        <f>G201</f>
        <v>291.246</v>
      </c>
    </row>
    <row r="201" spans="1:7" s="139" customFormat="1" ht="27" customHeight="1">
      <c r="A201" s="26" t="s">
        <v>472</v>
      </c>
      <c r="B201" s="37"/>
      <c r="C201" s="29" t="s">
        <v>381</v>
      </c>
      <c r="D201" s="29" t="s">
        <v>379</v>
      </c>
      <c r="E201" s="71" t="s">
        <v>638</v>
      </c>
      <c r="F201" s="24" t="s">
        <v>395</v>
      </c>
      <c r="G201" s="49">
        <f>'расх 19 г'!G202</f>
        <v>291.246</v>
      </c>
    </row>
    <row r="202" spans="1:7" ht="27" customHeight="1">
      <c r="A202" s="64" t="s">
        <v>222</v>
      </c>
      <c r="B202" s="58" t="s">
        <v>168</v>
      </c>
      <c r="C202" s="50" t="s">
        <v>381</v>
      </c>
      <c r="D202" s="50" t="s">
        <v>379</v>
      </c>
      <c r="E202" s="74" t="s">
        <v>131</v>
      </c>
      <c r="F202" s="50"/>
      <c r="G202" s="347">
        <f>G203+G215+G219+G207</f>
        <v>1008.0160000000001</v>
      </c>
    </row>
    <row r="203" spans="1:7" s="139" customFormat="1" ht="26.25" customHeight="1">
      <c r="A203" s="16" t="s">
        <v>301</v>
      </c>
      <c r="B203" s="44" t="s">
        <v>168</v>
      </c>
      <c r="C203" s="45" t="s">
        <v>381</v>
      </c>
      <c r="D203" s="45" t="s">
        <v>379</v>
      </c>
      <c r="E203" s="51" t="s">
        <v>137</v>
      </c>
      <c r="F203" s="62"/>
      <c r="G203" s="324">
        <f>G204</f>
        <v>161.316</v>
      </c>
    </row>
    <row r="204" spans="1:7" s="139" customFormat="1" ht="26.25" customHeight="1">
      <c r="A204" s="28" t="s">
        <v>247</v>
      </c>
      <c r="B204" s="37" t="s">
        <v>168</v>
      </c>
      <c r="C204" s="24" t="s">
        <v>381</v>
      </c>
      <c r="D204" s="24" t="s">
        <v>379</v>
      </c>
      <c r="E204" s="48" t="s">
        <v>137</v>
      </c>
      <c r="F204" s="40" t="s">
        <v>248</v>
      </c>
      <c r="G204" s="324">
        <f>G205</f>
        <v>161.316</v>
      </c>
    </row>
    <row r="205" spans="1:7" s="139" customFormat="1" ht="26.25" customHeight="1">
      <c r="A205" s="125" t="s">
        <v>249</v>
      </c>
      <c r="B205" s="37" t="s">
        <v>168</v>
      </c>
      <c r="C205" s="24" t="s">
        <v>381</v>
      </c>
      <c r="D205" s="24" t="s">
        <v>379</v>
      </c>
      <c r="E205" s="48" t="s">
        <v>137</v>
      </c>
      <c r="F205" s="40" t="s">
        <v>210</v>
      </c>
      <c r="G205" s="324">
        <f>G206</f>
        <v>161.316</v>
      </c>
    </row>
    <row r="206" spans="1:7" ht="27" customHeight="1">
      <c r="A206" s="26" t="s">
        <v>472</v>
      </c>
      <c r="B206" s="37" t="s">
        <v>168</v>
      </c>
      <c r="C206" s="24" t="s">
        <v>381</v>
      </c>
      <c r="D206" s="24" t="s">
        <v>379</v>
      </c>
      <c r="E206" s="48" t="s">
        <v>137</v>
      </c>
      <c r="F206" s="25" t="s">
        <v>395</v>
      </c>
      <c r="G206" s="49">
        <f>'расх 19 г'!G205</f>
        <v>161.316</v>
      </c>
    </row>
    <row r="207" spans="1:7" s="139" customFormat="1" ht="15.75" customHeight="1">
      <c r="A207" s="184" t="s">
        <v>302</v>
      </c>
      <c r="B207" s="37" t="s">
        <v>168</v>
      </c>
      <c r="C207" s="45" t="s">
        <v>381</v>
      </c>
      <c r="D207" s="45" t="s">
        <v>379</v>
      </c>
      <c r="E207" s="51" t="s">
        <v>138</v>
      </c>
      <c r="F207" s="62"/>
      <c r="G207" s="324">
        <f>G208</f>
        <v>0</v>
      </c>
    </row>
    <row r="208" spans="1:7" s="139" customFormat="1" ht="28.5" customHeight="1">
      <c r="A208" s="28" t="s">
        <v>247</v>
      </c>
      <c r="B208" s="37" t="s">
        <v>168</v>
      </c>
      <c r="C208" s="24" t="s">
        <v>381</v>
      </c>
      <c r="D208" s="24" t="s">
        <v>379</v>
      </c>
      <c r="E208" s="48" t="s">
        <v>138</v>
      </c>
      <c r="F208" s="40" t="s">
        <v>248</v>
      </c>
      <c r="G208" s="324">
        <f>G209</f>
        <v>0</v>
      </c>
    </row>
    <row r="209" spans="1:7" s="139" customFormat="1" ht="27" customHeight="1">
      <c r="A209" s="125" t="s">
        <v>249</v>
      </c>
      <c r="B209" s="37" t="s">
        <v>168</v>
      </c>
      <c r="C209" s="24" t="s">
        <v>381</v>
      </c>
      <c r="D209" s="24" t="s">
        <v>379</v>
      </c>
      <c r="E209" s="48" t="s">
        <v>138</v>
      </c>
      <c r="F209" s="40" t="s">
        <v>210</v>
      </c>
      <c r="G209" s="324">
        <f>G210</f>
        <v>0</v>
      </c>
    </row>
    <row r="210" spans="1:7" ht="26.25" customHeight="1">
      <c r="A210" s="26" t="s">
        <v>472</v>
      </c>
      <c r="B210" s="37" t="s">
        <v>168</v>
      </c>
      <c r="C210" s="24" t="s">
        <v>381</v>
      </c>
      <c r="D210" s="24" t="s">
        <v>379</v>
      </c>
      <c r="E210" s="48" t="s">
        <v>138</v>
      </c>
      <c r="F210" s="25" t="s">
        <v>395</v>
      </c>
      <c r="G210" s="49">
        <f>'расх 19 г'!G209</f>
        <v>0</v>
      </c>
    </row>
    <row r="211" spans="1:7" s="139" customFormat="1" ht="15" customHeight="1">
      <c r="A211" s="16" t="s">
        <v>303</v>
      </c>
      <c r="B211" s="37" t="s">
        <v>168</v>
      </c>
      <c r="C211" s="45" t="s">
        <v>381</v>
      </c>
      <c r="D211" s="45" t="s">
        <v>379</v>
      </c>
      <c r="E211" s="51" t="s">
        <v>139</v>
      </c>
      <c r="F211" s="62"/>
      <c r="G211" s="138">
        <f>G212</f>
        <v>0</v>
      </c>
    </row>
    <row r="212" spans="1:7" s="139" customFormat="1" ht="28.5" customHeight="1">
      <c r="A212" s="28" t="s">
        <v>247</v>
      </c>
      <c r="B212" s="37" t="s">
        <v>168</v>
      </c>
      <c r="C212" s="24" t="s">
        <v>381</v>
      </c>
      <c r="D212" s="24" t="s">
        <v>379</v>
      </c>
      <c r="E212" s="48" t="s">
        <v>139</v>
      </c>
      <c r="F212" s="40" t="s">
        <v>248</v>
      </c>
      <c r="G212" s="96">
        <f>G213</f>
        <v>0</v>
      </c>
    </row>
    <row r="213" spans="1:7" s="139" customFormat="1" ht="30" customHeight="1">
      <c r="A213" s="125" t="s">
        <v>249</v>
      </c>
      <c r="B213" s="37" t="s">
        <v>168</v>
      </c>
      <c r="C213" s="24" t="s">
        <v>381</v>
      </c>
      <c r="D213" s="24" t="s">
        <v>379</v>
      </c>
      <c r="E213" s="48" t="s">
        <v>139</v>
      </c>
      <c r="F213" s="40" t="s">
        <v>210</v>
      </c>
      <c r="G213" s="96">
        <f>G214</f>
        <v>0</v>
      </c>
    </row>
    <row r="214" spans="1:7" ht="27" customHeight="1">
      <c r="A214" s="26" t="s">
        <v>472</v>
      </c>
      <c r="B214" s="37" t="s">
        <v>168</v>
      </c>
      <c r="C214" s="24" t="s">
        <v>381</v>
      </c>
      <c r="D214" s="24" t="s">
        <v>379</v>
      </c>
      <c r="E214" s="48" t="s">
        <v>139</v>
      </c>
      <c r="F214" s="25" t="s">
        <v>395</v>
      </c>
      <c r="G214" s="144">
        <v>0</v>
      </c>
    </row>
    <row r="215" spans="1:7" s="139" customFormat="1" ht="27.75" customHeight="1">
      <c r="A215" s="46" t="s">
        <v>411</v>
      </c>
      <c r="B215" s="44" t="s">
        <v>168</v>
      </c>
      <c r="C215" s="45" t="s">
        <v>381</v>
      </c>
      <c r="D215" s="45" t="s">
        <v>379</v>
      </c>
      <c r="E215" s="51" t="s">
        <v>140</v>
      </c>
      <c r="F215" s="62"/>
      <c r="G215" s="324">
        <f>G216</f>
        <v>10</v>
      </c>
    </row>
    <row r="216" spans="1:7" ht="27.75" customHeight="1">
      <c r="A216" s="28" t="s">
        <v>247</v>
      </c>
      <c r="B216" s="37" t="s">
        <v>168</v>
      </c>
      <c r="C216" s="29" t="s">
        <v>381</v>
      </c>
      <c r="D216" s="29" t="s">
        <v>379</v>
      </c>
      <c r="E216" s="71" t="s">
        <v>140</v>
      </c>
      <c r="F216" s="40" t="s">
        <v>248</v>
      </c>
      <c r="G216" s="342">
        <f>G217</f>
        <v>10</v>
      </c>
    </row>
    <row r="217" spans="1:7" ht="27.75" customHeight="1">
      <c r="A217" s="125" t="s">
        <v>249</v>
      </c>
      <c r="B217" s="37" t="s">
        <v>168</v>
      </c>
      <c r="C217" s="29" t="s">
        <v>381</v>
      </c>
      <c r="D217" s="29" t="s">
        <v>379</v>
      </c>
      <c r="E217" s="71" t="s">
        <v>140</v>
      </c>
      <c r="F217" s="40" t="s">
        <v>210</v>
      </c>
      <c r="G217" s="342">
        <f>G218</f>
        <v>10</v>
      </c>
    </row>
    <row r="218" spans="1:7" ht="27" customHeight="1">
      <c r="A218" s="26" t="s">
        <v>472</v>
      </c>
      <c r="B218" s="37" t="s">
        <v>168</v>
      </c>
      <c r="C218" s="24" t="s">
        <v>381</v>
      </c>
      <c r="D218" s="24" t="s">
        <v>379</v>
      </c>
      <c r="E218" s="71" t="s">
        <v>140</v>
      </c>
      <c r="F218" s="25" t="s">
        <v>395</v>
      </c>
      <c r="G218" s="49">
        <f>'расх 19 г'!G217</f>
        <v>10</v>
      </c>
    </row>
    <row r="219" spans="1:7" s="195" customFormat="1" ht="15" customHeight="1">
      <c r="A219" s="46" t="s">
        <v>304</v>
      </c>
      <c r="B219" s="44" t="s">
        <v>168</v>
      </c>
      <c r="C219" s="45" t="s">
        <v>381</v>
      </c>
      <c r="D219" s="45" t="s">
        <v>379</v>
      </c>
      <c r="E219" s="51" t="s">
        <v>141</v>
      </c>
      <c r="F219" s="62"/>
      <c r="G219" s="324">
        <f>G220</f>
        <v>836.7</v>
      </c>
    </row>
    <row r="220" spans="1:7" s="68" customFormat="1" ht="15" customHeight="1">
      <c r="A220" s="28" t="s">
        <v>247</v>
      </c>
      <c r="B220" s="37" t="s">
        <v>168</v>
      </c>
      <c r="C220" s="24" t="s">
        <v>381</v>
      </c>
      <c r="D220" s="24" t="s">
        <v>379</v>
      </c>
      <c r="E220" s="48" t="s">
        <v>141</v>
      </c>
      <c r="F220" s="40" t="s">
        <v>248</v>
      </c>
      <c r="G220" s="328">
        <f>G221</f>
        <v>836.7</v>
      </c>
    </row>
    <row r="221" spans="1:7" s="185" customFormat="1" ht="28.5" customHeight="1">
      <c r="A221" s="125" t="s">
        <v>249</v>
      </c>
      <c r="B221" s="37" t="s">
        <v>168</v>
      </c>
      <c r="C221" s="24" t="s">
        <v>381</v>
      </c>
      <c r="D221" s="24" t="s">
        <v>379</v>
      </c>
      <c r="E221" s="48" t="s">
        <v>141</v>
      </c>
      <c r="F221" s="40" t="s">
        <v>210</v>
      </c>
      <c r="G221" s="328">
        <f>G222</f>
        <v>836.7</v>
      </c>
    </row>
    <row r="222" spans="1:7" s="139" customFormat="1" ht="15.75" customHeight="1">
      <c r="A222" s="26" t="s">
        <v>472</v>
      </c>
      <c r="B222" s="37" t="s">
        <v>168</v>
      </c>
      <c r="C222" s="24" t="s">
        <v>381</v>
      </c>
      <c r="D222" s="24" t="s">
        <v>379</v>
      </c>
      <c r="E222" s="48" t="s">
        <v>141</v>
      </c>
      <c r="F222" s="25" t="s">
        <v>395</v>
      </c>
      <c r="G222" s="49">
        <f>'расх 19 г'!G221</f>
        <v>836.7</v>
      </c>
    </row>
    <row r="223" spans="1:7" s="139" customFormat="1" ht="16.5" customHeight="1">
      <c r="A223" s="186" t="s">
        <v>412</v>
      </c>
      <c r="B223" s="36" t="s">
        <v>168</v>
      </c>
      <c r="C223" s="201" t="s">
        <v>382</v>
      </c>
      <c r="D223" s="201"/>
      <c r="E223" s="48"/>
      <c r="F223" s="193"/>
      <c r="G223" s="346">
        <f>G224</f>
        <v>9294.66</v>
      </c>
    </row>
    <row r="224" spans="1:7" ht="20.25" customHeight="1">
      <c r="A224" s="190" t="s">
        <v>413</v>
      </c>
      <c r="B224" s="36" t="s">
        <v>168</v>
      </c>
      <c r="C224" s="34" t="s">
        <v>382</v>
      </c>
      <c r="D224" s="34" t="s">
        <v>376</v>
      </c>
      <c r="E224" s="148"/>
      <c r="F224" s="101"/>
      <c r="G224" s="327">
        <f>G225+G270</f>
        <v>9294.66</v>
      </c>
    </row>
    <row r="225" spans="1:7" ht="27" customHeight="1">
      <c r="A225" s="64" t="s">
        <v>176</v>
      </c>
      <c r="B225" s="58" t="s">
        <v>168</v>
      </c>
      <c r="C225" s="50" t="s">
        <v>382</v>
      </c>
      <c r="D225" s="50" t="s">
        <v>376</v>
      </c>
      <c r="E225" s="74" t="s">
        <v>66</v>
      </c>
      <c r="F225" s="69"/>
      <c r="G225" s="344">
        <f>G226+G246+G263</f>
        <v>9254.66</v>
      </c>
    </row>
    <row r="226" spans="1:7" ht="15.75">
      <c r="A226" s="46" t="s">
        <v>177</v>
      </c>
      <c r="B226" s="37" t="s">
        <v>168</v>
      </c>
      <c r="C226" s="45" t="s">
        <v>382</v>
      </c>
      <c r="D226" s="45" t="s">
        <v>376</v>
      </c>
      <c r="E226" s="51" t="s">
        <v>67</v>
      </c>
      <c r="F226" s="62"/>
      <c r="G226" s="324">
        <f>G227+G233+G242</f>
        <v>7357.29</v>
      </c>
    </row>
    <row r="227" spans="1:7" ht="28.5" customHeight="1">
      <c r="A227" s="46" t="s">
        <v>178</v>
      </c>
      <c r="B227" s="37" t="s">
        <v>168</v>
      </c>
      <c r="C227" s="45" t="s">
        <v>382</v>
      </c>
      <c r="D227" s="45" t="s">
        <v>376</v>
      </c>
      <c r="E227" s="51" t="s">
        <v>270</v>
      </c>
      <c r="F227" s="62"/>
      <c r="G227" s="324">
        <f>G228</f>
        <v>4655.6</v>
      </c>
    </row>
    <row r="228" spans="1:7" ht="28.5" customHeight="1">
      <c r="A228" s="59" t="s">
        <v>243</v>
      </c>
      <c r="B228" s="37" t="s">
        <v>168</v>
      </c>
      <c r="C228" s="29" t="s">
        <v>382</v>
      </c>
      <c r="D228" s="29" t="s">
        <v>376</v>
      </c>
      <c r="E228" s="71" t="s">
        <v>270</v>
      </c>
      <c r="F228" s="25" t="s">
        <v>555</v>
      </c>
      <c r="G228" s="328">
        <f>G229</f>
        <v>4655.6</v>
      </c>
    </row>
    <row r="229" spans="1:7" ht="29.25" customHeight="1">
      <c r="A229" s="26" t="s">
        <v>306</v>
      </c>
      <c r="B229" s="37" t="s">
        <v>168</v>
      </c>
      <c r="C229" s="24" t="s">
        <v>382</v>
      </c>
      <c r="D229" s="24" t="s">
        <v>376</v>
      </c>
      <c r="E229" s="71" t="s">
        <v>270</v>
      </c>
      <c r="F229" s="40" t="s">
        <v>442</v>
      </c>
      <c r="G229" s="328">
        <f>G230+G231+G232</f>
        <v>4655.6</v>
      </c>
    </row>
    <row r="230" spans="1:7" ht="18.75" customHeight="1">
      <c r="A230" s="26" t="s">
        <v>285</v>
      </c>
      <c r="B230" s="37" t="s">
        <v>168</v>
      </c>
      <c r="C230" s="24" t="s">
        <v>382</v>
      </c>
      <c r="D230" s="24" t="s">
        <v>376</v>
      </c>
      <c r="E230" s="71" t="s">
        <v>270</v>
      </c>
      <c r="F230" s="24" t="s">
        <v>414</v>
      </c>
      <c r="G230" s="328">
        <f>'расх 19 г'!G231</f>
        <v>3299.9</v>
      </c>
    </row>
    <row r="231" spans="1:12" ht="29.25" customHeight="1">
      <c r="A231" s="26" t="s">
        <v>286</v>
      </c>
      <c r="B231" s="37" t="s">
        <v>168</v>
      </c>
      <c r="C231" s="24" t="s">
        <v>382</v>
      </c>
      <c r="D231" s="24" t="s">
        <v>376</v>
      </c>
      <c r="E231" s="71" t="s">
        <v>270</v>
      </c>
      <c r="F231" s="24" t="s">
        <v>415</v>
      </c>
      <c r="G231" s="328">
        <v>3</v>
      </c>
      <c r="J231" s="127"/>
      <c r="L231" s="127"/>
    </row>
    <row r="232" spans="1:7" ht="25.5">
      <c r="A232" s="26" t="s">
        <v>287</v>
      </c>
      <c r="B232" s="37" t="s">
        <v>168</v>
      </c>
      <c r="C232" s="24" t="s">
        <v>382</v>
      </c>
      <c r="D232" s="24" t="s">
        <v>376</v>
      </c>
      <c r="E232" s="71" t="s">
        <v>270</v>
      </c>
      <c r="F232" s="24" t="s">
        <v>202</v>
      </c>
      <c r="G232" s="328">
        <f>'расх 19 г'!G233</f>
        <v>1352.7</v>
      </c>
    </row>
    <row r="233" spans="1:9" ht="27" customHeight="1">
      <c r="A233" s="26" t="s">
        <v>179</v>
      </c>
      <c r="B233" s="37" t="s">
        <v>168</v>
      </c>
      <c r="C233" s="24" t="s">
        <v>382</v>
      </c>
      <c r="D233" s="24" t="s">
        <v>376</v>
      </c>
      <c r="E233" s="71" t="s">
        <v>271</v>
      </c>
      <c r="F233" s="24"/>
      <c r="G233" s="328">
        <f>G234+G238</f>
        <v>2701.6899999999996</v>
      </c>
      <c r="I233" s="170"/>
    </row>
    <row r="234" spans="1:9" ht="16.5" customHeight="1">
      <c r="A234" s="28" t="s">
        <v>247</v>
      </c>
      <c r="B234" s="37" t="s">
        <v>168</v>
      </c>
      <c r="C234" s="24" t="s">
        <v>382</v>
      </c>
      <c r="D234" s="24" t="s">
        <v>376</v>
      </c>
      <c r="E234" s="71" t="s">
        <v>271</v>
      </c>
      <c r="F234" s="24" t="s">
        <v>248</v>
      </c>
      <c r="G234" s="328">
        <f>G235</f>
        <v>2607.4289999999996</v>
      </c>
      <c r="I234" s="170"/>
    </row>
    <row r="235" spans="1:7" ht="28.5" customHeight="1">
      <c r="A235" s="125" t="s">
        <v>249</v>
      </c>
      <c r="B235" s="37" t="s">
        <v>168</v>
      </c>
      <c r="C235" s="24" t="s">
        <v>382</v>
      </c>
      <c r="D235" s="24" t="s">
        <v>376</v>
      </c>
      <c r="E235" s="71" t="s">
        <v>271</v>
      </c>
      <c r="F235" s="24" t="s">
        <v>210</v>
      </c>
      <c r="G235" s="328">
        <f>G236+G237</f>
        <v>2607.4289999999996</v>
      </c>
    </row>
    <row r="236" spans="1:7" ht="17.25" customHeight="1">
      <c r="A236" s="26" t="s">
        <v>393</v>
      </c>
      <c r="B236" s="37" t="s">
        <v>168</v>
      </c>
      <c r="C236" s="24" t="s">
        <v>382</v>
      </c>
      <c r="D236" s="24" t="s">
        <v>376</v>
      </c>
      <c r="E236" s="71" t="s">
        <v>271</v>
      </c>
      <c r="F236" s="24" t="s">
        <v>394</v>
      </c>
      <c r="G236" s="328">
        <f>'расх 19 г'!G237</f>
        <v>49.71</v>
      </c>
    </row>
    <row r="237" spans="1:7" s="139" customFormat="1" ht="29.25" customHeight="1">
      <c r="A237" s="26" t="s">
        <v>472</v>
      </c>
      <c r="B237" s="37" t="s">
        <v>168</v>
      </c>
      <c r="C237" s="24" t="s">
        <v>382</v>
      </c>
      <c r="D237" s="24" t="s">
        <v>376</v>
      </c>
      <c r="E237" s="71" t="s">
        <v>271</v>
      </c>
      <c r="F237" s="24" t="s">
        <v>395</v>
      </c>
      <c r="G237" s="328">
        <f>'расх 19 г'!G238</f>
        <v>2557.7189999999996</v>
      </c>
    </row>
    <row r="238" spans="1:7" s="139" customFormat="1" ht="21" customHeight="1">
      <c r="A238" s="26" t="s">
        <v>50</v>
      </c>
      <c r="B238" s="37" t="s">
        <v>168</v>
      </c>
      <c r="C238" s="24" t="s">
        <v>382</v>
      </c>
      <c r="D238" s="24" t="s">
        <v>376</v>
      </c>
      <c r="E238" s="71" t="s">
        <v>271</v>
      </c>
      <c r="F238" s="24" t="s">
        <v>250</v>
      </c>
      <c r="G238" s="328">
        <f>'расх 19 г'!G239</f>
        <v>94.261</v>
      </c>
    </row>
    <row r="239" spans="1:7" s="139" customFormat="1" ht="21" customHeight="1">
      <c r="A239" s="26" t="s">
        <v>602</v>
      </c>
      <c r="B239" s="37"/>
      <c r="C239" s="24" t="s">
        <v>382</v>
      </c>
      <c r="D239" s="24" t="s">
        <v>376</v>
      </c>
      <c r="E239" s="71" t="s">
        <v>271</v>
      </c>
      <c r="F239" s="24" t="s">
        <v>312</v>
      </c>
      <c r="G239" s="328">
        <f>'расх 19 г'!G240</f>
        <v>6.261</v>
      </c>
    </row>
    <row r="240" spans="1:7" ht="17.25" customHeight="1">
      <c r="A240" s="26" t="s">
        <v>214</v>
      </c>
      <c r="B240" s="37" t="s">
        <v>168</v>
      </c>
      <c r="C240" s="24" t="s">
        <v>382</v>
      </c>
      <c r="D240" s="24" t="s">
        <v>376</v>
      </c>
      <c r="E240" s="71" t="s">
        <v>271</v>
      </c>
      <c r="F240" s="24" t="s">
        <v>213</v>
      </c>
      <c r="G240" s="328">
        <f>G241</f>
        <v>88</v>
      </c>
    </row>
    <row r="241" spans="1:7" ht="25.5">
      <c r="A241" s="26" t="s">
        <v>396</v>
      </c>
      <c r="B241" s="37" t="s">
        <v>168</v>
      </c>
      <c r="C241" s="24" t="s">
        <v>382</v>
      </c>
      <c r="D241" s="24" t="s">
        <v>376</v>
      </c>
      <c r="E241" s="71" t="s">
        <v>271</v>
      </c>
      <c r="F241" s="24" t="s">
        <v>215</v>
      </c>
      <c r="G241" s="328">
        <f>'расх 19 г'!G242</f>
        <v>88</v>
      </c>
    </row>
    <row r="242" spans="1:7" ht="15.75">
      <c r="A242" s="54" t="s">
        <v>572</v>
      </c>
      <c r="B242" s="37"/>
      <c r="C242" s="34" t="s">
        <v>382</v>
      </c>
      <c r="D242" s="34" t="s">
        <v>376</v>
      </c>
      <c r="E242" s="148" t="s">
        <v>574</v>
      </c>
      <c r="F242" s="24"/>
      <c r="G242" s="328">
        <f>G243+G244</f>
        <v>0</v>
      </c>
    </row>
    <row r="243" spans="1:7" ht="15.75">
      <c r="A243" s="26" t="s">
        <v>285</v>
      </c>
      <c r="B243" s="37"/>
      <c r="C243" s="24" t="s">
        <v>382</v>
      </c>
      <c r="D243" s="24" t="s">
        <v>376</v>
      </c>
      <c r="E243" s="71" t="s">
        <v>574</v>
      </c>
      <c r="F243" s="24" t="s">
        <v>414</v>
      </c>
      <c r="G243" s="328">
        <f>'расх 19 г'!G246</f>
        <v>0</v>
      </c>
    </row>
    <row r="244" spans="1:7" ht="25.5">
      <c r="A244" s="26" t="s">
        <v>287</v>
      </c>
      <c r="B244" s="37"/>
      <c r="C244" s="24" t="s">
        <v>382</v>
      </c>
      <c r="D244" s="24" t="s">
        <v>376</v>
      </c>
      <c r="E244" s="71" t="s">
        <v>574</v>
      </c>
      <c r="F244" s="24" t="s">
        <v>202</v>
      </c>
      <c r="G244" s="328">
        <f>'расх 19 г'!G247</f>
        <v>0</v>
      </c>
    </row>
    <row r="245" spans="1:7" ht="15.75" hidden="1">
      <c r="A245" s="26"/>
      <c r="B245" s="37"/>
      <c r="C245" s="24"/>
      <c r="D245" s="24"/>
      <c r="E245" s="71"/>
      <c r="F245" s="24"/>
      <c r="G245" s="328"/>
    </row>
    <row r="246" spans="1:7" ht="27.75" customHeight="1">
      <c r="A246" s="46" t="s">
        <v>181</v>
      </c>
      <c r="B246" s="44" t="s">
        <v>168</v>
      </c>
      <c r="C246" s="45" t="s">
        <v>382</v>
      </c>
      <c r="D246" s="45" t="s">
        <v>376</v>
      </c>
      <c r="E246" s="51" t="s">
        <v>272</v>
      </c>
      <c r="F246" s="62"/>
      <c r="G246" s="324">
        <f>G247+G254+G259</f>
        <v>1711.67</v>
      </c>
    </row>
    <row r="247" spans="1:7" ht="27.75" customHeight="1">
      <c r="A247" s="59" t="s">
        <v>243</v>
      </c>
      <c r="B247" s="37" t="s">
        <v>168</v>
      </c>
      <c r="C247" s="24" t="s">
        <v>382</v>
      </c>
      <c r="D247" s="24" t="s">
        <v>376</v>
      </c>
      <c r="E247" s="48" t="s">
        <v>273</v>
      </c>
      <c r="F247" s="40" t="s">
        <v>555</v>
      </c>
      <c r="G247" s="324">
        <f>G248</f>
        <v>1365.81</v>
      </c>
    </row>
    <row r="248" spans="1:7" ht="27.75" customHeight="1">
      <c r="A248" s="26" t="s">
        <v>306</v>
      </c>
      <c r="B248" s="37" t="s">
        <v>168</v>
      </c>
      <c r="C248" s="24" t="s">
        <v>382</v>
      </c>
      <c r="D248" s="24" t="s">
        <v>376</v>
      </c>
      <c r="E248" s="48" t="s">
        <v>274</v>
      </c>
      <c r="F248" s="40" t="s">
        <v>442</v>
      </c>
      <c r="G248" s="328">
        <f>G249+G250+G251</f>
        <v>1365.81</v>
      </c>
    </row>
    <row r="249" spans="1:7" ht="27.75" customHeight="1">
      <c r="A249" s="26" t="s">
        <v>285</v>
      </c>
      <c r="B249" s="37" t="s">
        <v>168</v>
      </c>
      <c r="C249" s="24" t="s">
        <v>382</v>
      </c>
      <c r="D249" s="24" t="s">
        <v>376</v>
      </c>
      <c r="E249" s="48" t="s">
        <v>274</v>
      </c>
      <c r="F249" s="24" t="s">
        <v>414</v>
      </c>
      <c r="G249" s="328">
        <f>'расх 19 г'!G255</f>
        <v>983.25</v>
      </c>
    </row>
    <row r="250" spans="1:7" ht="27.75" customHeight="1">
      <c r="A250" s="26" t="s">
        <v>286</v>
      </c>
      <c r="B250" s="37" t="s">
        <v>168</v>
      </c>
      <c r="C250" s="24" t="s">
        <v>382</v>
      </c>
      <c r="D250" s="24" t="s">
        <v>376</v>
      </c>
      <c r="E250" s="48" t="s">
        <v>274</v>
      </c>
      <c r="F250" s="24" t="s">
        <v>415</v>
      </c>
      <c r="G250" s="328">
        <v>1</v>
      </c>
    </row>
    <row r="251" spans="1:7" ht="27.75" customHeight="1">
      <c r="A251" s="26" t="s">
        <v>287</v>
      </c>
      <c r="B251" s="37" t="s">
        <v>168</v>
      </c>
      <c r="C251" s="24" t="s">
        <v>382</v>
      </c>
      <c r="D251" s="24" t="s">
        <v>376</v>
      </c>
      <c r="E251" s="48" t="s">
        <v>274</v>
      </c>
      <c r="F251" s="24" t="s">
        <v>202</v>
      </c>
      <c r="G251" s="328">
        <f>'расх 19 г'!G257</f>
        <v>381.56</v>
      </c>
    </row>
    <row r="252" spans="1:7" ht="27.75" customHeight="1" hidden="1">
      <c r="A252" s="26" t="s">
        <v>307</v>
      </c>
      <c r="B252" s="37" t="s">
        <v>168</v>
      </c>
      <c r="C252" s="24" t="s">
        <v>382</v>
      </c>
      <c r="D252" s="24" t="s">
        <v>376</v>
      </c>
      <c r="E252" s="51" t="s">
        <v>275</v>
      </c>
      <c r="F252" s="24"/>
      <c r="G252" s="328">
        <f>G253</f>
        <v>0</v>
      </c>
    </row>
    <row r="253" spans="1:7" ht="25.5" hidden="1">
      <c r="A253" s="26" t="s">
        <v>556</v>
      </c>
      <c r="B253" s="37" t="s">
        <v>168</v>
      </c>
      <c r="C253" s="24" t="s">
        <v>382</v>
      </c>
      <c r="D253" s="24" t="s">
        <v>376</v>
      </c>
      <c r="E253" s="51" t="s">
        <v>275</v>
      </c>
      <c r="F253" s="24" t="s">
        <v>210</v>
      </c>
      <c r="G253" s="328"/>
    </row>
    <row r="254" spans="1:7" ht="26.25" customHeight="1">
      <c r="A254" s="26" t="s">
        <v>181</v>
      </c>
      <c r="B254" s="37" t="s">
        <v>168</v>
      </c>
      <c r="C254" s="24" t="s">
        <v>382</v>
      </c>
      <c r="D254" s="24" t="s">
        <v>376</v>
      </c>
      <c r="E254" s="48" t="s">
        <v>275</v>
      </c>
      <c r="F254" s="24"/>
      <c r="G254" s="328">
        <f>G255</f>
        <v>345.86</v>
      </c>
    </row>
    <row r="255" spans="1:7" ht="30" customHeight="1">
      <c r="A255" s="28" t="s">
        <v>247</v>
      </c>
      <c r="B255" s="37" t="s">
        <v>168</v>
      </c>
      <c r="C255" s="24" t="s">
        <v>382</v>
      </c>
      <c r="D255" s="24" t="s">
        <v>376</v>
      </c>
      <c r="E255" s="48" t="s">
        <v>275</v>
      </c>
      <c r="F255" s="24" t="s">
        <v>248</v>
      </c>
      <c r="G255" s="328">
        <f>G256</f>
        <v>345.86</v>
      </c>
    </row>
    <row r="256" spans="1:7" ht="30" customHeight="1">
      <c r="A256" s="125" t="s">
        <v>249</v>
      </c>
      <c r="B256" s="37" t="s">
        <v>168</v>
      </c>
      <c r="C256" s="24" t="s">
        <v>382</v>
      </c>
      <c r="D256" s="24" t="s">
        <v>376</v>
      </c>
      <c r="E256" s="48" t="s">
        <v>275</v>
      </c>
      <c r="F256" s="24" t="s">
        <v>210</v>
      </c>
      <c r="G256" s="328">
        <f>G257+G258</f>
        <v>345.86</v>
      </c>
    </row>
    <row r="257" spans="1:7" ht="29.25" customHeight="1">
      <c r="A257" s="26" t="s">
        <v>393</v>
      </c>
      <c r="B257" s="37" t="s">
        <v>168</v>
      </c>
      <c r="C257" s="24" t="s">
        <v>382</v>
      </c>
      <c r="D257" s="24" t="s">
        <v>376</v>
      </c>
      <c r="E257" s="48" t="s">
        <v>275</v>
      </c>
      <c r="F257" s="24" t="s">
        <v>394</v>
      </c>
      <c r="G257" s="328">
        <f>'расх 19 г'!G263</f>
        <v>16</v>
      </c>
    </row>
    <row r="258" spans="1:7" ht="33.75" customHeight="1">
      <c r="A258" s="26" t="s">
        <v>472</v>
      </c>
      <c r="B258" s="37" t="s">
        <v>168</v>
      </c>
      <c r="C258" s="24" t="s">
        <v>382</v>
      </c>
      <c r="D258" s="24" t="s">
        <v>376</v>
      </c>
      <c r="E258" s="48" t="s">
        <v>275</v>
      </c>
      <c r="F258" s="24" t="s">
        <v>395</v>
      </c>
      <c r="G258" s="328">
        <f>'расх 19 г'!G264</f>
        <v>329.86</v>
      </c>
    </row>
    <row r="259" spans="1:7" ht="31.5" customHeight="1">
      <c r="A259" s="54" t="s">
        <v>573</v>
      </c>
      <c r="B259" s="37"/>
      <c r="C259" s="24" t="s">
        <v>382</v>
      </c>
      <c r="D259" s="24" t="s">
        <v>376</v>
      </c>
      <c r="E259" s="148" t="s">
        <v>575</v>
      </c>
      <c r="F259" s="24"/>
      <c r="G259" s="328">
        <f>G260+G261</f>
        <v>0</v>
      </c>
    </row>
    <row r="260" spans="1:7" ht="18" customHeight="1">
      <c r="A260" s="26" t="s">
        <v>285</v>
      </c>
      <c r="B260" s="37"/>
      <c r="C260" s="24" t="s">
        <v>382</v>
      </c>
      <c r="D260" s="24" t="s">
        <v>376</v>
      </c>
      <c r="E260" s="71" t="s">
        <v>575</v>
      </c>
      <c r="F260" s="24" t="s">
        <v>414</v>
      </c>
      <c r="G260" s="328">
        <f>'расх 19 г'!G268</f>
        <v>0</v>
      </c>
    </row>
    <row r="261" spans="1:7" ht="18" customHeight="1">
      <c r="A261" s="26" t="s">
        <v>287</v>
      </c>
      <c r="B261" s="37"/>
      <c r="C261" s="24" t="s">
        <v>382</v>
      </c>
      <c r="D261" s="24" t="s">
        <v>376</v>
      </c>
      <c r="E261" s="71" t="s">
        <v>575</v>
      </c>
      <c r="F261" s="24" t="s">
        <v>202</v>
      </c>
      <c r="G261" s="328">
        <f>'расх 19 г'!G269</f>
        <v>0</v>
      </c>
    </row>
    <row r="262" spans="1:7" ht="18" customHeight="1" hidden="1">
      <c r="A262" s="26"/>
      <c r="B262" s="37"/>
      <c r="C262" s="24"/>
      <c r="D262" s="24"/>
      <c r="E262" s="48"/>
      <c r="F262" s="24"/>
      <c r="G262" s="328"/>
    </row>
    <row r="263" spans="1:7" ht="25.5">
      <c r="A263" s="46" t="s">
        <v>182</v>
      </c>
      <c r="B263" s="44" t="s">
        <v>168</v>
      </c>
      <c r="C263" s="45" t="s">
        <v>382</v>
      </c>
      <c r="D263" s="45" t="s">
        <v>376</v>
      </c>
      <c r="E263" s="51" t="s">
        <v>276</v>
      </c>
      <c r="F263" s="45"/>
      <c r="G263" s="324">
        <f>G264</f>
        <v>185.70000000000002</v>
      </c>
    </row>
    <row r="264" spans="1:7" ht="29.25" customHeight="1">
      <c r="A264" s="59" t="s">
        <v>183</v>
      </c>
      <c r="B264" s="37" t="s">
        <v>168</v>
      </c>
      <c r="C264" s="24" t="s">
        <v>382</v>
      </c>
      <c r="D264" s="24" t="s">
        <v>376</v>
      </c>
      <c r="E264" s="48" t="s">
        <v>277</v>
      </c>
      <c r="F264" s="24"/>
      <c r="G264" s="328">
        <f>G265</f>
        <v>185.70000000000002</v>
      </c>
    </row>
    <row r="265" spans="1:7" ht="29.25" customHeight="1">
      <c r="A265" s="59" t="s">
        <v>243</v>
      </c>
      <c r="B265" s="37" t="s">
        <v>168</v>
      </c>
      <c r="C265" s="24" t="s">
        <v>382</v>
      </c>
      <c r="D265" s="24" t="s">
        <v>376</v>
      </c>
      <c r="E265" s="48" t="s">
        <v>277</v>
      </c>
      <c r="F265" s="40" t="s">
        <v>555</v>
      </c>
      <c r="G265" s="328">
        <f>G267+G269</f>
        <v>185.70000000000002</v>
      </c>
    </row>
    <row r="266" spans="1:7" s="185" customFormat="1" ht="27" customHeight="1">
      <c r="A266" s="26" t="s">
        <v>306</v>
      </c>
      <c r="B266" s="37" t="s">
        <v>168</v>
      </c>
      <c r="C266" s="24" t="s">
        <v>382</v>
      </c>
      <c r="D266" s="24" t="s">
        <v>376</v>
      </c>
      <c r="E266" s="48" t="s">
        <v>277</v>
      </c>
      <c r="F266" s="40" t="s">
        <v>442</v>
      </c>
      <c r="G266" s="328">
        <f>G267+G268+G269</f>
        <v>185.70000000000002</v>
      </c>
    </row>
    <row r="267" spans="1:7" s="139" customFormat="1" ht="15" customHeight="1">
      <c r="A267" s="26" t="s">
        <v>285</v>
      </c>
      <c r="B267" s="37" t="s">
        <v>168</v>
      </c>
      <c r="C267" s="24" t="s">
        <v>382</v>
      </c>
      <c r="D267" s="24" t="s">
        <v>376</v>
      </c>
      <c r="E267" s="48" t="s">
        <v>277</v>
      </c>
      <c r="F267" s="24" t="s">
        <v>414</v>
      </c>
      <c r="G267" s="328">
        <f>'расх 19 г'!G274</f>
        <v>128.8</v>
      </c>
    </row>
    <row r="268" spans="1:7" s="139" customFormat="1" ht="28.5" customHeight="1" hidden="1">
      <c r="A268" s="26" t="s">
        <v>473</v>
      </c>
      <c r="B268" s="37" t="s">
        <v>554</v>
      </c>
      <c r="C268" s="24" t="s">
        <v>382</v>
      </c>
      <c r="D268" s="24" t="s">
        <v>376</v>
      </c>
      <c r="E268" s="48" t="s">
        <v>277</v>
      </c>
      <c r="F268" s="24" t="s">
        <v>415</v>
      </c>
      <c r="G268" s="328"/>
    </row>
    <row r="269" spans="1:7" s="139" customFormat="1" ht="27.75" customHeight="1">
      <c r="A269" s="26" t="s">
        <v>287</v>
      </c>
      <c r="B269" s="37" t="s">
        <v>168</v>
      </c>
      <c r="C269" s="24" t="s">
        <v>382</v>
      </c>
      <c r="D269" s="24" t="s">
        <v>376</v>
      </c>
      <c r="E269" s="48" t="s">
        <v>277</v>
      </c>
      <c r="F269" s="24" t="s">
        <v>202</v>
      </c>
      <c r="G269" s="328">
        <f>'расх 19 г'!G276</f>
        <v>56.9</v>
      </c>
    </row>
    <row r="270" spans="1:7" ht="26.25" customHeight="1">
      <c r="A270" s="205" t="s">
        <v>222</v>
      </c>
      <c r="B270" s="58" t="s">
        <v>168</v>
      </c>
      <c r="C270" s="50" t="s">
        <v>382</v>
      </c>
      <c r="D270" s="50" t="s">
        <v>376</v>
      </c>
      <c r="E270" s="74" t="s">
        <v>131</v>
      </c>
      <c r="F270" s="69"/>
      <c r="G270" s="344">
        <f>G271</f>
        <v>40</v>
      </c>
    </row>
    <row r="271" spans="1:7" ht="14.25" customHeight="1">
      <c r="A271" s="206" t="s">
        <v>305</v>
      </c>
      <c r="B271" s="37" t="s">
        <v>168</v>
      </c>
      <c r="C271" s="45" t="s">
        <v>416</v>
      </c>
      <c r="D271" s="45" t="s">
        <v>376</v>
      </c>
      <c r="E271" s="51" t="s">
        <v>142</v>
      </c>
      <c r="F271" s="62"/>
      <c r="G271" s="324">
        <f>G272</f>
        <v>40</v>
      </c>
    </row>
    <row r="272" spans="1:7" s="68" customFormat="1" ht="12.75" customHeight="1">
      <c r="A272" s="28" t="s">
        <v>247</v>
      </c>
      <c r="B272" s="37" t="s">
        <v>168</v>
      </c>
      <c r="C272" s="24" t="s">
        <v>382</v>
      </c>
      <c r="D272" s="24" t="s">
        <v>376</v>
      </c>
      <c r="E272" s="48" t="s">
        <v>142</v>
      </c>
      <c r="F272" s="40" t="s">
        <v>248</v>
      </c>
      <c r="G272" s="324">
        <f>G273</f>
        <v>40</v>
      </c>
    </row>
    <row r="273" spans="1:7" s="185" customFormat="1" ht="29.25" customHeight="1">
      <c r="A273" s="125" t="s">
        <v>249</v>
      </c>
      <c r="B273" s="37" t="s">
        <v>168</v>
      </c>
      <c r="C273" s="24" t="s">
        <v>382</v>
      </c>
      <c r="D273" s="24" t="s">
        <v>376</v>
      </c>
      <c r="E273" s="48" t="s">
        <v>142</v>
      </c>
      <c r="F273" s="40" t="s">
        <v>210</v>
      </c>
      <c r="G273" s="324">
        <f>G274</f>
        <v>40</v>
      </c>
    </row>
    <row r="274" spans="1:7" s="139" customFormat="1" ht="15.75" customHeight="1">
      <c r="A274" s="26" t="s">
        <v>472</v>
      </c>
      <c r="B274" s="37" t="s">
        <v>168</v>
      </c>
      <c r="C274" s="24" t="s">
        <v>382</v>
      </c>
      <c r="D274" s="24" t="s">
        <v>376</v>
      </c>
      <c r="E274" s="48" t="s">
        <v>142</v>
      </c>
      <c r="F274" s="24" t="s">
        <v>395</v>
      </c>
      <c r="G274" s="328">
        <f>'расх 19 г'!G278</f>
        <v>40</v>
      </c>
    </row>
    <row r="275" spans="1:7" ht="15.75" customHeight="1">
      <c r="A275" s="192" t="s">
        <v>420</v>
      </c>
      <c r="B275" s="36" t="s">
        <v>168</v>
      </c>
      <c r="C275" s="201" t="s">
        <v>421</v>
      </c>
      <c r="D275" s="201"/>
      <c r="E275" s="48"/>
      <c r="F275" s="201"/>
      <c r="G275" s="327">
        <f>G276</f>
        <v>129.6</v>
      </c>
    </row>
    <row r="276" spans="1:7" ht="15.75" customHeight="1">
      <c r="A276" s="75" t="s">
        <v>422</v>
      </c>
      <c r="B276" s="36" t="s">
        <v>168</v>
      </c>
      <c r="C276" s="34" t="s">
        <v>421</v>
      </c>
      <c r="D276" s="34" t="s">
        <v>376</v>
      </c>
      <c r="E276" s="148"/>
      <c r="F276" s="34"/>
      <c r="G276" s="327">
        <f>G277</f>
        <v>129.6</v>
      </c>
    </row>
    <row r="277" spans="1:7" ht="13.5" customHeight="1" hidden="1">
      <c r="A277" s="207" t="s">
        <v>222</v>
      </c>
      <c r="B277" s="58" t="s">
        <v>168</v>
      </c>
      <c r="C277" s="50" t="s">
        <v>421</v>
      </c>
      <c r="D277" s="50" t="s">
        <v>376</v>
      </c>
      <c r="E277" s="74" t="s">
        <v>131</v>
      </c>
      <c r="F277" s="50"/>
      <c r="G277" s="344">
        <f>G278</f>
        <v>129.6</v>
      </c>
    </row>
    <row r="278" spans="1:7" s="68" customFormat="1" ht="14.25" customHeight="1">
      <c r="A278" s="183" t="s">
        <v>423</v>
      </c>
      <c r="B278" s="37" t="s">
        <v>168</v>
      </c>
      <c r="C278" s="45" t="s">
        <v>421</v>
      </c>
      <c r="D278" s="45" t="s">
        <v>376</v>
      </c>
      <c r="E278" s="51" t="s">
        <v>149</v>
      </c>
      <c r="F278" s="45"/>
      <c r="G278" s="324">
        <f>G279</f>
        <v>129.6</v>
      </c>
    </row>
    <row r="279" spans="1:7" s="68" customFormat="1" ht="14.25" customHeight="1">
      <c r="A279" s="76" t="s">
        <v>292</v>
      </c>
      <c r="B279" s="37" t="s">
        <v>168</v>
      </c>
      <c r="C279" s="24" t="s">
        <v>421</v>
      </c>
      <c r="D279" s="24" t="s">
        <v>376</v>
      </c>
      <c r="E279" s="48" t="s">
        <v>149</v>
      </c>
      <c r="F279" s="24" t="s">
        <v>293</v>
      </c>
      <c r="G279" s="328">
        <f>G281</f>
        <v>129.6</v>
      </c>
    </row>
    <row r="280" spans="1:7" s="185" customFormat="1" ht="29.25" customHeight="1">
      <c r="A280" s="76" t="s">
        <v>360</v>
      </c>
      <c r="B280" s="37" t="s">
        <v>168</v>
      </c>
      <c r="C280" s="24" t="s">
        <v>421</v>
      </c>
      <c r="D280" s="24" t="s">
        <v>376</v>
      </c>
      <c r="E280" s="48" t="s">
        <v>149</v>
      </c>
      <c r="F280" s="24" t="s">
        <v>554</v>
      </c>
      <c r="G280" s="328">
        <f>G281</f>
        <v>129.6</v>
      </c>
    </row>
    <row r="281" spans="1:7" s="139" customFormat="1" ht="29.25" customHeight="1">
      <c r="A281" s="208" t="s">
        <v>474</v>
      </c>
      <c r="B281" s="37" t="s">
        <v>168</v>
      </c>
      <c r="C281" s="24" t="s">
        <v>421</v>
      </c>
      <c r="D281" s="24" t="s">
        <v>376</v>
      </c>
      <c r="E281" s="48" t="s">
        <v>149</v>
      </c>
      <c r="F281" s="24" t="s">
        <v>424</v>
      </c>
      <c r="G281" s="345">
        <f>'расх 19 г'!G288</f>
        <v>129.6</v>
      </c>
    </row>
    <row r="282" spans="1:7" s="139" customFormat="1" ht="17.25" customHeight="1">
      <c r="A282" s="186" t="s">
        <v>417</v>
      </c>
      <c r="B282" s="36" t="s">
        <v>168</v>
      </c>
      <c r="C282" s="201" t="s">
        <v>419</v>
      </c>
      <c r="D282" s="24"/>
      <c r="E282" s="48"/>
      <c r="F282" s="24"/>
      <c r="G282" s="346">
        <f>G283</f>
        <v>429.063</v>
      </c>
    </row>
    <row r="283" spans="1:7" s="139" customFormat="1" ht="27" customHeight="1">
      <c r="A283" s="190" t="s">
        <v>418</v>
      </c>
      <c r="B283" s="36" t="s">
        <v>168</v>
      </c>
      <c r="C283" s="34" t="s">
        <v>419</v>
      </c>
      <c r="D283" s="34" t="s">
        <v>377</v>
      </c>
      <c r="E283" s="148"/>
      <c r="F283" s="34"/>
      <c r="G283" s="327">
        <f>G284</f>
        <v>429.063</v>
      </c>
    </row>
    <row r="284" spans="1:7" s="139" customFormat="1" ht="29.25" customHeight="1">
      <c r="A284" s="77" t="s">
        <v>222</v>
      </c>
      <c r="B284" s="58" t="s">
        <v>168</v>
      </c>
      <c r="C284" s="50" t="s">
        <v>419</v>
      </c>
      <c r="D284" s="50" t="s">
        <v>377</v>
      </c>
      <c r="E284" s="74" t="s">
        <v>131</v>
      </c>
      <c r="F284" s="50"/>
      <c r="G284" s="344">
        <f>G285+G289</f>
        <v>429.063</v>
      </c>
    </row>
    <row r="285" spans="1:7" s="139" customFormat="1" ht="24.75" customHeight="1">
      <c r="A285" s="210" t="s">
        <v>294</v>
      </c>
      <c r="B285" s="44" t="s">
        <v>168</v>
      </c>
      <c r="C285" s="45" t="s">
        <v>419</v>
      </c>
      <c r="D285" s="45" t="s">
        <v>377</v>
      </c>
      <c r="E285" s="51" t="s">
        <v>295</v>
      </c>
      <c r="F285" s="45"/>
      <c r="G285" s="324">
        <f>G286</f>
        <v>359.063</v>
      </c>
    </row>
    <row r="286" spans="1:7" s="139" customFormat="1" ht="29.25" customHeight="1">
      <c r="A286" s="28" t="s">
        <v>247</v>
      </c>
      <c r="B286" s="37" t="s">
        <v>168</v>
      </c>
      <c r="C286" s="29" t="s">
        <v>419</v>
      </c>
      <c r="D286" s="29" t="s">
        <v>377</v>
      </c>
      <c r="E286" s="48" t="s">
        <v>295</v>
      </c>
      <c r="F286" s="29" t="s">
        <v>248</v>
      </c>
      <c r="G286" s="324">
        <f>G287</f>
        <v>359.063</v>
      </c>
    </row>
    <row r="287" spans="1:7" s="139" customFormat="1" ht="29.25" customHeight="1">
      <c r="A287" s="125" t="s">
        <v>249</v>
      </c>
      <c r="B287" s="37" t="s">
        <v>168</v>
      </c>
      <c r="C287" s="29" t="s">
        <v>419</v>
      </c>
      <c r="D287" s="29" t="s">
        <v>377</v>
      </c>
      <c r="E287" s="48" t="s">
        <v>295</v>
      </c>
      <c r="F287" s="29" t="s">
        <v>210</v>
      </c>
      <c r="G287" s="324">
        <f>G288</f>
        <v>359.063</v>
      </c>
    </row>
    <row r="288" spans="1:7" s="139" customFormat="1" ht="29.25" customHeight="1">
      <c r="A288" s="26" t="s">
        <v>472</v>
      </c>
      <c r="B288" s="37" t="s">
        <v>168</v>
      </c>
      <c r="C288" s="29" t="s">
        <v>419</v>
      </c>
      <c r="D288" s="29" t="s">
        <v>377</v>
      </c>
      <c r="E288" s="48" t="s">
        <v>295</v>
      </c>
      <c r="F288" s="29" t="s">
        <v>395</v>
      </c>
      <c r="G288" s="325">
        <f>'расх 19 г'!G295</f>
        <v>359.063</v>
      </c>
    </row>
    <row r="289" spans="1:7" s="68" customFormat="1" ht="39" customHeight="1">
      <c r="A289" s="211" t="s">
        <v>296</v>
      </c>
      <c r="B289" s="37" t="s">
        <v>554</v>
      </c>
      <c r="C289" s="45" t="s">
        <v>419</v>
      </c>
      <c r="D289" s="45" t="s">
        <v>377</v>
      </c>
      <c r="E289" s="51" t="s">
        <v>297</v>
      </c>
      <c r="F289" s="51"/>
      <c r="G289" s="324">
        <f>G290</f>
        <v>70</v>
      </c>
    </row>
    <row r="290" spans="1:7" s="68" customFormat="1" ht="15.75" customHeight="1">
      <c r="A290" s="28" t="s">
        <v>247</v>
      </c>
      <c r="B290" s="37" t="s">
        <v>554</v>
      </c>
      <c r="C290" s="29" t="s">
        <v>419</v>
      </c>
      <c r="D290" s="29" t="s">
        <v>377</v>
      </c>
      <c r="E290" s="71" t="s">
        <v>297</v>
      </c>
      <c r="F290" s="29" t="s">
        <v>248</v>
      </c>
      <c r="G290" s="325">
        <f>G291</f>
        <v>70</v>
      </c>
    </row>
    <row r="291" spans="1:7" ht="27.75" customHeight="1">
      <c r="A291" s="125" t="s">
        <v>249</v>
      </c>
      <c r="B291" s="37" t="s">
        <v>554</v>
      </c>
      <c r="C291" s="29" t="s">
        <v>419</v>
      </c>
      <c r="D291" s="29" t="s">
        <v>377</v>
      </c>
      <c r="E291" s="71" t="s">
        <v>297</v>
      </c>
      <c r="F291" s="29" t="s">
        <v>210</v>
      </c>
      <c r="G291" s="325">
        <f>G292</f>
        <v>70</v>
      </c>
    </row>
    <row r="292" spans="1:7" s="139" customFormat="1" ht="33.75" customHeight="1">
      <c r="A292" s="26" t="s">
        <v>472</v>
      </c>
      <c r="B292" s="37" t="s">
        <v>554</v>
      </c>
      <c r="C292" s="29" t="s">
        <v>419</v>
      </c>
      <c r="D292" s="29" t="s">
        <v>377</v>
      </c>
      <c r="E292" s="71" t="s">
        <v>297</v>
      </c>
      <c r="F292" s="29" t="s">
        <v>395</v>
      </c>
      <c r="G292" s="325">
        <f>'расх 19 г'!G299</f>
        <v>70</v>
      </c>
    </row>
    <row r="293" spans="1:7" s="139" customFormat="1" ht="22.5" customHeight="1">
      <c r="A293" s="116" t="s">
        <v>603</v>
      </c>
      <c r="B293" s="37"/>
      <c r="C293" s="45" t="s">
        <v>387</v>
      </c>
      <c r="D293" s="45" t="s">
        <v>376</v>
      </c>
      <c r="E293" s="51" t="s">
        <v>605</v>
      </c>
      <c r="F293" s="29"/>
      <c r="G293" s="325">
        <f>G294</f>
        <v>0</v>
      </c>
    </row>
    <row r="294" spans="1:7" s="139" customFormat="1" ht="24.75" customHeight="1">
      <c r="A294" s="208" t="s">
        <v>604</v>
      </c>
      <c r="B294" s="37"/>
      <c r="C294" s="29" t="s">
        <v>387</v>
      </c>
      <c r="D294" s="29" t="s">
        <v>376</v>
      </c>
      <c r="E294" s="71" t="s">
        <v>605</v>
      </c>
      <c r="F294" s="29" t="s">
        <v>606</v>
      </c>
      <c r="G294" s="342">
        <f>G295</f>
        <v>0</v>
      </c>
    </row>
    <row r="295" spans="1:7" s="139" customFormat="1" ht="18.75" customHeight="1">
      <c r="A295" s="208"/>
      <c r="B295" s="37"/>
      <c r="C295" s="29" t="s">
        <v>387</v>
      </c>
      <c r="D295" s="29" t="s">
        <v>376</v>
      </c>
      <c r="E295" s="71" t="s">
        <v>605</v>
      </c>
      <c r="F295" s="29" t="s">
        <v>607</v>
      </c>
      <c r="G295" s="342">
        <f>'расх 19 г'!G302</f>
        <v>0</v>
      </c>
    </row>
    <row r="296" spans="1:7" s="139" customFormat="1" ht="20.25" customHeight="1" hidden="1">
      <c r="A296" s="208"/>
      <c r="B296" s="37"/>
      <c r="C296" s="29" t="s">
        <v>387</v>
      </c>
      <c r="D296" s="29" t="s">
        <v>376</v>
      </c>
      <c r="E296" s="71" t="s">
        <v>605</v>
      </c>
      <c r="F296" s="29"/>
      <c r="G296" s="325"/>
    </row>
    <row r="297" spans="1:7" ht="15" customHeight="1">
      <c r="A297" s="212" t="s">
        <v>426</v>
      </c>
      <c r="B297" s="36" t="s">
        <v>168</v>
      </c>
      <c r="C297" s="201" t="s">
        <v>429</v>
      </c>
      <c r="D297" s="201"/>
      <c r="E297" s="48"/>
      <c r="F297" s="201"/>
      <c r="G297" s="326">
        <f>G298</f>
        <v>234.7</v>
      </c>
    </row>
    <row r="298" spans="1:7" ht="16.5" customHeight="1">
      <c r="A298" s="54" t="s">
        <v>427</v>
      </c>
      <c r="B298" s="36" t="s">
        <v>168</v>
      </c>
      <c r="C298" s="34" t="s">
        <v>429</v>
      </c>
      <c r="D298" s="34" t="s">
        <v>379</v>
      </c>
      <c r="E298" s="148"/>
      <c r="F298" s="34"/>
      <c r="G298" s="327">
        <f>G300+G303+G306</f>
        <v>234.7</v>
      </c>
    </row>
    <row r="299" spans="1:7" s="139" customFormat="1" ht="30.75" customHeight="1">
      <c r="A299" s="77" t="s">
        <v>222</v>
      </c>
      <c r="B299" s="58" t="s">
        <v>168</v>
      </c>
      <c r="C299" s="50" t="s">
        <v>429</v>
      </c>
      <c r="D299" s="50" t="s">
        <v>379</v>
      </c>
      <c r="E299" s="74" t="s">
        <v>131</v>
      </c>
      <c r="F299" s="24"/>
      <c r="G299" s="328">
        <f>G300+G303+G306</f>
        <v>234.7</v>
      </c>
    </row>
    <row r="300" spans="1:7" s="139" customFormat="1" ht="45.75" customHeight="1">
      <c r="A300" s="46" t="s">
        <v>164</v>
      </c>
      <c r="B300" s="44" t="s">
        <v>168</v>
      </c>
      <c r="C300" s="45" t="s">
        <v>429</v>
      </c>
      <c r="D300" s="45" t="s">
        <v>379</v>
      </c>
      <c r="E300" s="51" t="s">
        <v>150</v>
      </c>
      <c r="F300" s="45"/>
      <c r="G300" s="324">
        <f>G302</f>
        <v>194.2</v>
      </c>
    </row>
    <row r="301" spans="1:7" ht="17.25" customHeight="1">
      <c r="A301" s="28" t="s">
        <v>361</v>
      </c>
      <c r="B301" s="37" t="s">
        <v>168</v>
      </c>
      <c r="C301" s="24" t="s">
        <v>429</v>
      </c>
      <c r="D301" s="24" t="s">
        <v>379</v>
      </c>
      <c r="E301" s="48" t="s">
        <v>150</v>
      </c>
      <c r="F301" s="29" t="s">
        <v>362</v>
      </c>
      <c r="G301" s="342">
        <f>G302</f>
        <v>194.2</v>
      </c>
    </row>
    <row r="302" spans="1:7" s="139" customFormat="1" ht="28.5" customHeight="1">
      <c r="A302" s="26" t="s">
        <v>552</v>
      </c>
      <c r="B302" s="37" t="s">
        <v>168</v>
      </c>
      <c r="C302" s="24" t="s">
        <v>429</v>
      </c>
      <c r="D302" s="24" t="s">
        <v>379</v>
      </c>
      <c r="E302" s="48" t="s">
        <v>150</v>
      </c>
      <c r="F302" s="24" t="s">
        <v>389</v>
      </c>
      <c r="G302" s="328">
        <f>'расх 19 г'!G309</f>
        <v>194.2</v>
      </c>
    </row>
    <row r="303" spans="1:7" s="139" customFormat="1" ht="15" customHeight="1" hidden="1">
      <c r="A303" s="46" t="s">
        <v>38</v>
      </c>
      <c r="B303" s="44" t="s">
        <v>168</v>
      </c>
      <c r="C303" s="45" t="s">
        <v>429</v>
      </c>
      <c r="D303" s="45" t="s">
        <v>379</v>
      </c>
      <c r="E303" s="51" t="s">
        <v>151</v>
      </c>
      <c r="F303" s="45"/>
      <c r="G303" s="324">
        <f>G305</f>
        <v>0</v>
      </c>
    </row>
    <row r="304" spans="1:7" ht="17.25" customHeight="1" hidden="1">
      <c r="A304" s="28" t="s">
        <v>361</v>
      </c>
      <c r="B304" s="37" t="s">
        <v>168</v>
      </c>
      <c r="C304" s="24" t="s">
        <v>429</v>
      </c>
      <c r="D304" s="24" t="s">
        <v>379</v>
      </c>
      <c r="E304" s="48" t="s">
        <v>151</v>
      </c>
      <c r="F304" s="29" t="s">
        <v>362</v>
      </c>
      <c r="G304" s="324">
        <f>G305</f>
        <v>0</v>
      </c>
    </row>
    <row r="305" spans="1:7" s="68" customFormat="1" ht="15" customHeight="1" hidden="1">
      <c r="A305" s="26" t="s">
        <v>552</v>
      </c>
      <c r="B305" s="37" t="s">
        <v>168</v>
      </c>
      <c r="C305" s="24" t="s">
        <v>429</v>
      </c>
      <c r="D305" s="24" t="s">
        <v>379</v>
      </c>
      <c r="E305" s="48" t="s">
        <v>151</v>
      </c>
      <c r="F305" s="24" t="s">
        <v>389</v>
      </c>
      <c r="G305" s="328">
        <v>0</v>
      </c>
    </row>
    <row r="306" spans="1:7" ht="25.5">
      <c r="A306" s="46" t="s">
        <v>165</v>
      </c>
      <c r="B306" s="44" t="s">
        <v>168</v>
      </c>
      <c r="C306" s="45" t="s">
        <v>429</v>
      </c>
      <c r="D306" s="45" t="s">
        <v>379</v>
      </c>
      <c r="E306" s="51" t="s">
        <v>152</v>
      </c>
      <c r="F306" s="45"/>
      <c r="G306" s="324">
        <f>G308</f>
        <v>40.5</v>
      </c>
    </row>
    <row r="307" spans="1:7" ht="15.75">
      <c r="A307" s="28" t="s">
        <v>361</v>
      </c>
      <c r="B307" s="37" t="s">
        <v>168</v>
      </c>
      <c r="C307" s="24" t="s">
        <v>429</v>
      </c>
      <c r="D307" s="24" t="s">
        <v>379</v>
      </c>
      <c r="E307" s="48" t="s">
        <v>152</v>
      </c>
      <c r="F307" s="29" t="s">
        <v>362</v>
      </c>
      <c r="G307" s="342">
        <f>G308</f>
        <v>40.5</v>
      </c>
    </row>
    <row r="308" spans="1:9" ht="15.75">
      <c r="A308" s="26" t="s">
        <v>552</v>
      </c>
      <c r="B308" s="37" t="s">
        <v>168</v>
      </c>
      <c r="C308" s="24" t="s">
        <v>429</v>
      </c>
      <c r="D308" s="24" t="s">
        <v>379</v>
      </c>
      <c r="E308" s="48" t="s">
        <v>152</v>
      </c>
      <c r="F308" s="24" t="s">
        <v>389</v>
      </c>
      <c r="G308" s="328">
        <f>'расх 19 г'!G315</f>
        <v>40.5</v>
      </c>
      <c r="I308" s="127"/>
    </row>
    <row r="309" spans="1:9" ht="15.75">
      <c r="A309" s="192" t="s">
        <v>428</v>
      </c>
      <c r="B309" s="37"/>
      <c r="C309" s="201"/>
      <c r="D309" s="201"/>
      <c r="E309" s="48"/>
      <c r="F309" s="201"/>
      <c r="G309" s="375">
        <f>G9+G96+G109+G118+G156+G223+G275+G282+G297+G293</f>
        <v>33761.71365</v>
      </c>
      <c r="I309" s="170"/>
    </row>
    <row r="311" ht="15.75">
      <c r="G311" s="319"/>
    </row>
    <row r="312" ht="15.75">
      <c r="G312" s="214"/>
    </row>
    <row r="313" ht="15.75">
      <c r="G313" s="127"/>
    </row>
    <row r="314" spans="1:7" s="139" customFormat="1" ht="15.75">
      <c r="A314" s="4"/>
      <c r="B314" s="129"/>
      <c r="C314" s="130"/>
      <c r="D314" s="130"/>
      <c r="E314" s="4"/>
      <c r="F314" s="130"/>
      <c r="G314" s="9"/>
    </row>
    <row r="315" ht="15.75">
      <c r="G315" s="319"/>
    </row>
    <row r="318" spans="1:7" ht="15.75">
      <c r="A318" s="139"/>
      <c r="B318" s="20"/>
      <c r="C318" s="215"/>
      <c r="D318" s="215"/>
      <c r="E318" s="139"/>
      <c r="F318" s="215"/>
      <c r="G318" s="216"/>
    </row>
    <row r="322" spans="1:7" s="139" customFormat="1" ht="15.75">
      <c r="A322" s="4"/>
      <c r="B322" s="129"/>
      <c r="C322" s="130"/>
      <c r="D322" s="130"/>
      <c r="E322" s="4"/>
      <c r="F322" s="130"/>
      <c r="G322" s="9"/>
    </row>
    <row r="326" spans="1:7" ht="15.75">
      <c r="A326" s="139"/>
      <c r="B326" s="20"/>
      <c r="C326" s="215"/>
      <c r="D326" s="215"/>
      <c r="E326" s="139"/>
      <c r="F326" s="215"/>
      <c r="G326" s="216"/>
    </row>
    <row r="334" spans="1:7" s="139" customFormat="1" ht="15.75">
      <c r="A334" s="4"/>
      <c r="B334" s="129"/>
      <c r="C334" s="130"/>
      <c r="D334" s="130"/>
      <c r="E334" s="4"/>
      <c r="F334" s="130"/>
      <c r="G334" s="9"/>
    </row>
    <row r="338" spans="1:7" ht="15.75">
      <c r="A338" s="139"/>
      <c r="B338" s="20"/>
      <c r="C338" s="215"/>
      <c r="D338" s="215"/>
      <c r="E338" s="139"/>
      <c r="F338" s="215"/>
      <c r="G338" s="216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5" spans="1:7" ht="15.75">
      <c r="A365" s="139"/>
      <c r="B365" s="20"/>
      <c r="C365" s="215"/>
      <c r="D365" s="215"/>
      <c r="E365" s="139"/>
      <c r="F365" s="215"/>
      <c r="G365" s="216"/>
    </row>
    <row r="370" spans="1:7" s="139" customFormat="1" ht="15.75">
      <c r="A370" s="4"/>
      <c r="B370" s="129"/>
      <c r="C370" s="130"/>
      <c r="D370" s="130"/>
      <c r="E370" s="4"/>
      <c r="F370" s="130"/>
      <c r="G370" s="9"/>
    </row>
    <row r="374" spans="1:7" ht="15.75">
      <c r="A374" s="139"/>
      <c r="B374" s="20"/>
      <c r="C374" s="215"/>
      <c r="D374" s="215"/>
      <c r="E374" s="139"/>
      <c r="F374" s="215"/>
      <c r="G374" s="216"/>
    </row>
    <row r="385" spans="2:5" ht="15.75">
      <c r="B385" s="149"/>
      <c r="C385" s="150"/>
      <c r="D385" s="150"/>
      <c r="E385" s="151"/>
    </row>
    <row r="386" spans="2:5" ht="15.75">
      <c r="B386" s="149"/>
      <c r="C386" s="150"/>
      <c r="D386" s="150"/>
      <c r="E386" s="151"/>
    </row>
    <row r="387" spans="2:5" ht="15.75">
      <c r="B387" s="149"/>
      <c r="C387" s="150"/>
      <c r="D387" s="150"/>
      <c r="E387" s="151"/>
    </row>
    <row r="388" spans="2:5" ht="15.75">
      <c r="B388" s="149"/>
      <c r="C388" s="150"/>
      <c r="D388" s="150"/>
      <c r="E388" s="151"/>
    </row>
    <row r="389" spans="2:5" ht="15.75">
      <c r="B389" s="149"/>
      <c r="C389" s="150"/>
      <c r="D389" s="150"/>
      <c r="E389" s="151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2019-04-02T02:28:54Z</cp:lastPrinted>
  <dcterms:created xsi:type="dcterms:W3CDTF">2007-12-24T02:44:39Z</dcterms:created>
  <dcterms:modified xsi:type="dcterms:W3CDTF">2019-04-09T01:10:20Z</dcterms:modified>
  <cp:category/>
  <cp:version/>
  <cp:contentType/>
  <cp:contentStatus/>
</cp:coreProperties>
</file>