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40" windowHeight="8580" tabRatio="922" activeTab="0"/>
  </bookViews>
  <sheets>
    <sheet name="ист" sheetId="1" r:id="rId1"/>
    <sheet name="дох" sheetId="2" r:id="rId2"/>
    <sheet name="расх 17 г" sheetId="3" r:id="rId3"/>
    <sheet name="рба" sheetId="4" r:id="rId4"/>
    <sheet name="целев 2017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<sst xmlns="http://schemas.openxmlformats.org/spreadsheetml/2006/main" count="4253" uniqueCount="461">
  <si>
    <t>Прочие межбюджетные трансферты, передаваемые бюджетам городских поселений (на реализацию мероприятий для развития на территории муниципального района физической культуры и массового спорта)</t>
  </si>
  <si>
    <t xml:space="preserve">                                                                            Приложение № 2</t>
  </si>
  <si>
    <t>Уточнение апрель</t>
  </si>
  <si>
    <t>Источники внутреннего финансирования дефицита бюджета Николаевского городского поселения на 2017 год</t>
  </si>
  <si>
    <t>49999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</si>
  <si>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</si>
  <si>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</si>
  <si>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</si>
  <si>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</si>
  <si>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</si>
  <si>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</si>
  <si>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</si>
  <si>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</si>
  <si>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</si>
  <si>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</si>
  <si>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</si>
  <si>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</si>
  <si>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</si>
  <si>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</si>
  <si>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</si>
  <si>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</si>
  <si>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</si>
  <si>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</si>
  <si>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1000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</si>
  <si>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</si>
  <si>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</si>
  <si>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</si>
  <si>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</si>
  <si>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</si>
  <si>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</si>
  <si>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</si>
  <si>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</si>
  <si>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</si>
  <si>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</si>
  <si>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</si>
  <si>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</si>
  <si>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</si>
  <si>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Уточнение март</t>
  </si>
  <si>
    <t>Приложение № 3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</si>
  <si>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</si>
  <si>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</si>
  <si>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</si>
  <si>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</si>
  <si>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</si>
  <si>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</si>
  <si>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</si>
  <si>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</si>
  <si>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</si>
  <si>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</si>
  <si>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</si>
  <si>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</si>
  <si>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</si>
  <si>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</si>
  <si>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</si>
  <si>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</si>
  <si>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</si>
  <si>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</si>
  <si>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</si>
  <si>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</si>
  <si>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</si>
  <si>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</si>
  <si>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</si>
  <si>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</si>
  <si>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</si>
  <si>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</si>
  <si>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</si>
  <si>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</si>
  <si>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Безвозмездные поступления</t>
  </si>
  <si>
    <t>202</t>
  </si>
  <si>
    <t>151</t>
  </si>
  <si>
    <t>Субвенции на осуществление управленческих функций по применению законодательства об административных правонарушениях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</si>
  <si>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</si>
  <si>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</si>
  <si>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</si>
  <si>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</si>
  <si>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</si>
  <si>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</si>
  <si>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</si>
  <si>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</si>
  <si>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</si>
  <si>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</si>
  <si>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</si>
  <si>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</si>
  <si>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</si>
  <si>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</si>
  <si>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</si>
  <si>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</si>
  <si>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</si>
  <si>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</si>
  <si>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</si>
  <si>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</si>
  <si>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</si>
  <si>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</si>
  <si>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</si>
  <si>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</si>
  <si>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</si>
  <si>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</si>
  <si>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</si>
  <si>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</si>
  <si>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</si>
  <si>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Иные межбюджетные трансферты</t>
  </si>
  <si>
    <t>0000000</t>
  </si>
  <si>
    <t>310</t>
  </si>
  <si>
    <t>100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</si>
  <si>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</si>
  <si>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</si>
  <si>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</si>
  <si>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</si>
  <si>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</si>
  <si>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</si>
  <si>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</si>
  <si>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</si>
  <si>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90000</t>
  </si>
  <si>
    <t>90050</t>
  </si>
  <si>
    <t>140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</si>
  <si>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</si>
  <si>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02230</t>
  </si>
  <si>
    <t>02240</t>
  </si>
  <si>
    <t>02250</t>
  </si>
  <si>
    <t>02260</t>
  </si>
  <si>
    <t>Доходы от сдачи в аренду имущества, составляющего казну городских поселений (за исключением земельных участков)</t>
  </si>
  <si>
    <t>Доходы от эксплуатации и использования имущества автомобильных дорог, находящихся в собственности городских поселений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</si>
  <si>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</si>
  <si>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</si>
  <si>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городских поселений</t>
  </si>
  <si>
    <t>Доходы от продажи квартир, находящихся в собственности городских поселений</t>
  </si>
  <si>
    <t>Иные бюджетные ассигнования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</si>
  <si>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</si>
  <si>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</si>
  <si>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</si>
  <si>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</si>
  <si>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Доходы от продажи нематериальных активов, находящихся в собственности городских поселений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</si>
  <si>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2017 год</t>
  </si>
  <si>
    <t>ЦСР</t>
  </si>
  <si>
    <t>313</t>
  </si>
  <si>
    <t>ИТОГО ПО МУНИЦИПАЛЬНЫМ ПРОГРАММАМ</t>
  </si>
  <si>
    <t>Расходы на выплаты персоналу казенных учреждений</t>
  </si>
  <si>
    <t xml:space="preserve">МП «Развитие сетей наружного освещения на территории муниципального образования </t>
  </si>
  <si>
    <t>06 0 00 00000</t>
  </si>
  <si>
    <t>Повышение уровня освещенности на территории муниципального образования</t>
  </si>
  <si>
    <t>06 0 01 00000</t>
  </si>
  <si>
    <t>Мероприятия по замене и переоборудованию осветительных приборов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</si>
  <si>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</si>
  <si>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</si>
  <si>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</si>
  <si>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</si>
  <si>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>06</t>
  </si>
  <si>
    <t>Водное хозяйство</t>
  </si>
  <si>
    <t>03 0 00 00000</t>
  </si>
  <si>
    <t>МП "Развитие водохозяйственного комплекса муниципального образования "Николаевское городское поселение" на 2015-2017 годы</t>
  </si>
  <si>
    <t>03 0 02 00000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</si>
  <si>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</si>
  <si>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03 0 02 21610</t>
  </si>
  <si>
    <t>Прочие мероприятия текущего характера</t>
  </si>
  <si>
    <t>03 0 02 S1610</t>
  </si>
  <si>
    <t>Обеспечение мероприятий направленных на осуществление мер по охране водных объектов или их частей, по предотвращению негативного воздействия вод и ликвидации его последствий" за счет средств муниципального образования (на организацию поверхностного стока с территории жилой застройки)</t>
  </si>
  <si>
    <t>Приложение № 5</t>
  </si>
  <si>
    <t>Приложение № 4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</si>
  <si>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</si>
  <si>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</si>
  <si>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</si>
  <si>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</si>
  <si>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</si>
  <si>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</si>
  <si>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</si>
  <si>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Невыясненные поступления, зачисляемые в бюджеты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</si>
  <si>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</si>
  <si>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</si>
  <si>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</si>
  <si>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</si>
  <si>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</si>
  <si>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</si>
  <si>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</si>
  <si>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</si>
  <si>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</si>
  <si>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</si>
  <si>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</si>
  <si>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</si>
  <si>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</si>
  <si>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</si>
  <si>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</si>
  <si>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</si>
  <si>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</si>
  <si>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</si>
  <si>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</si>
  <si>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</si>
  <si>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</si>
  <si>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</si>
  <si>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</si>
  <si>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</si>
  <si>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</si>
  <si>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</si>
  <si>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</si>
  <si>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</si>
  <si>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</si>
  <si>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</si>
  <si>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</si>
  <si>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</si>
  <si>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</si>
  <si>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</si>
  <si>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</si>
  <si>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</si>
  <si>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</si>
  <si>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</si>
  <si>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</si>
  <si>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</si>
  <si>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</si>
  <si>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</si>
  <si>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Уточнение февраль</t>
  </si>
  <si>
    <t>Ведомственная структура  расходов бюджета  Николаевского городского поселения  на 2017 год</t>
  </si>
  <si>
    <t>314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</si>
  <si>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2015-2017 годы"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</si>
  <si>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</si>
  <si>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</si>
  <si>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</si>
  <si>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2017 год</t>
  </si>
  <si>
    <t>02 0 01 04061</t>
  </si>
  <si>
    <t>10000</t>
  </si>
  <si>
    <t>30000</t>
  </si>
  <si>
    <t>Прочие межбюджетные трансферты, передаваемые бюджетам городских поселений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</si>
  <si>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</si>
  <si>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</si>
  <si>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</si>
  <si>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</si>
  <si>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</si>
  <si>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</si>
  <si>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</si>
  <si>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</si>
  <si>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</si>
  <si>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</si>
  <si>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</si>
  <si>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</si>
  <si>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</si>
  <si>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</si>
  <si>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</si>
  <si>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</si>
  <si>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</si>
  <si>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</si>
  <si>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</si>
  <si>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</si>
  <si>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</si>
  <si>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</si>
  <si>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</si>
  <si>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</si>
  <si>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</si>
  <si>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</si>
  <si>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</si>
  <si>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</si>
  <si>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</si>
  <si>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</si>
  <si>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</si>
  <si>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</si>
  <si>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</si>
  <si>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</si>
  <si>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</si>
  <si>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</si>
  <si>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</si>
  <si>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</si>
  <si>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</si>
  <si>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</si>
  <si>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</si>
  <si>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</si>
  <si>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</si>
  <si>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</si>
  <si>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</si>
  <si>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</si>
  <si>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</si>
  <si>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</si>
  <si>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</si>
  <si>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</si>
  <si>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</si>
  <si>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</si>
  <si>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</si>
  <si>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</si>
  <si>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</si>
  <si>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</si>
  <si>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</si>
  <si>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</si>
  <si>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</si>
  <si>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Основное мероприятие "Содействие развитию малого и среднего предпринимательства"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</si>
  <si>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</si>
  <si>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</si>
  <si>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</si>
  <si>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Расходы на выплаты по оплате труда работников казенных учреждений - Дома культуры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</si>
  <si>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</si>
  <si>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</si>
  <si>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</si>
  <si>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</si>
  <si>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</si>
  <si>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</si>
  <si>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</si>
  <si>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</si>
  <si>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</si>
  <si>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</si>
  <si>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</si>
  <si>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</si>
  <si>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</si>
  <si>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</si>
  <si>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</si>
  <si>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</si>
  <si>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2017 год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</si>
  <si>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</si>
  <si>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</si>
  <si>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</si>
  <si>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</si>
  <si>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</si>
  <si>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Жилищное хозяйство</t>
  </si>
  <si>
    <t>05 0 00 00000</t>
  </si>
  <si>
    <t>831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</si>
  <si>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</si>
  <si>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</si>
  <si>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</si>
  <si>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</si>
  <si>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</si>
  <si>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</si>
  <si>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</si>
  <si>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</si>
  <si>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</si>
  <si>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</si>
  <si>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</si>
  <si>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</si>
  <si>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</si>
  <si>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</si>
  <si>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</si>
  <si>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</si>
  <si>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</si>
  <si>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</si>
  <si>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</si>
  <si>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</si>
  <si>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</si>
  <si>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</si>
  <si>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</si>
  <si>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</si>
  <si>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</si>
  <si>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</si>
  <si>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</si>
  <si>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83 4 00 35150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</si>
  <si>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</si>
  <si>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</si>
  <si>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</si>
  <si>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</si>
  <si>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</si>
  <si>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</si>
  <si>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</si>
  <si>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</si>
  <si>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</si>
  <si>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</si>
  <si>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</si>
  <si>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</si>
  <si>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</si>
  <si>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</si>
  <si>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</si>
  <si>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</si>
  <si>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</si>
  <si>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</si>
  <si>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</si>
  <si>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</si>
  <si>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</si>
  <si>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</si>
  <si>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</si>
  <si>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</si>
  <si>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к решению Собрания депутатов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</si>
  <si>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</si>
  <si>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</si>
  <si>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</si>
  <si>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</si>
  <si>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</si>
  <si>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</si>
  <si>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</si>
  <si>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</si>
  <si>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</si>
  <si>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</si>
  <si>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</si>
  <si>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</si>
  <si>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</si>
  <si>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</si>
  <si>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</si>
  <si>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</si>
  <si>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</si>
  <si>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</si>
  <si>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</si>
  <si>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</si>
  <si>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</si>
  <si>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</si>
  <si>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</si>
  <si>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</si>
  <si>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</si>
  <si>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</si>
  <si>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</si>
  <si>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</si>
  <si>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</si>
  <si>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</si>
  <si>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</si>
  <si>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</si>
  <si>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</si>
  <si>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</si>
  <si>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</si>
  <si>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</si>
  <si>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</si>
  <si>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</si>
  <si>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</si>
  <si>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</si>
  <si>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Наименование налога (сбора)</t>
  </si>
  <si>
    <t>ДОХОДЫ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</si>
  <si>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</si>
  <si>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</si>
  <si>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</si>
  <si>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</si>
  <si>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</si>
  <si>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</si>
  <si>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</si>
  <si>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</si>
  <si>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</si>
  <si>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</si>
  <si>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</si>
  <si>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</si>
  <si>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</si>
  <si>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 xml:space="preserve">                                            Приложение № 1</t>
  </si>
  <si>
    <t xml:space="preserve">                                            к решению Собрания депутатов</t>
  </si>
  <si>
    <t xml:space="preserve">                                                                                     к решению Собрания депутатов</t>
  </si>
  <si>
    <t>Поступление доходов в бюджет Николаевского городского поселения в 2017 году</t>
  </si>
  <si>
    <t>20000</t>
  </si>
  <si>
    <t>Субсидии бюджетам бюджетной системы Российской Федерации (межбюджетные субсидии)</t>
  </si>
  <si>
    <t>29999</t>
  </si>
  <si>
    <t>Прочие субсидии</t>
  </si>
  <si>
    <t>Прочие субсидии бюджетам городских поселений</t>
  </si>
  <si>
    <t>40000</t>
  </si>
  <si>
    <t xml:space="preserve">Прочие межбюджетные трансферты, передаваемые бюджетам  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</si>
  <si>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передаваемые из бюджета муниципального района</t>
  </si>
  <si>
    <t>Уточнение май</t>
  </si>
  <si>
    <t>83 4 00 03260</t>
  </si>
  <si>
    <t>Исполнение судебных актов, вступивших в законную силу, по искам к администрации муниципального образования</t>
  </si>
  <si>
    <t>МП "Культура муниципального образования "Николаевское городское поселение" на 2017-2019 годы"</t>
  </si>
  <si>
    <t>04 0 00 00000</t>
  </si>
  <si>
    <t>04 0 01 00000</t>
  </si>
  <si>
    <t>Организация деятельности домов культуры</t>
  </si>
  <si>
    <t>04 0 01 00211</t>
  </si>
  <si>
    <t>04 0 01 00291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</si>
  <si>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</si>
  <si>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04 0 02 00000</t>
  </si>
  <si>
    <t>04 0 02 00212</t>
  </si>
  <si>
    <t>04 0 02 00292</t>
  </si>
  <si>
    <t>Организация деятельности коллективов самодеятельного народного творчества</t>
  </si>
  <si>
    <t xml:space="preserve">314 </t>
  </si>
  <si>
    <t>04 0 03 00000</t>
  </si>
  <si>
    <t>04 0 03 00213</t>
  </si>
  <si>
    <t>Расходы на выплаты по оплате труда работников домов культуры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</si>
  <si>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</si>
  <si>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</t>
  </si>
  <si>
    <t>Расходы на обеспечение деятельности (оказание услуг) библиотек</t>
  </si>
  <si>
    <t>Расходы на выплаты по оплате труда работников коллективов самодеятельного народного творчества</t>
  </si>
  <si>
    <t xml:space="preserve"> </t>
  </si>
  <si>
    <t>Уточнение июнь</t>
  </si>
  <si>
    <t>от 29.06.2017 № 259</t>
  </si>
  <si>
    <t xml:space="preserve"> от 29.06.2017 № 259</t>
  </si>
  <si>
    <t xml:space="preserve">                                                                     </t>
  </si>
  <si>
    <t xml:space="preserve">  </t>
  </si>
  <si>
    <t xml:space="preserve">                                                                         от 29.06.2017 № 259</t>
  </si>
  <si>
    <t xml:space="preserve">    </t>
  </si>
  <si>
    <t xml:space="preserve">   </t>
  </si>
  <si>
    <t xml:space="preserve">       от 29.06.2017 № 259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</si>
</sst>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0.0"/>
    <numFmt numFmtId="168" formatCode="0.0000"/>
    <numFmt numFmtId="169" formatCode="0.00000"/>
    <numFmt numFmtId="170" formatCode="0.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_р_."/>
    <numFmt numFmtId="176" formatCode="#,##0.0_р_."/>
    <numFmt numFmtId="177" formatCode="#,##0.00_р_."/>
    <numFmt numFmtId="178" formatCode="#,##0.000_р_."/>
    <numFmt numFmtId="179" formatCode="#,##0.0000_р_."/>
    <numFmt numFmtId="180" formatCode="#,##0.00000_р_."/>
    <numFmt numFmtId="181" formatCode="#,##0.000000_р_."/>
    <numFmt numFmtId="182" formatCode="[$-FC19]d\ mmmm\ yyyy\ &quot;г.&quot;"/>
    <numFmt numFmtId="183" formatCode="#,##0.0000"/>
    <numFmt numFmtId="184" formatCode="#,##0.00000"/>
    <numFmt numFmtId="185" formatCode="#,##0.000000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_р_._-;\-* #,##0.0000_р_._-;_-* &quot;-&quot;????_р_._-;_-@_-"/>
    <numFmt numFmtId="189" formatCode="#,##0.0000000"/>
    <numFmt numFmtId="190" formatCode="0.0%"/>
    <numFmt numFmtId="191" formatCode="0.0000000"/>
    <numFmt numFmtId="192" formatCode="0.00000000"/>
    <numFmt numFmtId="193" formatCode="0.000000000"/>
    <numFmt numFmtId="194" formatCode="#,##0.00000_ ;\-#,##0.00000\ 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35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Fill="1" applyAlignment="1">
      <alignment vertical="top" wrapText="1"/>
    </xf>
    <xf numFmtId="49" fontId="4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67" fontId="3" fillId="0" borderId="0" xfId="0" applyNumberFormat="1" applyFont="1" applyFill="1" applyAlignment="1">
      <alignment/>
    </xf>
    <xf numFmtId="167" fontId="5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49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3" fillId="0" borderId="0" xfId="0" applyFont="1" applyAlignment="1">
      <alignment/>
    </xf>
    <xf numFmtId="49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 wrapText="1"/>
    </xf>
    <xf numFmtId="49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 vertical="top" wrapText="1"/>
    </xf>
    <xf numFmtId="0" fontId="14" fillId="0" borderId="0" xfId="0" applyFont="1" applyAlignment="1">
      <alignment/>
    </xf>
    <xf numFmtId="0" fontId="11" fillId="0" borderId="11" xfId="0" applyFont="1" applyBorder="1" applyAlignment="1">
      <alignment wrapText="1"/>
    </xf>
    <xf numFmtId="0" fontId="10" fillId="0" borderId="11" xfId="0" applyFont="1" applyBorder="1" applyAlignment="1">
      <alignment vertical="top" wrapText="1"/>
    </xf>
    <xf numFmtId="0" fontId="12" fillId="0" borderId="11" xfId="0" applyFont="1" applyBorder="1" applyAlignment="1">
      <alignment wrapText="1"/>
    </xf>
    <xf numFmtId="49" fontId="13" fillId="0" borderId="11" xfId="0" applyNumberFormat="1" applyFont="1" applyFill="1" applyBorder="1" applyAlignment="1">
      <alignment/>
    </xf>
    <xf numFmtId="0" fontId="15" fillId="0" borderId="11" xfId="0" applyFont="1" applyBorder="1" applyAlignment="1">
      <alignment vertical="top" wrapText="1"/>
    </xf>
    <xf numFmtId="0" fontId="14" fillId="0" borderId="0" xfId="0" applyFont="1" applyBorder="1" applyAlignment="1">
      <alignment/>
    </xf>
    <xf numFmtId="49" fontId="11" fillId="0" borderId="11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5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49" fontId="12" fillId="0" borderId="11" xfId="0" applyNumberFormat="1" applyFont="1" applyFill="1" applyBorder="1" applyAlignment="1">
      <alignment/>
    </xf>
    <xf numFmtId="0" fontId="12" fillId="0" borderId="11" xfId="0" applyFont="1" applyBorder="1" applyAlignment="1">
      <alignment vertical="top" wrapText="1"/>
    </xf>
    <xf numFmtId="0" fontId="12" fillId="0" borderId="0" xfId="0" applyFont="1" applyAlignment="1">
      <alignment/>
    </xf>
    <xf numFmtId="0" fontId="16" fillId="0" borderId="11" xfId="0" applyFont="1" applyBorder="1" applyAlignment="1">
      <alignment wrapText="1"/>
    </xf>
    <xf numFmtId="0" fontId="10" fillId="0" borderId="11" xfId="0" applyFont="1" applyBorder="1" applyAlignment="1">
      <alignment horizontal="left" wrapText="1"/>
    </xf>
    <xf numFmtId="0" fontId="15" fillId="0" borderId="11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0" fontId="16" fillId="0" borderId="11" xfId="0" applyFont="1" applyBorder="1" applyAlignment="1">
      <alignment vertical="top" wrapText="1"/>
    </xf>
    <xf numFmtId="49" fontId="11" fillId="24" borderId="11" xfId="0" applyNumberFormat="1" applyFont="1" applyFill="1" applyBorder="1" applyAlignment="1">
      <alignment wrapText="1"/>
    </xf>
    <xf numFmtId="0" fontId="16" fillId="0" borderId="11" xfId="0" applyFont="1" applyBorder="1" applyAlignment="1">
      <alignment horizontal="left" wrapText="1"/>
    </xf>
    <xf numFmtId="49" fontId="17" fillId="0" borderId="11" xfId="0" applyNumberFormat="1" applyFont="1" applyBorder="1" applyAlignment="1">
      <alignment horizontal="center" wrapText="1"/>
    </xf>
    <xf numFmtId="49" fontId="12" fillId="0" borderId="11" xfId="0" applyNumberFormat="1" applyFont="1" applyBorder="1" applyAlignment="1">
      <alignment horizontal="left" wrapText="1"/>
    </xf>
    <xf numFmtId="0" fontId="11" fillId="0" borderId="11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1" fillId="0" borderId="11" xfId="0" applyNumberFormat="1" applyFont="1" applyBorder="1" applyAlignment="1">
      <alignment horizontal="left" vertical="top" wrapText="1"/>
    </xf>
    <xf numFmtId="0" fontId="12" fillId="0" borderId="11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/>
    </xf>
    <xf numFmtId="0" fontId="18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wrapText="1"/>
    </xf>
    <xf numFmtId="49" fontId="11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49" fontId="12" fillId="0" borderId="11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49" fontId="14" fillId="0" borderId="11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0" xfId="0" applyFont="1" applyAlignment="1">
      <alignment wrapText="1"/>
    </xf>
    <xf numFmtId="49" fontId="16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49" fontId="10" fillId="0" borderId="11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vertical="top" wrapText="1"/>
    </xf>
    <xf numFmtId="49" fontId="11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vertical="top" wrapText="1"/>
    </xf>
    <xf numFmtId="49" fontId="14" fillId="0" borderId="11" xfId="0" applyNumberFormat="1" applyFont="1" applyBorder="1" applyAlignment="1">
      <alignment horizontal="center"/>
    </xf>
    <xf numFmtId="49" fontId="16" fillId="0" borderId="11" xfId="0" applyNumberFormat="1" applyFont="1" applyFill="1" applyBorder="1" applyAlignment="1">
      <alignment vertical="top" wrapText="1"/>
    </xf>
    <xf numFmtId="49" fontId="12" fillId="0" borderId="11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wrapText="1"/>
    </xf>
    <xf numFmtId="49" fontId="16" fillId="0" borderId="11" xfId="0" applyNumberFormat="1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vertical="top" wrapText="1"/>
    </xf>
    <xf numFmtId="49" fontId="11" fillId="0" borderId="11" xfId="0" applyNumberFormat="1" applyFont="1" applyBorder="1" applyAlignment="1">
      <alignment horizontal="center" wrapText="1"/>
    </xf>
    <xf numFmtId="49" fontId="10" fillId="0" borderId="11" xfId="0" applyNumberFormat="1" applyFont="1" applyFill="1" applyBorder="1" applyAlignment="1">
      <alignment vertical="top" wrapText="1"/>
    </xf>
    <xf numFmtId="49" fontId="10" fillId="0" borderId="11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/>
    </xf>
    <xf numFmtId="177" fontId="12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wrapText="1"/>
    </xf>
    <xf numFmtId="177" fontId="16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top" wrapText="1"/>
    </xf>
    <xf numFmtId="177" fontId="12" fillId="0" borderId="11" xfId="0" applyNumberFormat="1" applyFont="1" applyFill="1" applyBorder="1" applyAlignment="1">
      <alignment horizontal="center" vertical="center"/>
    </xf>
    <xf numFmtId="177" fontId="13" fillId="0" borderId="11" xfId="0" applyNumberFormat="1" applyFont="1" applyBorder="1" applyAlignment="1">
      <alignment horizontal="center" vertical="center"/>
    </xf>
    <xf numFmtId="177" fontId="11" fillId="0" borderId="11" xfId="0" applyNumberFormat="1" applyFont="1" applyBorder="1" applyAlignment="1">
      <alignment horizontal="center" vertical="center"/>
    </xf>
    <xf numFmtId="177" fontId="13" fillId="0" borderId="11" xfId="0" applyNumberFormat="1" applyFont="1" applyFill="1" applyBorder="1" applyAlignment="1">
      <alignment horizontal="center" vertical="center"/>
    </xf>
    <xf numFmtId="177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/>
    </xf>
    <xf numFmtId="0" fontId="12" fillId="0" borderId="10" xfId="0" applyFont="1" applyFill="1" applyBorder="1" applyAlignment="1">
      <alignment vertical="top" wrapText="1"/>
    </xf>
    <xf numFmtId="49" fontId="11" fillId="24" borderId="11" xfId="0" applyNumberFormat="1" applyFont="1" applyFill="1" applyBorder="1" applyAlignment="1">
      <alignment horizontal="center" wrapText="1"/>
    </xf>
    <xf numFmtId="166" fontId="12" fillId="0" borderId="11" xfId="0" applyNumberFormat="1" applyFont="1" applyBorder="1" applyAlignment="1">
      <alignment/>
    </xf>
    <xf numFmtId="166" fontId="14" fillId="0" borderId="11" xfId="0" applyNumberFormat="1" applyFont="1" applyBorder="1" applyAlignment="1">
      <alignment/>
    </xf>
    <xf numFmtId="166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center" vertical="top" wrapText="1"/>
    </xf>
    <xf numFmtId="2" fontId="16" fillId="0" borderId="13" xfId="0" applyNumberFormat="1" applyFont="1" applyFill="1" applyBorder="1" applyAlignment="1">
      <alignment horizontal="right"/>
    </xf>
    <xf numFmtId="2" fontId="10" fillId="0" borderId="13" xfId="0" applyNumberFormat="1" applyFont="1" applyFill="1" applyBorder="1" applyAlignment="1">
      <alignment horizontal="right"/>
    </xf>
    <xf numFmtId="2" fontId="11" fillId="0" borderId="13" xfId="0" applyNumberFormat="1" applyFont="1" applyFill="1" applyBorder="1" applyAlignment="1">
      <alignment/>
    </xf>
    <xf numFmtId="2" fontId="10" fillId="0" borderId="11" xfId="0" applyNumberFormat="1" applyFont="1" applyFill="1" applyBorder="1" applyAlignment="1">
      <alignment horizontal="right"/>
    </xf>
    <xf numFmtId="2" fontId="11" fillId="0" borderId="11" xfId="0" applyNumberFormat="1" applyFont="1" applyFill="1" applyBorder="1" applyAlignment="1">
      <alignment/>
    </xf>
    <xf numFmtId="2" fontId="13" fillId="0" borderId="11" xfId="0" applyNumberFormat="1" applyFont="1" applyBorder="1" applyAlignment="1">
      <alignment/>
    </xf>
    <xf numFmtId="2" fontId="11" fillId="0" borderId="11" xfId="0" applyNumberFormat="1" applyFont="1" applyBorder="1" applyAlignment="1">
      <alignment/>
    </xf>
    <xf numFmtId="2" fontId="14" fillId="0" borderId="11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2" fontId="16" fillId="0" borderId="11" xfId="0" applyNumberFormat="1" applyFont="1" applyFill="1" applyBorder="1" applyAlignment="1">
      <alignment horizontal="right"/>
    </xf>
    <xf numFmtId="49" fontId="16" fillId="0" borderId="11" xfId="0" applyNumberFormat="1" applyFont="1" applyFill="1" applyBorder="1" applyAlignment="1">
      <alignment horizontal="center"/>
    </xf>
    <xf numFmtId="2" fontId="16" fillId="0" borderId="11" xfId="0" applyNumberFormat="1" applyFont="1" applyFill="1" applyBorder="1" applyAlignment="1">
      <alignment horizontal="right"/>
    </xf>
    <xf numFmtId="2" fontId="12" fillId="0" borderId="11" xfId="0" applyNumberFormat="1" applyFont="1" applyBorder="1" applyAlignment="1">
      <alignment/>
    </xf>
    <xf numFmtId="0" fontId="10" fillId="0" borderId="11" xfId="0" applyNumberFormat="1" applyFont="1" applyBorder="1" applyAlignment="1">
      <alignment vertical="top" wrapText="1"/>
    </xf>
    <xf numFmtId="49" fontId="11" fillId="0" borderId="11" xfId="0" applyNumberFormat="1" applyFont="1" applyBorder="1" applyAlignment="1">
      <alignment horizontal="left"/>
    </xf>
    <xf numFmtId="0" fontId="11" fillId="0" borderId="11" xfId="0" applyFont="1" applyBorder="1" applyAlignment="1">
      <alignment horizontal="justify" vertical="top" wrapText="1"/>
    </xf>
    <xf numFmtId="167" fontId="11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49" fontId="10" fillId="0" borderId="0" xfId="0" applyNumberFormat="1" applyFont="1" applyFill="1" applyAlignment="1">
      <alignment/>
    </xf>
    <xf numFmtId="49" fontId="16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49" fontId="1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49" fontId="11" fillId="0" borderId="11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2" fontId="10" fillId="0" borderId="11" xfId="0" applyNumberFormat="1" applyFont="1" applyFill="1" applyBorder="1" applyAlignment="1">
      <alignment horizontal="right"/>
    </xf>
    <xf numFmtId="2" fontId="11" fillId="0" borderId="11" xfId="0" applyNumberFormat="1" applyFont="1" applyBorder="1" applyAlignment="1">
      <alignment horizontal="right"/>
    </xf>
    <xf numFmtId="0" fontId="11" fillId="0" borderId="11" xfId="0" applyFont="1" applyFill="1" applyBorder="1" applyAlignment="1">
      <alignment horizontal="justify" vertical="top"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1" xfId="0" applyNumberFormat="1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vertical="top" wrapText="1"/>
    </xf>
    <xf numFmtId="49" fontId="13" fillId="0" borderId="11" xfId="0" applyNumberFormat="1" applyFont="1" applyBorder="1" applyAlignment="1">
      <alignment horizontal="center" wrapText="1"/>
    </xf>
    <xf numFmtId="49" fontId="13" fillId="0" borderId="11" xfId="0" applyNumberFormat="1" applyFont="1" applyBorder="1" applyAlignment="1">
      <alignment wrapText="1"/>
    </xf>
    <xf numFmtId="2" fontId="13" fillId="0" borderId="11" xfId="0" applyNumberFormat="1" applyFont="1" applyBorder="1" applyAlignment="1">
      <alignment/>
    </xf>
    <xf numFmtId="49" fontId="13" fillId="0" borderId="11" xfId="0" applyNumberFormat="1" applyFont="1" applyBorder="1" applyAlignment="1">
      <alignment horizontal="center"/>
    </xf>
    <xf numFmtId="49" fontId="11" fillId="0" borderId="11" xfId="0" applyNumberFormat="1" applyFont="1" applyFill="1" applyBorder="1" applyAlignment="1">
      <alignment wrapText="1"/>
    </xf>
    <xf numFmtId="166" fontId="10" fillId="0" borderId="11" xfId="0" applyNumberFormat="1" applyFont="1" applyFill="1" applyBorder="1" applyAlignment="1">
      <alignment horizontal="right"/>
    </xf>
    <xf numFmtId="166" fontId="16" fillId="0" borderId="11" xfId="0" applyNumberFormat="1" applyFont="1" applyFill="1" applyBorder="1" applyAlignment="1">
      <alignment horizontal="right"/>
    </xf>
    <xf numFmtId="166" fontId="12" fillId="0" borderId="11" xfId="0" applyNumberFormat="1" applyFont="1" applyBorder="1" applyAlignment="1">
      <alignment/>
    </xf>
    <xf numFmtId="166" fontId="11" fillId="0" borderId="11" xfId="0" applyNumberFormat="1" applyFont="1" applyBorder="1" applyAlignment="1">
      <alignment/>
    </xf>
    <xf numFmtId="166" fontId="10" fillId="0" borderId="11" xfId="0" applyNumberFormat="1" applyFont="1" applyFill="1" applyBorder="1" applyAlignment="1">
      <alignment horizontal="right"/>
    </xf>
    <xf numFmtId="166" fontId="11" fillId="0" borderId="11" xfId="0" applyNumberFormat="1" applyFont="1" applyFill="1" applyBorder="1" applyAlignment="1">
      <alignment/>
    </xf>
    <xf numFmtId="2" fontId="15" fillId="0" borderId="11" xfId="0" applyNumberFormat="1" applyFont="1" applyFill="1" applyBorder="1" applyAlignment="1">
      <alignment horizontal="right"/>
    </xf>
    <xf numFmtId="49" fontId="38" fillId="0" borderId="11" xfId="0" applyNumberFormat="1" applyFont="1" applyFill="1" applyBorder="1" applyAlignment="1">
      <alignment horizontal="center"/>
    </xf>
    <xf numFmtId="2" fontId="38" fillId="0" borderId="11" xfId="0" applyNumberFormat="1" applyFont="1" applyFill="1" applyBorder="1" applyAlignment="1">
      <alignment horizontal="right"/>
    </xf>
    <xf numFmtId="166" fontId="15" fillId="0" borderId="11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13" fillId="0" borderId="14" xfId="0" applyFont="1" applyBorder="1" applyAlignment="1">
      <alignment vertical="top" wrapText="1"/>
    </xf>
    <xf numFmtId="49" fontId="13" fillId="0" borderId="11" xfId="0" applyNumberFormat="1" applyFont="1" applyFill="1" applyBorder="1" applyAlignment="1">
      <alignment wrapText="1"/>
    </xf>
    <xf numFmtId="0" fontId="13" fillId="0" borderId="11" xfId="0" applyFont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/>
    </xf>
    <xf numFmtId="167" fontId="11" fillId="0" borderId="11" xfId="0" applyNumberFormat="1" applyFont="1" applyBorder="1" applyAlignment="1">
      <alignment horizontal="center" vertical="top" wrapText="1"/>
    </xf>
    <xf numFmtId="49" fontId="16" fillId="0" borderId="11" xfId="0" applyNumberFormat="1" applyFont="1" applyFill="1" applyBorder="1" applyAlignment="1">
      <alignment vertical="top" wrapText="1"/>
    </xf>
    <xf numFmtId="49" fontId="12" fillId="0" borderId="11" xfId="0" applyNumberFormat="1" applyFont="1" applyBorder="1" applyAlignment="1">
      <alignment horizontal="center" wrapText="1"/>
    </xf>
    <xf numFmtId="49" fontId="12" fillId="0" borderId="11" xfId="0" applyNumberFormat="1" applyFont="1" applyBorder="1" applyAlignment="1">
      <alignment vertical="top" wrapText="1"/>
    </xf>
    <xf numFmtId="49" fontId="12" fillId="0" borderId="11" xfId="0" applyNumberFormat="1" applyFont="1" applyBorder="1" applyAlignment="1">
      <alignment horizontal="center" vertical="top" wrapText="1"/>
    </xf>
    <xf numFmtId="2" fontId="16" fillId="0" borderId="13" xfId="0" applyNumberFormat="1" applyFont="1" applyFill="1" applyBorder="1" applyAlignment="1">
      <alignment horizontal="right"/>
    </xf>
    <xf numFmtId="49" fontId="38" fillId="0" borderId="12" xfId="0" applyNumberFormat="1" applyFont="1" applyFill="1" applyBorder="1" applyAlignment="1">
      <alignment vertical="top" wrapText="1"/>
    </xf>
    <xf numFmtId="49" fontId="38" fillId="0" borderId="10" xfId="0" applyNumberFormat="1" applyFont="1" applyFill="1" applyBorder="1" applyAlignment="1">
      <alignment horizontal="center" wrapText="1"/>
    </xf>
    <xf numFmtId="49" fontId="14" fillId="0" borderId="11" xfId="0" applyNumberFormat="1" applyFont="1" applyBorder="1" applyAlignment="1">
      <alignment horizontal="center" wrapText="1"/>
    </xf>
    <xf numFmtId="49" fontId="14" fillId="0" borderId="11" xfId="0" applyNumberFormat="1" applyFont="1" applyBorder="1" applyAlignment="1">
      <alignment wrapText="1"/>
    </xf>
    <xf numFmtId="49" fontId="14" fillId="0" borderId="11" xfId="0" applyNumberFormat="1" applyFont="1" applyBorder="1" applyAlignment="1">
      <alignment horizontal="center" vertical="top" wrapText="1"/>
    </xf>
    <xf numFmtId="2" fontId="38" fillId="0" borderId="13" xfId="0" applyNumberFormat="1" applyFont="1" applyFill="1" applyBorder="1" applyAlignment="1">
      <alignment horizontal="right"/>
    </xf>
    <xf numFmtId="0" fontId="13" fillId="0" borderId="11" xfId="0" applyFont="1" applyBorder="1" applyAlignment="1">
      <alignment vertical="top" wrapText="1"/>
    </xf>
    <xf numFmtId="49" fontId="13" fillId="0" borderId="11" xfId="0" applyNumberFormat="1" applyFont="1" applyBorder="1" applyAlignment="1">
      <alignment horizontal="center" vertical="top" wrapText="1"/>
    </xf>
    <xf numFmtId="2" fontId="15" fillId="0" borderId="13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vertical="top" wrapText="1"/>
    </xf>
    <xf numFmtId="0" fontId="11" fillId="4" borderId="11" xfId="0" applyFont="1" applyFill="1" applyBorder="1" applyAlignment="1">
      <alignment vertical="top" wrapText="1"/>
    </xf>
    <xf numFmtId="49" fontId="10" fillId="4" borderId="10" xfId="0" applyNumberFormat="1" applyFont="1" applyFill="1" applyBorder="1" applyAlignment="1">
      <alignment horizontal="center" wrapText="1"/>
    </xf>
    <xf numFmtId="49" fontId="11" fillId="4" borderId="11" xfId="0" applyNumberFormat="1" applyFont="1" applyFill="1" applyBorder="1" applyAlignment="1">
      <alignment horizontal="center" wrapText="1"/>
    </xf>
    <xf numFmtId="49" fontId="11" fillId="4" borderId="11" xfId="0" applyNumberFormat="1" applyFont="1" applyFill="1" applyBorder="1" applyAlignment="1">
      <alignment wrapText="1"/>
    </xf>
    <xf numFmtId="49" fontId="12" fillId="0" borderId="11" xfId="0" applyNumberFormat="1" applyFont="1" applyBorder="1" applyAlignment="1">
      <alignment wrapText="1"/>
    </xf>
    <xf numFmtId="49" fontId="13" fillId="0" borderId="11" xfId="0" applyNumberFormat="1" applyFont="1" applyFill="1" applyBorder="1" applyAlignment="1">
      <alignment vertical="top" wrapText="1"/>
    </xf>
    <xf numFmtId="49" fontId="13" fillId="0" borderId="11" xfId="0" applyNumberFormat="1" applyFont="1" applyFill="1" applyBorder="1" applyAlignment="1">
      <alignment horizontal="center"/>
    </xf>
    <xf numFmtId="49" fontId="16" fillId="0" borderId="14" xfId="0" applyNumberFormat="1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horizontal="center"/>
    </xf>
    <xf numFmtId="166" fontId="16" fillId="0" borderId="11" xfId="0" applyNumberFormat="1" applyFont="1" applyFill="1" applyBorder="1" applyAlignment="1">
      <alignment horizontal="right"/>
    </xf>
    <xf numFmtId="49" fontId="38" fillId="0" borderId="11" xfId="0" applyNumberFormat="1" applyFont="1" applyFill="1" applyBorder="1" applyAlignment="1">
      <alignment vertical="top" wrapText="1"/>
    </xf>
    <xf numFmtId="166" fontId="38" fillId="0" borderId="11" xfId="0" applyNumberFormat="1" applyFont="1" applyFill="1" applyBorder="1" applyAlignment="1">
      <alignment horizontal="right"/>
    </xf>
    <xf numFmtId="49" fontId="10" fillId="4" borderId="11" xfId="0" applyNumberFormat="1" applyFont="1" applyFill="1" applyBorder="1" applyAlignment="1">
      <alignment horizontal="center"/>
    </xf>
    <xf numFmtId="49" fontId="10" fillId="4" borderId="11" xfId="0" applyNumberFormat="1" applyFont="1" applyFill="1" applyBorder="1" applyAlignment="1">
      <alignment vertical="top" wrapText="1"/>
    </xf>
    <xf numFmtId="0" fontId="10" fillId="4" borderId="11" xfId="0" applyNumberFormat="1" applyFont="1" applyFill="1" applyBorder="1" applyAlignment="1">
      <alignment vertical="top" wrapText="1"/>
    </xf>
    <xf numFmtId="49" fontId="10" fillId="4" borderId="11" xfId="0" applyNumberFormat="1" applyFont="1" applyFill="1" applyBorder="1" applyAlignment="1">
      <alignment vertical="top" wrapText="1"/>
    </xf>
    <xf numFmtId="49" fontId="38" fillId="0" borderId="11" xfId="0" applyNumberFormat="1" applyFont="1" applyFill="1" applyBorder="1" applyAlignment="1">
      <alignment vertical="top" wrapText="1"/>
    </xf>
    <xf numFmtId="49" fontId="13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vertical="top" wrapText="1"/>
    </xf>
    <xf numFmtId="49" fontId="11" fillId="0" borderId="11" xfId="0" applyNumberFormat="1" applyFont="1" applyBorder="1" applyAlignment="1">
      <alignment wrapText="1"/>
    </xf>
    <xf numFmtId="49" fontId="11" fillId="4" borderId="11" xfId="0" applyNumberFormat="1" applyFont="1" applyFill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49" fontId="11" fillId="4" borderId="11" xfId="0" applyNumberFormat="1" applyFont="1" applyFill="1" applyBorder="1" applyAlignment="1">
      <alignment horizontal="center"/>
    </xf>
    <xf numFmtId="2" fontId="14" fillId="0" borderId="11" xfId="0" applyNumberFormat="1" applyFont="1" applyBorder="1" applyAlignment="1">
      <alignment/>
    </xf>
    <xf numFmtId="2" fontId="12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6" fillId="0" borderId="11" xfId="0" applyFont="1" applyFill="1" applyBorder="1" applyAlignment="1">
      <alignment vertical="top" wrapText="1"/>
    </xf>
    <xf numFmtId="49" fontId="14" fillId="0" borderId="11" xfId="0" applyNumberFormat="1" applyFont="1" applyFill="1" applyBorder="1" applyAlignment="1">
      <alignment horizontal="center"/>
    </xf>
    <xf numFmtId="0" fontId="13" fillId="0" borderId="0" xfId="0" applyFont="1" applyAlignment="1">
      <alignment horizontal="justify"/>
    </xf>
    <xf numFmtId="49" fontId="11" fillId="0" borderId="11" xfId="0" applyNumberFormat="1" applyFont="1" applyBorder="1" applyAlignment="1">
      <alignment horizontal="center" wrapText="1"/>
    </xf>
    <xf numFmtId="49" fontId="11" fillId="0" borderId="11" xfId="0" applyNumberFormat="1" applyFont="1" applyFill="1" applyBorder="1" applyAlignment="1">
      <alignment wrapText="1"/>
    </xf>
    <xf numFmtId="49" fontId="11" fillId="0" borderId="11" xfId="0" applyNumberFormat="1" applyFont="1" applyFill="1" applyBorder="1" applyAlignment="1">
      <alignment horizontal="center" wrapText="1"/>
    </xf>
    <xf numFmtId="166" fontId="16" fillId="0" borderId="11" xfId="60" applyNumberFormat="1" applyFont="1" applyFill="1" applyBorder="1" applyAlignment="1">
      <alignment horizontal="right"/>
    </xf>
    <xf numFmtId="49" fontId="10" fillId="4" borderId="11" xfId="0" applyNumberFormat="1" applyFont="1" applyFill="1" applyBorder="1" applyAlignment="1">
      <alignment horizontal="center"/>
    </xf>
    <xf numFmtId="166" fontId="11" fillId="0" borderId="11" xfId="60" applyNumberFormat="1" applyFont="1" applyFill="1" applyBorder="1" applyAlignment="1">
      <alignment horizontal="right"/>
    </xf>
    <xf numFmtId="166" fontId="14" fillId="0" borderId="11" xfId="60" applyNumberFormat="1" applyFont="1" applyFill="1" applyBorder="1" applyAlignment="1">
      <alignment horizontal="right"/>
    </xf>
    <xf numFmtId="49" fontId="11" fillId="4" borderId="11" xfId="0" applyNumberFormat="1" applyFont="1" applyFill="1" applyBorder="1" applyAlignment="1">
      <alignment wrapText="1"/>
    </xf>
    <xf numFmtId="49" fontId="38" fillId="0" borderId="14" xfId="0" applyNumberFormat="1" applyFont="1" applyFill="1" applyBorder="1" applyAlignment="1">
      <alignment vertical="top" wrapText="1"/>
    </xf>
    <xf numFmtId="49" fontId="14" fillId="0" borderId="11" xfId="0" applyNumberFormat="1" applyFont="1" applyFill="1" applyBorder="1" applyAlignment="1">
      <alignment wrapText="1"/>
    </xf>
    <xf numFmtId="49" fontId="15" fillId="0" borderId="14" xfId="0" applyNumberFormat="1" applyFont="1" applyFill="1" applyBorder="1" applyAlignment="1">
      <alignment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49" fontId="14" fillId="0" borderId="11" xfId="0" applyNumberFormat="1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left" vertical="top" wrapText="1"/>
    </xf>
    <xf numFmtId="49" fontId="10" fillId="4" borderId="12" xfId="0" applyNumberFormat="1" applyFont="1" applyFill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3" fillId="0" borderId="0" xfId="0" applyFont="1" applyAlignment="1">
      <alignment wrapText="1"/>
    </xf>
    <xf numFmtId="0" fontId="14" fillId="0" borderId="10" xfId="0" applyFont="1" applyFill="1" applyBorder="1" applyAlignment="1">
      <alignment vertical="top" wrapText="1"/>
    </xf>
    <xf numFmtId="168" fontId="3" fillId="0" borderId="0" xfId="0" applyNumberFormat="1" applyFont="1" applyAlignment="1">
      <alignment/>
    </xf>
    <xf numFmtId="49" fontId="39" fillId="0" borderId="10" xfId="0" applyNumberFormat="1" applyFont="1" applyFill="1" applyBorder="1" applyAlignment="1">
      <alignment horizontal="center" wrapText="1"/>
    </xf>
    <xf numFmtId="49" fontId="40" fillId="0" borderId="10" xfId="0" applyNumberFormat="1" applyFont="1" applyFill="1" applyBorder="1" applyAlignment="1">
      <alignment horizontal="center" wrapText="1"/>
    </xf>
    <xf numFmtId="49" fontId="10" fillId="22" borderId="0" xfId="0" applyNumberFormat="1" applyFont="1" applyFill="1" applyAlignment="1">
      <alignment/>
    </xf>
    <xf numFmtId="49" fontId="4" fillId="22" borderId="0" xfId="0" applyNumberFormat="1" applyFont="1" applyFill="1" applyAlignment="1">
      <alignment/>
    </xf>
    <xf numFmtId="0" fontId="11" fillId="22" borderId="0" xfId="0" applyFont="1" applyFill="1" applyAlignment="1">
      <alignment/>
    </xf>
    <xf numFmtId="0" fontId="3" fillId="22" borderId="0" xfId="0" applyFont="1" applyFill="1" applyAlignment="1">
      <alignment horizontal="center"/>
    </xf>
    <xf numFmtId="0" fontId="11" fillId="22" borderId="11" xfId="0" applyFont="1" applyFill="1" applyBorder="1" applyAlignment="1">
      <alignment horizontal="center" vertical="top" wrapText="1"/>
    </xf>
    <xf numFmtId="0" fontId="11" fillId="22" borderId="11" xfId="0" applyFont="1" applyFill="1" applyBorder="1" applyAlignment="1">
      <alignment horizontal="center"/>
    </xf>
    <xf numFmtId="49" fontId="10" fillId="22" borderId="10" xfId="0" applyNumberFormat="1" applyFont="1" applyFill="1" applyBorder="1" applyAlignment="1">
      <alignment horizontal="center" wrapText="1"/>
    </xf>
    <xf numFmtId="49" fontId="11" fillId="22" borderId="11" xfId="0" applyNumberFormat="1" applyFont="1" applyFill="1" applyBorder="1" applyAlignment="1">
      <alignment horizontal="center" wrapText="1"/>
    </xf>
    <xf numFmtId="2" fontId="11" fillId="0" borderId="11" xfId="0" applyNumberFormat="1" applyFont="1" applyBorder="1" applyAlignment="1">
      <alignment/>
    </xf>
    <xf numFmtId="49" fontId="11" fillId="4" borderId="11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vertical="top" wrapText="1"/>
    </xf>
    <xf numFmtId="49" fontId="10" fillId="22" borderId="11" xfId="0" applyNumberFormat="1" applyFont="1" applyFill="1" applyBorder="1" applyAlignment="1">
      <alignment horizontal="center"/>
    </xf>
    <xf numFmtId="49" fontId="11" fillId="0" borderId="11" xfId="0" applyNumberFormat="1" applyFont="1" applyBorder="1" applyAlignment="1">
      <alignment horizontal="center" vertical="top" wrapText="1"/>
    </xf>
    <xf numFmtId="0" fontId="11" fillId="4" borderId="11" xfId="0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vertical="top" wrapText="1"/>
    </xf>
    <xf numFmtId="166" fontId="11" fillId="0" borderId="11" xfId="0" applyNumberFormat="1" applyFont="1" applyFill="1" applyBorder="1" applyAlignment="1">
      <alignment/>
    </xf>
    <xf numFmtId="0" fontId="10" fillId="4" borderId="11" xfId="0" applyNumberFormat="1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left" vertical="top" wrapText="1"/>
    </xf>
    <xf numFmtId="49" fontId="11" fillId="0" borderId="11" xfId="0" applyNumberFormat="1" applyFont="1" applyBorder="1" applyAlignment="1">
      <alignment vertical="top" wrapText="1"/>
    </xf>
    <xf numFmtId="0" fontId="11" fillId="0" borderId="0" xfId="0" applyFont="1" applyAlignment="1">
      <alignment wrapText="1"/>
    </xf>
    <xf numFmtId="49" fontId="12" fillId="0" borderId="11" xfId="0" applyNumberFormat="1" applyFont="1" applyFill="1" applyBorder="1" applyAlignment="1">
      <alignment horizontal="center"/>
    </xf>
    <xf numFmtId="49" fontId="16" fillId="22" borderId="10" xfId="0" applyNumberFormat="1" applyFont="1" applyFill="1" applyBorder="1" applyAlignment="1">
      <alignment horizontal="center" wrapText="1"/>
    </xf>
    <xf numFmtId="49" fontId="16" fillId="22" borderId="11" xfId="0" applyNumberFormat="1" applyFont="1" applyFill="1" applyBorder="1" applyAlignment="1">
      <alignment horizontal="center"/>
    </xf>
    <xf numFmtId="49" fontId="11" fillId="22" borderId="0" xfId="0" applyNumberFormat="1" applyFont="1" applyFill="1" applyAlignment="1">
      <alignment/>
    </xf>
    <xf numFmtId="49" fontId="3" fillId="22" borderId="0" xfId="0" applyNumberFormat="1" applyFont="1" applyFill="1" applyAlignment="1">
      <alignment horizontal="center"/>
    </xf>
    <xf numFmtId="49" fontId="9" fillId="0" borderId="0" xfId="0" applyNumberFormat="1" applyFont="1" applyAlignment="1">
      <alignment/>
    </xf>
    <xf numFmtId="49" fontId="13" fillId="0" borderId="11" xfId="0" applyNumberFormat="1" applyFont="1" applyFill="1" applyBorder="1" applyAlignment="1">
      <alignment horizontal="center" wrapText="1"/>
    </xf>
    <xf numFmtId="49" fontId="13" fillId="24" borderId="11" xfId="0" applyNumberFormat="1" applyFont="1" applyFill="1" applyBorder="1" applyAlignment="1">
      <alignment horizontal="center" wrapText="1"/>
    </xf>
    <xf numFmtId="49" fontId="15" fillId="22" borderId="10" xfId="0" applyNumberFormat="1" applyFont="1" applyFill="1" applyBorder="1" applyAlignment="1">
      <alignment horizontal="center" wrapText="1"/>
    </xf>
    <xf numFmtId="49" fontId="13" fillId="22" borderId="11" xfId="0" applyNumberFormat="1" applyFont="1" applyFill="1" applyBorder="1" applyAlignment="1">
      <alignment horizontal="center" wrapText="1"/>
    </xf>
    <xf numFmtId="166" fontId="13" fillId="0" borderId="11" xfId="6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left" vertical="top" wrapText="1"/>
    </xf>
    <xf numFmtId="49" fontId="16" fillId="22" borderId="11" xfId="0" applyNumberFormat="1" applyFont="1" applyFill="1" applyBorder="1" applyAlignment="1">
      <alignment horizontal="left" vertical="top" wrapText="1"/>
    </xf>
    <xf numFmtId="49" fontId="16" fillId="22" borderId="11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0" fontId="13" fillId="0" borderId="11" xfId="0" applyFont="1" applyBorder="1" applyAlignment="1">
      <alignment horizontal="justify"/>
    </xf>
    <xf numFmtId="49" fontId="16" fillId="0" borderId="10" xfId="0" applyNumberFormat="1" applyFont="1" applyFill="1" applyBorder="1" applyAlignment="1">
      <alignment vertical="top" wrapText="1"/>
    </xf>
    <xf numFmtId="49" fontId="12" fillId="0" borderId="11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vertical="top" wrapText="1"/>
    </xf>
    <xf numFmtId="0" fontId="10" fillId="0" borderId="10" xfId="0" applyNumberFormat="1" applyFont="1" applyFill="1" applyBorder="1" applyAlignment="1">
      <alignment vertical="top" wrapText="1"/>
    </xf>
    <xf numFmtId="49" fontId="38" fillId="0" borderId="10" xfId="0" applyNumberFormat="1" applyFont="1" applyFill="1" applyBorder="1" applyAlignment="1">
      <alignment vertical="top" wrapText="1"/>
    </xf>
    <xf numFmtId="49" fontId="9" fillId="0" borderId="0" xfId="0" applyNumberFormat="1" applyFont="1" applyFill="1" applyAlignment="1">
      <alignment/>
    </xf>
    <xf numFmtId="49" fontId="9" fillId="0" borderId="0" xfId="0" applyNumberFormat="1" applyFont="1" applyAlignment="1">
      <alignment horizontal="left"/>
    </xf>
    <xf numFmtId="2" fontId="10" fillId="4" borderId="11" xfId="0" applyNumberFormat="1" applyFont="1" applyFill="1" applyBorder="1" applyAlignment="1">
      <alignment horizontal="right"/>
    </xf>
    <xf numFmtId="2" fontId="11" fillId="4" borderId="11" xfId="0" applyNumberFormat="1" applyFont="1" applyFill="1" applyBorder="1" applyAlignment="1">
      <alignment/>
    </xf>
    <xf numFmtId="166" fontId="11" fillId="4" borderId="11" xfId="0" applyNumberFormat="1" applyFont="1" applyFill="1" applyBorder="1" applyAlignment="1">
      <alignment/>
    </xf>
    <xf numFmtId="166" fontId="11" fillId="0" borderId="0" xfId="0" applyNumberFormat="1" applyFont="1" applyAlignment="1">
      <alignment/>
    </xf>
    <xf numFmtId="166" fontId="13" fillId="0" borderId="11" xfId="0" applyNumberFormat="1" applyFont="1" applyBorder="1" applyAlignment="1">
      <alignment/>
    </xf>
    <xf numFmtId="166" fontId="11" fillId="0" borderId="11" xfId="0" applyNumberFormat="1" applyFont="1" applyBorder="1" applyAlignment="1">
      <alignment horizontal="right"/>
    </xf>
    <xf numFmtId="166" fontId="16" fillId="0" borderId="13" xfId="0" applyNumberFormat="1" applyFont="1" applyFill="1" applyBorder="1" applyAlignment="1">
      <alignment horizontal="right"/>
    </xf>
    <xf numFmtId="166" fontId="16" fillId="0" borderId="13" xfId="0" applyNumberFormat="1" applyFont="1" applyFill="1" applyBorder="1" applyAlignment="1">
      <alignment horizontal="right"/>
    </xf>
    <xf numFmtId="166" fontId="38" fillId="0" borderId="13" xfId="0" applyNumberFormat="1" applyFont="1" applyFill="1" applyBorder="1" applyAlignment="1">
      <alignment horizontal="right"/>
    </xf>
    <xf numFmtId="166" fontId="15" fillId="0" borderId="13" xfId="0" applyNumberFormat="1" applyFont="1" applyFill="1" applyBorder="1" applyAlignment="1">
      <alignment horizontal="right"/>
    </xf>
    <xf numFmtId="166" fontId="10" fillId="0" borderId="13" xfId="0" applyNumberFormat="1" applyFont="1" applyFill="1" applyBorder="1" applyAlignment="1">
      <alignment horizontal="right"/>
    </xf>
    <xf numFmtId="166" fontId="11" fillId="0" borderId="13" xfId="0" applyNumberFormat="1" applyFont="1" applyFill="1" applyBorder="1" applyAlignment="1">
      <alignment/>
    </xf>
    <xf numFmtId="166" fontId="12" fillId="0" borderId="11" xfId="0" applyNumberFormat="1" applyFont="1" applyFill="1" applyBorder="1" applyAlignment="1">
      <alignment/>
    </xf>
    <xf numFmtId="166" fontId="10" fillId="0" borderId="13" xfId="0" applyNumberFormat="1" applyFont="1" applyFill="1" applyBorder="1" applyAlignment="1">
      <alignment horizontal="right"/>
    </xf>
    <xf numFmtId="166" fontId="11" fillId="0" borderId="13" xfId="0" applyNumberFormat="1" applyFont="1" applyFill="1" applyBorder="1" applyAlignment="1">
      <alignment/>
    </xf>
    <xf numFmtId="166" fontId="11" fillId="0" borderId="11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left"/>
    </xf>
    <xf numFmtId="0" fontId="13" fillId="0" borderId="11" xfId="0" applyNumberFormat="1" applyFont="1" applyBorder="1" applyAlignment="1">
      <alignment horizontal="left" vertical="top" wrapText="1"/>
    </xf>
    <xf numFmtId="0" fontId="11" fillId="0" borderId="14" xfId="0" applyFont="1" applyBorder="1" applyAlignment="1">
      <alignment vertical="top" wrapText="1"/>
    </xf>
    <xf numFmtId="2" fontId="38" fillId="4" borderId="11" xfId="0" applyNumberFormat="1" applyFont="1" applyFill="1" applyBorder="1" applyAlignment="1">
      <alignment horizontal="right"/>
    </xf>
    <xf numFmtId="169" fontId="10" fillId="0" borderId="11" xfId="0" applyNumberFormat="1" applyFont="1" applyFill="1" applyBorder="1" applyAlignment="1">
      <alignment horizontal="right"/>
    </xf>
    <xf numFmtId="169" fontId="16" fillId="0" borderId="13" xfId="0" applyNumberFormat="1" applyFont="1" applyFill="1" applyBorder="1" applyAlignment="1">
      <alignment horizontal="right"/>
    </xf>
    <xf numFmtId="169" fontId="15" fillId="0" borderId="11" xfId="0" applyNumberFormat="1" applyFont="1" applyFill="1" applyBorder="1" applyAlignment="1">
      <alignment horizontal="right"/>
    </xf>
    <xf numFmtId="169" fontId="10" fillId="4" borderId="11" xfId="0" applyNumberFormat="1" applyFont="1" applyFill="1" applyBorder="1" applyAlignment="1">
      <alignment horizontal="right"/>
    </xf>
    <xf numFmtId="169" fontId="10" fillId="0" borderId="11" xfId="0" applyNumberFormat="1" applyFont="1" applyFill="1" applyBorder="1" applyAlignment="1">
      <alignment horizontal="right"/>
    </xf>
    <xf numFmtId="169" fontId="38" fillId="0" borderId="11" xfId="0" applyNumberFormat="1" applyFont="1" applyFill="1" applyBorder="1" applyAlignment="1">
      <alignment horizontal="right"/>
    </xf>
    <xf numFmtId="169" fontId="12" fillId="0" borderId="11" xfId="0" applyNumberFormat="1" applyFont="1" applyBorder="1" applyAlignment="1">
      <alignment/>
    </xf>
    <xf numFmtId="168" fontId="13" fillId="0" borderId="11" xfId="0" applyNumberFormat="1" applyFont="1" applyBorder="1" applyAlignment="1">
      <alignment/>
    </xf>
    <xf numFmtId="169" fontId="13" fillId="0" borderId="11" xfId="0" applyNumberFormat="1" applyFont="1" applyBorder="1" applyAlignment="1">
      <alignment/>
    </xf>
    <xf numFmtId="169" fontId="11" fillId="0" borderId="11" xfId="0" applyNumberFormat="1" applyFont="1" applyBorder="1" applyAlignment="1">
      <alignment/>
    </xf>
    <xf numFmtId="169" fontId="14" fillId="0" borderId="11" xfId="0" applyNumberFormat="1" applyFont="1" applyBorder="1" applyAlignment="1">
      <alignment/>
    </xf>
    <xf numFmtId="169" fontId="16" fillId="0" borderId="11" xfId="0" applyNumberFormat="1" applyFont="1" applyFill="1" applyBorder="1" applyAlignment="1">
      <alignment horizontal="right"/>
    </xf>
    <xf numFmtId="169" fontId="11" fillId="0" borderId="0" xfId="0" applyNumberFormat="1" applyFont="1" applyAlignment="1">
      <alignment/>
    </xf>
    <xf numFmtId="2" fontId="13" fillId="0" borderId="11" xfId="0" applyNumberFormat="1" applyFont="1" applyFill="1" applyBorder="1" applyAlignment="1">
      <alignment/>
    </xf>
    <xf numFmtId="166" fontId="13" fillId="0" borderId="11" xfId="0" applyNumberFormat="1" applyFont="1" applyFill="1" applyBorder="1" applyAlignment="1">
      <alignment/>
    </xf>
    <xf numFmtId="169" fontId="12" fillId="0" borderId="11" xfId="0" applyNumberFormat="1" applyFont="1" applyBorder="1" applyAlignment="1">
      <alignment/>
    </xf>
    <xf numFmtId="170" fontId="12" fillId="0" borderId="11" xfId="0" applyNumberFormat="1" applyFont="1" applyBorder="1" applyAlignment="1">
      <alignment/>
    </xf>
    <xf numFmtId="0" fontId="13" fillId="0" borderId="10" xfId="0" applyFont="1" applyFill="1" applyBorder="1" applyAlignment="1">
      <alignment vertical="top" wrapText="1"/>
    </xf>
    <xf numFmtId="168" fontId="11" fillId="0" borderId="11" xfId="0" applyNumberFormat="1" applyFont="1" applyBorder="1" applyAlignment="1">
      <alignment/>
    </xf>
    <xf numFmtId="169" fontId="11" fillId="0" borderId="11" xfId="0" applyNumberFormat="1" applyFont="1" applyBorder="1" applyAlignment="1">
      <alignment/>
    </xf>
    <xf numFmtId="169" fontId="11" fillId="0" borderId="11" xfId="0" applyNumberFormat="1" applyFont="1" applyBorder="1" applyAlignment="1">
      <alignment horizontal="right"/>
    </xf>
    <xf numFmtId="168" fontId="10" fillId="0" borderId="11" xfId="0" applyNumberFormat="1" applyFont="1" applyFill="1" applyBorder="1" applyAlignment="1">
      <alignment horizontal="right"/>
    </xf>
    <xf numFmtId="170" fontId="16" fillId="0" borderId="11" xfId="0" applyNumberFormat="1" applyFont="1" applyFill="1" applyBorder="1" applyAlignment="1">
      <alignment horizontal="right"/>
    </xf>
    <xf numFmtId="166" fontId="11" fillId="4" borderId="11" xfId="0" applyNumberFormat="1" applyFont="1" applyFill="1" applyBorder="1" applyAlignment="1">
      <alignment/>
    </xf>
    <xf numFmtId="2" fontId="11" fillId="4" borderId="11" xfId="0" applyNumberFormat="1" applyFont="1" applyFill="1" applyBorder="1" applyAlignment="1">
      <alignment/>
    </xf>
    <xf numFmtId="49" fontId="15" fillId="0" borderId="12" xfId="0" applyNumberFormat="1" applyFont="1" applyFill="1" applyBorder="1" applyAlignment="1">
      <alignment vertical="top" wrapText="1"/>
    </xf>
    <xf numFmtId="49" fontId="38" fillId="22" borderId="10" xfId="0" applyNumberFormat="1" applyFont="1" applyFill="1" applyBorder="1" applyAlignment="1">
      <alignment horizontal="center" wrapText="1"/>
    </xf>
    <xf numFmtId="49" fontId="14" fillId="22" borderId="11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/>
    </xf>
    <xf numFmtId="0" fontId="8" fillId="0" borderId="0" xfId="0" applyFont="1" applyAlignment="1">
      <alignment horizontal="center" vertical="top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49" fontId="9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center" vertical="justify" wrapText="1"/>
    </xf>
    <xf numFmtId="49" fontId="9" fillId="24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inotdel5\Downloads\&#1073;&#1102;&#1076;&#1078;&#1077;&#1090;%20&#1042;&#1086;&#1083;&#1086;&#1095;&#1072;&#1077;&#1074;&#1089;&#1082;&#1086;&#1075;%20&#1057;&#1055;%20&#1087;&#1077;&#1088;&#1074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2017 год"/>
      <sheetName val="ист 2018-2019"/>
      <sheetName val="админ дох бюд"/>
      <sheetName val="админ источн бюд"/>
      <sheetName val="доходы 17г."/>
      <sheetName val="дох 2018-2019"/>
      <sheetName val="расх17 г"/>
      <sheetName val="расх 2018-2019"/>
      <sheetName val="рба 2017"/>
      <sheetName val="рба 2018-2019"/>
      <sheetName val="прогр и непр 2017"/>
      <sheetName val="прогр и непрогр 2018-2019"/>
      <sheetName val="меж тр 16"/>
    </sheetNames>
    <sheetDataSet>
      <sheetData sheetId="6">
        <row r="255">
          <cell r="G255">
            <v>9990.2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M9" sqref="M9"/>
    </sheetView>
  </sheetViews>
  <sheetFormatPr defaultColWidth="9.00390625" defaultRowHeight="12.75"/>
  <cols>
    <col min="1" max="1" width="13.625" style="1" customWidth="1"/>
    <col min="2" max="2" width="23.875" style="1" customWidth="1"/>
    <col min="3" max="3" width="21.25390625" style="73" customWidth="1"/>
    <col min="4" max="4" width="17.25390625" style="73" customWidth="1"/>
    <col min="5" max="5" width="14.875" style="1" bestFit="1" customWidth="1"/>
    <col min="6" max="16384" width="9.125" style="1" customWidth="1"/>
  </cols>
  <sheetData>
    <row r="1" spans="1:5" ht="15.75">
      <c r="A1" s="64"/>
      <c r="B1" s="62"/>
      <c r="C1" s="257" t="s">
        <v>417</v>
      </c>
      <c r="D1" s="295"/>
      <c r="E1" s="278"/>
    </row>
    <row r="2" spans="1:5" ht="15" customHeight="1">
      <c r="A2" s="64"/>
      <c r="B2" s="62"/>
      <c r="C2" s="257" t="s">
        <v>418</v>
      </c>
      <c r="D2" s="278"/>
      <c r="E2" s="278"/>
    </row>
    <row r="3" spans="1:5" ht="15.75" customHeight="1">
      <c r="A3" s="64"/>
      <c r="B3" s="62"/>
      <c r="C3" s="257"/>
      <c r="D3" s="334" t="s">
        <v>460</v>
      </c>
      <c r="E3" s="334"/>
    </row>
    <row r="4" spans="1:4" ht="15.75">
      <c r="A4" s="64"/>
      <c r="B4" s="62"/>
      <c r="C4" s="65"/>
      <c r="D4" s="65"/>
    </row>
    <row r="5" spans="1:5" ht="31.5" customHeight="1">
      <c r="A5" s="335" t="s">
        <v>3</v>
      </c>
      <c r="B5" s="335"/>
      <c r="C5" s="335"/>
      <c r="D5" s="335"/>
      <c r="E5" s="335"/>
    </row>
    <row r="7" spans="1:5" s="63" customFormat="1" ht="32.25" customHeight="1">
      <c r="A7" s="331" t="s">
        <v>76</v>
      </c>
      <c r="B7" s="331"/>
      <c r="C7" s="336" t="s">
        <v>79</v>
      </c>
      <c r="D7" s="337"/>
      <c r="E7" s="340" t="s">
        <v>261</v>
      </c>
    </row>
    <row r="8" spans="1:5" s="63" customFormat="1" ht="78.75" customHeight="1">
      <c r="A8" s="25" t="s">
        <v>80</v>
      </c>
      <c r="B8" s="25" t="s">
        <v>81</v>
      </c>
      <c r="C8" s="338"/>
      <c r="D8" s="339"/>
      <c r="E8" s="340"/>
    </row>
    <row r="9" spans="1:5" s="68" customFormat="1" ht="15">
      <c r="A9" s="66" t="s">
        <v>82</v>
      </c>
      <c r="B9" s="67" t="s">
        <v>83</v>
      </c>
      <c r="C9" s="331">
        <v>3</v>
      </c>
      <c r="D9" s="331"/>
      <c r="E9" s="27">
        <v>4</v>
      </c>
    </row>
    <row r="10" spans="1:5" s="70" customFormat="1" ht="30.75" customHeight="1">
      <c r="A10" s="230" t="s">
        <v>210</v>
      </c>
      <c r="B10" s="69" t="s">
        <v>84</v>
      </c>
      <c r="C10" s="332" t="s">
        <v>85</v>
      </c>
      <c r="D10" s="333"/>
      <c r="E10" s="305">
        <f>E11</f>
        <v>1244.600580000002</v>
      </c>
    </row>
    <row r="11" spans="1:5" s="70" customFormat="1" ht="27.75" customHeight="1">
      <c r="A11" s="230" t="s">
        <v>210</v>
      </c>
      <c r="B11" s="69" t="s">
        <v>86</v>
      </c>
      <c r="C11" s="332" t="s">
        <v>87</v>
      </c>
      <c r="D11" s="333"/>
      <c r="E11" s="305">
        <f>E12+E16</f>
        <v>1244.600580000002</v>
      </c>
    </row>
    <row r="12" spans="1:5" s="72" customFormat="1" ht="18.75" customHeight="1">
      <c r="A12" s="231" t="s">
        <v>210</v>
      </c>
      <c r="B12" s="71" t="s">
        <v>88</v>
      </c>
      <c r="C12" s="329" t="s">
        <v>89</v>
      </c>
      <c r="D12" s="330"/>
      <c r="E12" s="109">
        <f>E13</f>
        <v>-27013.699999999997</v>
      </c>
    </row>
    <row r="13" spans="1:5" s="63" customFormat="1" ht="24" customHeight="1">
      <c r="A13" s="21" t="s">
        <v>210</v>
      </c>
      <c r="B13" s="66" t="s">
        <v>90</v>
      </c>
      <c r="C13" s="327" t="s">
        <v>91</v>
      </c>
      <c r="D13" s="328"/>
      <c r="E13" s="110">
        <f>E14</f>
        <v>-27013.699999999997</v>
      </c>
    </row>
    <row r="14" spans="1:5" s="63" customFormat="1" ht="29.25" customHeight="1">
      <c r="A14" s="21" t="s">
        <v>210</v>
      </c>
      <c r="B14" s="66" t="s">
        <v>92</v>
      </c>
      <c r="C14" s="327" t="s">
        <v>93</v>
      </c>
      <c r="D14" s="328"/>
      <c r="E14" s="110">
        <f>E15</f>
        <v>-27013.699999999997</v>
      </c>
    </row>
    <row r="15" spans="1:5" s="63" customFormat="1" ht="30" customHeight="1">
      <c r="A15" s="21" t="s">
        <v>210</v>
      </c>
      <c r="B15" s="66" t="s">
        <v>342</v>
      </c>
      <c r="C15" s="327" t="s">
        <v>343</v>
      </c>
      <c r="D15" s="328"/>
      <c r="E15" s="110">
        <f>-дох!O95</f>
        <v>-27013.699999999997</v>
      </c>
    </row>
    <row r="16" spans="1:5" s="72" customFormat="1" ht="17.25" customHeight="1">
      <c r="A16" s="231" t="s">
        <v>210</v>
      </c>
      <c r="B16" s="71" t="s">
        <v>94</v>
      </c>
      <c r="C16" s="329" t="s">
        <v>95</v>
      </c>
      <c r="D16" s="330"/>
      <c r="E16" s="309">
        <f>E17</f>
        <v>28258.30058</v>
      </c>
    </row>
    <row r="17" spans="1:5" s="63" customFormat="1" ht="25.5" customHeight="1">
      <c r="A17" s="21" t="s">
        <v>210</v>
      </c>
      <c r="B17" s="66" t="s">
        <v>96</v>
      </c>
      <c r="C17" s="327" t="s">
        <v>97</v>
      </c>
      <c r="D17" s="328"/>
      <c r="E17" s="318">
        <f>E18</f>
        <v>28258.30058</v>
      </c>
    </row>
    <row r="18" spans="1:5" s="63" customFormat="1" ht="29.25" customHeight="1">
      <c r="A18" s="21" t="s">
        <v>210</v>
      </c>
      <c r="B18" s="66" t="s">
        <v>98</v>
      </c>
      <c r="C18" s="327" t="s">
        <v>99</v>
      </c>
      <c r="D18" s="328"/>
      <c r="E18" s="318">
        <f>E19</f>
        <v>28258.30058</v>
      </c>
    </row>
    <row r="19" spans="1:5" s="63" customFormat="1" ht="31.5" customHeight="1">
      <c r="A19" s="21" t="s">
        <v>210</v>
      </c>
      <c r="B19" s="66" t="s">
        <v>344</v>
      </c>
      <c r="C19" s="327" t="s">
        <v>345</v>
      </c>
      <c r="D19" s="328"/>
      <c r="E19" s="318">
        <f>'расх 17 г'!Q243</f>
        <v>28258.30058</v>
      </c>
    </row>
    <row r="20" spans="1:2" ht="15.75">
      <c r="A20" s="2"/>
      <c r="B20" s="2"/>
    </row>
    <row r="21" spans="1:2" ht="15.75">
      <c r="A21" s="2"/>
      <c r="B21" s="2"/>
    </row>
    <row r="22" spans="1:2" ht="15.75">
      <c r="A22" s="2"/>
      <c r="B22" s="2"/>
    </row>
    <row r="23" spans="1:5" ht="15.75">
      <c r="A23" s="2"/>
      <c r="B23" s="2"/>
      <c r="E23" s="135"/>
    </row>
    <row r="24" spans="1:2" ht="15.75">
      <c r="A24" s="2"/>
      <c r="B24" s="2"/>
    </row>
    <row r="25" spans="1:2" ht="15.75">
      <c r="A25" s="2"/>
      <c r="B25" s="2"/>
    </row>
    <row r="26" spans="1:2" ht="15.75">
      <c r="A26" s="2"/>
      <c r="B26" s="2"/>
    </row>
    <row r="27" spans="1:2" ht="15.75">
      <c r="A27" s="2"/>
      <c r="B27" s="2"/>
    </row>
    <row r="28" spans="1:2" ht="15.75">
      <c r="A28" s="2"/>
      <c r="B28" s="2"/>
    </row>
    <row r="29" spans="1:2" ht="15.75">
      <c r="A29" s="2"/>
      <c r="B29" s="2"/>
    </row>
    <row r="30" spans="1:2" ht="15.75">
      <c r="A30" s="2"/>
      <c r="B30" s="2"/>
    </row>
    <row r="31" spans="1:2" ht="15.75">
      <c r="A31" s="2"/>
      <c r="B31" s="2"/>
    </row>
    <row r="32" spans="1:2" ht="15.75">
      <c r="A32" s="2"/>
      <c r="B32" s="2"/>
    </row>
    <row r="33" spans="1:2" ht="15.75">
      <c r="A33" s="2"/>
      <c r="B33" s="2"/>
    </row>
    <row r="34" spans="1:2" ht="15.75">
      <c r="A34" s="2"/>
      <c r="B34" s="2"/>
    </row>
    <row r="35" spans="1:2" ht="15.75">
      <c r="A35" s="2"/>
      <c r="B35" s="2"/>
    </row>
    <row r="36" spans="1:2" ht="15.75">
      <c r="A36" s="2"/>
      <c r="B36" s="2"/>
    </row>
    <row r="37" spans="1:2" ht="15.75">
      <c r="A37" s="2"/>
      <c r="B37" s="2"/>
    </row>
    <row r="38" spans="1:2" ht="15.75">
      <c r="A38" s="2"/>
      <c r="B38" s="2"/>
    </row>
    <row r="39" spans="1:2" ht="15.75">
      <c r="A39" s="2"/>
      <c r="B39" s="2"/>
    </row>
    <row r="40" spans="1:2" ht="15.75">
      <c r="A40" s="2"/>
      <c r="B40" s="2"/>
    </row>
    <row r="41" spans="1:2" ht="15.75">
      <c r="A41" s="2"/>
      <c r="B41" s="2"/>
    </row>
    <row r="42" spans="1:2" ht="15.75">
      <c r="A42" s="2"/>
      <c r="B42" s="2"/>
    </row>
    <row r="43" spans="1:2" ht="15.75">
      <c r="A43" s="2"/>
      <c r="B43" s="2"/>
    </row>
    <row r="44" spans="1:2" ht="15.75">
      <c r="A44" s="2"/>
      <c r="B44" s="2"/>
    </row>
    <row r="45" spans="1:2" ht="15.75">
      <c r="A45" s="2"/>
      <c r="B45" s="2"/>
    </row>
    <row r="46" spans="1:2" ht="15.75">
      <c r="A46" s="2"/>
      <c r="B46" s="2"/>
    </row>
    <row r="47" spans="1:2" ht="15.75">
      <c r="A47" s="2"/>
      <c r="B47" s="2"/>
    </row>
  </sheetData>
  <mergeCells count="16">
    <mergeCell ref="D3:E3"/>
    <mergeCell ref="A5:E5"/>
    <mergeCell ref="A7:B7"/>
    <mergeCell ref="C7:D8"/>
    <mergeCell ref="E7:E8"/>
    <mergeCell ref="C9:D9"/>
    <mergeCell ref="C10:D10"/>
    <mergeCell ref="C11:D11"/>
    <mergeCell ref="C12:D12"/>
    <mergeCell ref="C17:D17"/>
    <mergeCell ref="C18:D18"/>
    <mergeCell ref="C19:D19"/>
    <mergeCell ref="C13:D13"/>
    <mergeCell ref="C14:D14"/>
    <mergeCell ref="C15:D15"/>
    <mergeCell ref="C16:D1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0"/>
  <sheetViews>
    <sheetView workbookViewId="0" topLeftCell="A1">
      <selection activeCell="V8" sqref="V8"/>
    </sheetView>
  </sheetViews>
  <sheetFormatPr defaultColWidth="9.00390625" defaultRowHeight="12.75"/>
  <cols>
    <col min="1" max="1" width="4.00390625" style="22" customWidth="1"/>
    <col min="2" max="2" width="6.00390625" style="22" customWidth="1"/>
    <col min="3" max="3" width="3.375" style="22" customWidth="1"/>
    <col min="4" max="4" width="4.375" style="22" customWidth="1"/>
    <col min="5" max="5" width="4.125" style="22" customWidth="1"/>
    <col min="6" max="6" width="62.25390625" style="22" customWidth="1"/>
    <col min="7" max="14" width="12.25390625" style="22" hidden="1" customWidth="1"/>
    <col min="15" max="15" width="10.375" style="22" customWidth="1"/>
    <col min="16" max="16384" width="9.125" style="22" customWidth="1"/>
  </cols>
  <sheetData>
    <row r="1" spans="1:7" s="1" customFormat="1" ht="15.75">
      <c r="A1" s="62"/>
      <c r="B1" s="62"/>
      <c r="C1" s="64"/>
      <c r="D1" s="64"/>
      <c r="E1" s="93"/>
      <c r="F1" s="346" t="s">
        <v>1</v>
      </c>
      <c r="G1" s="346"/>
    </row>
    <row r="2" spans="1:7" s="1" customFormat="1" ht="15.75">
      <c r="A2" s="62"/>
      <c r="B2" s="62"/>
      <c r="C2" s="64"/>
      <c r="D2" s="64"/>
      <c r="E2" s="93"/>
      <c r="F2" s="257" t="s">
        <v>419</v>
      </c>
      <c r="G2" s="257"/>
    </row>
    <row r="3" spans="1:16" s="1" customFormat="1" ht="15.75">
      <c r="A3" s="62"/>
      <c r="B3" s="62"/>
      <c r="C3" s="64"/>
      <c r="D3" s="64"/>
      <c r="E3" s="93"/>
      <c r="F3" s="1" t="s">
        <v>457</v>
      </c>
      <c r="O3" s="346" t="s">
        <v>455</v>
      </c>
      <c r="P3" s="346"/>
    </row>
    <row r="4" spans="1:5" s="1" customFormat="1" ht="15.75">
      <c r="A4" s="62"/>
      <c r="B4" s="62"/>
      <c r="C4" s="64"/>
      <c r="D4" s="64"/>
      <c r="E4" s="93"/>
    </row>
    <row r="5" s="1" customFormat="1" ht="12.75" customHeight="1"/>
    <row r="6" spans="1:9" s="1" customFormat="1" ht="16.5" customHeight="1">
      <c r="A6" s="347" t="s">
        <v>420</v>
      </c>
      <c r="B6" s="347"/>
      <c r="C6" s="347"/>
      <c r="D6" s="347"/>
      <c r="E6" s="347"/>
      <c r="F6" s="347"/>
      <c r="G6" s="347"/>
      <c r="H6" s="347"/>
      <c r="I6" s="347"/>
    </row>
    <row r="7" spans="1:18" ht="12.75">
      <c r="A7" s="24"/>
      <c r="B7" s="24"/>
      <c r="C7" s="24"/>
      <c r="D7" s="24"/>
      <c r="E7" s="24"/>
      <c r="F7" s="24"/>
      <c r="Q7" s="22" t="s">
        <v>456</v>
      </c>
      <c r="R7" s="22" t="s">
        <v>459</v>
      </c>
    </row>
    <row r="8" spans="1:15" ht="39" customHeight="1">
      <c r="A8" s="340"/>
      <c r="B8" s="340"/>
      <c r="C8" s="340"/>
      <c r="D8" s="340"/>
      <c r="E8" s="340"/>
      <c r="F8" s="26" t="s">
        <v>402</v>
      </c>
      <c r="G8" s="164" t="s">
        <v>261</v>
      </c>
      <c r="H8" s="164" t="s">
        <v>208</v>
      </c>
      <c r="I8" s="164" t="s">
        <v>261</v>
      </c>
      <c r="J8" s="164" t="s">
        <v>2</v>
      </c>
      <c r="K8" s="164" t="s">
        <v>261</v>
      </c>
      <c r="L8" s="164" t="s">
        <v>429</v>
      </c>
      <c r="M8" s="164" t="s">
        <v>261</v>
      </c>
      <c r="N8" s="164" t="s">
        <v>452</v>
      </c>
      <c r="O8" s="164" t="s">
        <v>261</v>
      </c>
    </row>
    <row r="9" spans="1:15" s="23" customFormat="1" ht="12.75">
      <c r="A9" s="341">
        <v>1</v>
      </c>
      <c r="B9" s="341"/>
      <c r="C9" s="341"/>
      <c r="D9" s="341"/>
      <c r="E9" s="341"/>
      <c r="F9" s="27">
        <v>2</v>
      </c>
      <c r="G9" s="27">
        <v>3</v>
      </c>
      <c r="H9" s="27">
        <v>3</v>
      </c>
      <c r="I9" s="27">
        <v>3</v>
      </c>
      <c r="J9" s="27">
        <v>3</v>
      </c>
      <c r="K9" s="27">
        <v>3</v>
      </c>
      <c r="L9" s="27">
        <v>3</v>
      </c>
      <c r="M9" s="27">
        <v>3</v>
      </c>
      <c r="N9" s="27">
        <v>3</v>
      </c>
      <c r="O9" s="27">
        <v>3</v>
      </c>
    </row>
    <row r="10" spans="1:15" s="30" customFormat="1" ht="12.75">
      <c r="A10" s="28"/>
      <c r="B10" s="28"/>
      <c r="C10" s="28"/>
      <c r="D10" s="28"/>
      <c r="E10" s="28"/>
      <c r="F10" s="29" t="s">
        <v>403</v>
      </c>
      <c r="G10" s="94">
        <f aca="true" t="shared" si="0" ref="G10:M10">G11+G17+G23+G27+G35+G42+G47+G57+G68</f>
        <v>15310</v>
      </c>
      <c r="H10" s="94">
        <f t="shared" si="0"/>
        <v>0</v>
      </c>
      <c r="I10" s="94">
        <f t="shared" si="0"/>
        <v>15310</v>
      </c>
      <c r="J10" s="94">
        <f t="shared" si="0"/>
        <v>0</v>
      </c>
      <c r="K10" s="94">
        <f t="shared" si="0"/>
        <v>15310</v>
      </c>
      <c r="L10" s="94">
        <f t="shared" si="0"/>
        <v>0</v>
      </c>
      <c r="M10" s="94">
        <f t="shared" si="0"/>
        <v>15310</v>
      </c>
      <c r="N10" s="94">
        <f>N11+N17+N23+N27+N35+N42+N47+N57+N68</f>
        <v>1065</v>
      </c>
      <c r="O10" s="94">
        <f>O11+O17+O23+O27+O35+O42+O47+O57+O68</f>
        <v>16375</v>
      </c>
    </row>
    <row r="11" spans="1:15" s="30" customFormat="1" ht="12.75">
      <c r="A11" s="28" t="s">
        <v>404</v>
      </c>
      <c r="B11" s="28" t="s">
        <v>406</v>
      </c>
      <c r="C11" s="28" t="s">
        <v>407</v>
      </c>
      <c r="D11" s="28" t="s">
        <v>408</v>
      </c>
      <c r="E11" s="28" t="s">
        <v>409</v>
      </c>
      <c r="F11" s="29" t="s">
        <v>410</v>
      </c>
      <c r="G11" s="94">
        <f aca="true" t="shared" si="1" ref="G11:O11">G12</f>
        <v>6430</v>
      </c>
      <c r="H11" s="94">
        <f t="shared" si="1"/>
        <v>0</v>
      </c>
      <c r="I11" s="94">
        <f t="shared" si="1"/>
        <v>6430</v>
      </c>
      <c r="J11" s="94">
        <f t="shared" si="1"/>
        <v>0</v>
      </c>
      <c r="K11" s="94">
        <f t="shared" si="1"/>
        <v>6430</v>
      </c>
      <c r="L11" s="94">
        <f t="shared" si="1"/>
        <v>0</v>
      </c>
      <c r="M11" s="94">
        <f t="shared" si="1"/>
        <v>6430</v>
      </c>
      <c r="N11" s="94">
        <f t="shared" si="1"/>
        <v>0</v>
      </c>
      <c r="O11" s="94">
        <f t="shared" si="1"/>
        <v>6430</v>
      </c>
    </row>
    <row r="12" spans="1:15" s="30" customFormat="1" ht="12.75">
      <c r="A12" s="31" t="s">
        <v>404</v>
      </c>
      <c r="B12" s="31" t="s">
        <v>411</v>
      </c>
      <c r="C12" s="31" t="s">
        <v>353</v>
      </c>
      <c r="D12" s="31" t="s">
        <v>408</v>
      </c>
      <c r="E12" s="31" t="s">
        <v>412</v>
      </c>
      <c r="F12" s="32" t="s">
        <v>413</v>
      </c>
      <c r="G12" s="101">
        <f aca="true" t="shared" si="2" ref="G12:M12">G13+G15+G14+G16</f>
        <v>6430</v>
      </c>
      <c r="H12" s="101">
        <f t="shared" si="2"/>
        <v>0</v>
      </c>
      <c r="I12" s="101">
        <f t="shared" si="2"/>
        <v>6430</v>
      </c>
      <c r="J12" s="101">
        <f t="shared" si="2"/>
        <v>0</v>
      </c>
      <c r="K12" s="101">
        <f t="shared" si="2"/>
        <v>6430</v>
      </c>
      <c r="L12" s="101">
        <f t="shared" si="2"/>
        <v>0</v>
      </c>
      <c r="M12" s="101">
        <f t="shared" si="2"/>
        <v>6430</v>
      </c>
      <c r="N12" s="101">
        <f>N13+N15+N14+N16</f>
        <v>0</v>
      </c>
      <c r="O12" s="101">
        <f>O13+O15+O14+O16</f>
        <v>6430</v>
      </c>
    </row>
    <row r="13" spans="1:17" s="35" customFormat="1" ht="54" customHeight="1">
      <c r="A13" s="33" t="s">
        <v>404</v>
      </c>
      <c r="B13" s="33" t="s">
        <v>414</v>
      </c>
      <c r="C13" s="33" t="s">
        <v>353</v>
      </c>
      <c r="D13" s="33" t="s">
        <v>408</v>
      </c>
      <c r="E13" s="33" t="s">
        <v>412</v>
      </c>
      <c r="F13" s="34" t="s">
        <v>415</v>
      </c>
      <c r="G13" s="102">
        <v>6380</v>
      </c>
      <c r="H13" s="102"/>
      <c r="I13" s="102">
        <f>G13+H13</f>
        <v>6380</v>
      </c>
      <c r="J13" s="102"/>
      <c r="K13" s="102">
        <f>I13+J13</f>
        <v>6380</v>
      </c>
      <c r="L13" s="102"/>
      <c r="M13" s="102">
        <f>K13+L13</f>
        <v>6380</v>
      </c>
      <c r="N13" s="102">
        <v>-70</v>
      </c>
      <c r="O13" s="102">
        <f>M13+N13</f>
        <v>6310</v>
      </c>
      <c r="Q13" s="35" t="s">
        <v>458</v>
      </c>
    </row>
    <row r="14" spans="1:15" ht="80.25" customHeight="1">
      <c r="A14" s="33" t="s">
        <v>404</v>
      </c>
      <c r="B14" s="33" t="s">
        <v>416</v>
      </c>
      <c r="C14" s="33" t="s">
        <v>353</v>
      </c>
      <c r="D14" s="33" t="s">
        <v>408</v>
      </c>
      <c r="E14" s="33" t="s">
        <v>412</v>
      </c>
      <c r="F14" s="36" t="s">
        <v>5</v>
      </c>
      <c r="G14" s="102">
        <v>40</v>
      </c>
      <c r="H14" s="102"/>
      <c r="I14" s="102">
        <f>G14+H14</f>
        <v>40</v>
      </c>
      <c r="J14" s="102"/>
      <c r="K14" s="102">
        <f>I14+J14</f>
        <v>40</v>
      </c>
      <c r="L14" s="102"/>
      <c r="M14" s="102">
        <f>K14+L14</f>
        <v>40</v>
      </c>
      <c r="N14" s="102">
        <v>40</v>
      </c>
      <c r="O14" s="102">
        <f>M14+N14</f>
        <v>80</v>
      </c>
    </row>
    <row r="15" spans="1:15" ht="39.75" customHeight="1">
      <c r="A15" s="33" t="s">
        <v>404</v>
      </c>
      <c r="B15" s="33" t="s">
        <v>6</v>
      </c>
      <c r="C15" s="33" t="s">
        <v>353</v>
      </c>
      <c r="D15" s="33" t="s">
        <v>408</v>
      </c>
      <c r="E15" s="33" t="s">
        <v>412</v>
      </c>
      <c r="F15" s="37" t="s">
        <v>7</v>
      </c>
      <c r="G15" s="102">
        <v>10</v>
      </c>
      <c r="H15" s="102"/>
      <c r="I15" s="102">
        <f>G15+H15</f>
        <v>10</v>
      </c>
      <c r="J15" s="102"/>
      <c r="K15" s="102">
        <f>I15+J15</f>
        <v>10</v>
      </c>
      <c r="L15" s="102"/>
      <c r="M15" s="102">
        <f>K15+L15</f>
        <v>10</v>
      </c>
      <c r="N15" s="102">
        <v>30</v>
      </c>
      <c r="O15" s="102">
        <f>M15+N15</f>
        <v>40</v>
      </c>
    </row>
    <row r="16" spans="1:15" ht="69" customHeight="1" hidden="1">
      <c r="A16" s="33" t="s">
        <v>404</v>
      </c>
      <c r="B16" s="33" t="s">
        <v>104</v>
      </c>
      <c r="C16" s="33" t="s">
        <v>353</v>
      </c>
      <c r="D16" s="33" t="s">
        <v>408</v>
      </c>
      <c r="E16" s="33" t="s">
        <v>412</v>
      </c>
      <c r="F16" s="37" t="s">
        <v>115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</row>
    <row r="17" spans="1:15" s="48" customFormat="1" ht="27.75" customHeight="1">
      <c r="A17" s="28" t="s">
        <v>105</v>
      </c>
      <c r="B17" s="28" t="s">
        <v>406</v>
      </c>
      <c r="C17" s="28" t="s">
        <v>407</v>
      </c>
      <c r="D17" s="28" t="s">
        <v>408</v>
      </c>
      <c r="E17" s="28" t="s">
        <v>409</v>
      </c>
      <c r="F17" s="53" t="s">
        <v>106</v>
      </c>
      <c r="G17" s="94">
        <f aca="true" t="shared" si="3" ref="G17:O17">G18</f>
        <v>1753</v>
      </c>
      <c r="H17" s="94">
        <f t="shared" si="3"/>
        <v>0</v>
      </c>
      <c r="I17" s="94">
        <f t="shared" si="3"/>
        <v>1753</v>
      </c>
      <c r="J17" s="94">
        <f t="shared" si="3"/>
        <v>0</v>
      </c>
      <c r="K17" s="94">
        <f t="shared" si="3"/>
        <v>1753</v>
      </c>
      <c r="L17" s="94">
        <f t="shared" si="3"/>
        <v>0</v>
      </c>
      <c r="M17" s="94">
        <f t="shared" si="3"/>
        <v>1753</v>
      </c>
      <c r="N17" s="94">
        <f t="shared" si="3"/>
        <v>0</v>
      </c>
      <c r="O17" s="94">
        <f t="shared" si="3"/>
        <v>1753</v>
      </c>
    </row>
    <row r="18" spans="1:15" ht="27" customHeight="1">
      <c r="A18" s="31" t="s">
        <v>105</v>
      </c>
      <c r="B18" s="31" t="s">
        <v>411</v>
      </c>
      <c r="C18" s="31" t="s">
        <v>353</v>
      </c>
      <c r="D18" s="31" t="s">
        <v>408</v>
      </c>
      <c r="E18" s="31" t="s">
        <v>412</v>
      </c>
      <c r="F18" s="40" t="s">
        <v>107</v>
      </c>
      <c r="G18" s="101">
        <f aca="true" t="shared" si="4" ref="G18:M18">G19+G20+G21+G22</f>
        <v>1753</v>
      </c>
      <c r="H18" s="101">
        <f t="shared" si="4"/>
        <v>0</v>
      </c>
      <c r="I18" s="101">
        <f t="shared" si="4"/>
        <v>1753</v>
      </c>
      <c r="J18" s="101">
        <f t="shared" si="4"/>
        <v>0</v>
      </c>
      <c r="K18" s="101">
        <f t="shared" si="4"/>
        <v>1753</v>
      </c>
      <c r="L18" s="101">
        <f t="shared" si="4"/>
        <v>0</v>
      </c>
      <c r="M18" s="101">
        <f t="shared" si="4"/>
        <v>1753</v>
      </c>
      <c r="N18" s="101">
        <f>N19+N20+N21+N22</f>
        <v>0</v>
      </c>
      <c r="O18" s="101">
        <f>O19+O20+O21+O22</f>
        <v>1753</v>
      </c>
    </row>
    <row r="19" spans="1:15" ht="51">
      <c r="A19" s="126" t="s">
        <v>105</v>
      </c>
      <c r="B19" s="126" t="s">
        <v>116</v>
      </c>
      <c r="C19" s="67" t="s">
        <v>353</v>
      </c>
      <c r="D19" s="67" t="s">
        <v>408</v>
      </c>
      <c r="E19" s="67" t="s">
        <v>412</v>
      </c>
      <c r="F19" s="37" t="s">
        <v>254</v>
      </c>
      <c r="G19" s="102">
        <v>598.6</v>
      </c>
      <c r="H19" s="102"/>
      <c r="I19" s="102">
        <f>G19+H19</f>
        <v>598.6</v>
      </c>
      <c r="J19" s="102"/>
      <c r="K19" s="102">
        <f>I19+J19</f>
        <v>598.6</v>
      </c>
      <c r="L19" s="102"/>
      <c r="M19" s="102">
        <f>K19+L19</f>
        <v>598.6</v>
      </c>
      <c r="N19" s="102"/>
      <c r="O19" s="102">
        <f>M19+N19</f>
        <v>598.6</v>
      </c>
    </row>
    <row r="20" spans="1:15" ht="63.75">
      <c r="A20" s="126" t="s">
        <v>105</v>
      </c>
      <c r="B20" s="126" t="s">
        <v>117</v>
      </c>
      <c r="C20" s="67" t="s">
        <v>353</v>
      </c>
      <c r="D20" s="67" t="s">
        <v>408</v>
      </c>
      <c r="E20" s="67" t="s">
        <v>412</v>
      </c>
      <c r="F20" s="125" t="s">
        <v>255</v>
      </c>
      <c r="G20" s="102">
        <v>6</v>
      </c>
      <c r="H20" s="102"/>
      <c r="I20" s="102">
        <f>G20+H20</f>
        <v>6</v>
      </c>
      <c r="J20" s="102"/>
      <c r="K20" s="102">
        <f>I20+J20</f>
        <v>6</v>
      </c>
      <c r="L20" s="102"/>
      <c r="M20" s="102">
        <f>K20+L20</f>
        <v>6</v>
      </c>
      <c r="N20" s="102"/>
      <c r="O20" s="102">
        <f>M20+N20</f>
        <v>6</v>
      </c>
    </row>
    <row r="21" spans="1:15" ht="51">
      <c r="A21" s="126" t="s">
        <v>105</v>
      </c>
      <c r="B21" s="126" t="s">
        <v>118</v>
      </c>
      <c r="C21" s="67" t="s">
        <v>353</v>
      </c>
      <c r="D21" s="67" t="s">
        <v>408</v>
      </c>
      <c r="E21" s="67" t="s">
        <v>412</v>
      </c>
      <c r="F21" s="37" t="s">
        <v>256</v>
      </c>
      <c r="G21" s="102">
        <f>1268.1-119.7</f>
        <v>1148.3999999999999</v>
      </c>
      <c r="H21" s="102"/>
      <c r="I21" s="102">
        <f>G21+H21</f>
        <v>1148.3999999999999</v>
      </c>
      <c r="J21" s="102"/>
      <c r="K21" s="102">
        <f>I21+J21</f>
        <v>1148.3999999999999</v>
      </c>
      <c r="L21" s="102"/>
      <c r="M21" s="102">
        <f>K21+L21</f>
        <v>1148.3999999999999</v>
      </c>
      <c r="N21" s="102"/>
      <c r="O21" s="102">
        <f>M21+N21</f>
        <v>1148.3999999999999</v>
      </c>
    </row>
    <row r="22" spans="1:15" ht="51" hidden="1">
      <c r="A22" s="67" t="s">
        <v>105</v>
      </c>
      <c r="B22" s="126" t="s">
        <v>119</v>
      </c>
      <c r="C22" s="67" t="s">
        <v>353</v>
      </c>
      <c r="D22" s="67" t="s">
        <v>408</v>
      </c>
      <c r="E22" s="67" t="s">
        <v>412</v>
      </c>
      <c r="F22" s="37" t="s">
        <v>346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</row>
    <row r="23" spans="1:15" ht="12.75" customHeight="1">
      <c r="A23" s="28" t="s">
        <v>8</v>
      </c>
      <c r="B23" s="28" t="s">
        <v>406</v>
      </c>
      <c r="C23" s="28" t="s">
        <v>407</v>
      </c>
      <c r="D23" s="28" t="s">
        <v>408</v>
      </c>
      <c r="E23" s="28" t="s">
        <v>409</v>
      </c>
      <c r="F23" s="38" t="s">
        <v>9</v>
      </c>
      <c r="G23" s="94">
        <f aca="true" t="shared" si="5" ref="G23:O23">G24</f>
        <v>16</v>
      </c>
      <c r="H23" s="94">
        <f t="shared" si="5"/>
        <v>0</v>
      </c>
      <c r="I23" s="94">
        <f t="shared" si="5"/>
        <v>16</v>
      </c>
      <c r="J23" s="94">
        <f t="shared" si="5"/>
        <v>0</v>
      </c>
      <c r="K23" s="94">
        <f t="shared" si="5"/>
        <v>16</v>
      </c>
      <c r="L23" s="94">
        <f t="shared" si="5"/>
        <v>0</v>
      </c>
      <c r="M23" s="94">
        <f t="shared" si="5"/>
        <v>16</v>
      </c>
      <c r="N23" s="94">
        <f t="shared" si="5"/>
        <v>0</v>
      </c>
      <c r="O23" s="94">
        <f t="shared" si="5"/>
        <v>16</v>
      </c>
    </row>
    <row r="24" spans="1:15" s="41" customFormat="1" ht="13.5" customHeight="1">
      <c r="A24" s="39" t="s">
        <v>8</v>
      </c>
      <c r="B24" s="39" t="s">
        <v>10</v>
      </c>
      <c r="C24" s="39" t="s">
        <v>353</v>
      </c>
      <c r="D24" s="39" t="s">
        <v>408</v>
      </c>
      <c r="E24" s="39" t="s">
        <v>412</v>
      </c>
      <c r="F24" s="40" t="s">
        <v>11</v>
      </c>
      <c r="G24" s="101">
        <f aca="true" t="shared" si="6" ref="G24:M24">G25+G26</f>
        <v>16</v>
      </c>
      <c r="H24" s="101">
        <f t="shared" si="6"/>
        <v>0</v>
      </c>
      <c r="I24" s="101">
        <f t="shared" si="6"/>
        <v>16</v>
      </c>
      <c r="J24" s="101">
        <f t="shared" si="6"/>
        <v>0</v>
      </c>
      <c r="K24" s="101">
        <f t="shared" si="6"/>
        <v>16</v>
      </c>
      <c r="L24" s="101">
        <f t="shared" si="6"/>
        <v>0</v>
      </c>
      <c r="M24" s="101">
        <f t="shared" si="6"/>
        <v>16</v>
      </c>
      <c r="N24" s="101">
        <f>N25+N26</f>
        <v>0</v>
      </c>
      <c r="O24" s="101">
        <f>O25+O26</f>
        <v>16</v>
      </c>
    </row>
    <row r="25" spans="1:15" s="41" customFormat="1" ht="13.5">
      <c r="A25" s="42" t="s">
        <v>8</v>
      </c>
      <c r="B25" s="42" t="s">
        <v>12</v>
      </c>
      <c r="C25" s="42" t="s">
        <v>353</v>
      </c>
      <c r="D25" s="42" t="s">
        <v>408</v>
      </c>
      <c r="E25" s="42" t="s">
        <v>412</v>
      </c>
      <c r="F25" s="37" t="s">
        <v>11</v>
      </c>
      <c r="G25" s="102">
        <v>16</v>
      </c>
      <c r="H25" s="102"/>
      <c r="I25" s="102">
        <f>G25+H25</f>
        <v>16</v>
      </c>
      <c r="J25" s="102"/>
      <c r="K25" s="102">
        <f>I25+J25</f>
        <v>16</v>
      </c>
      <c r="L25" s="102"/>
      <c r="M25" s="102">
        <f>K25+L25</f>
        <v>16</v>
      </c>
      <c r="N25" s="102"/>
      <c r="O25" s="102">
        <f>M25+N25</f>
        <v>16</v>
      </c>
    </row>
    <row r="26" spans="1:15" s="43" customFormat="1" ht="24" customHeight="1" hidden="1">
      <c r="A26" s="42" t="s">
        <v>8</v>
      </c>
      <c r="B26" s="42" t="s">
        <v>13</v>
      </c>
      <c r="C26" s="42" t="s">
        <v>353</v>
      </c>
      <c r="D26" s="42" t="s">
        <v>408</v>
      </c>
      <c r="E26" s="42" t="s">
        <v>412</v>
      </c>
      <c r="F26" s="37" t="s">
        <v>14</v>
      </c>
      <c r="G26" s="102"/>
      <c r="H26" s="102"/>
      <c r="I26" s="102"/>
      <c r="J26" s="102"/>
      <c r="K26" s="102"/>
      <c r="L26" s="102"/>
      <c r="M26" s="102"/>
      <c r="N26" s="102"/>
      <c r="O26" s="102"/>
    </row>
    <row r="27" spans="1:15" ht="15" customHeight="1">
      <c r="A27" s="28" t="s">
        <v>15</v>
      </c>
      <c r="B27" s="28" t="s">
        <v>406</v>
      </c>
      <c r="C27" s="28" t="s">
        <v>407</v>
      </c>
      <c r="D27" s="28" t="s">
        <v>408</v>
      </c>
      <c r="E27" s="28" t="s">
        <v>409</v>
      </c>
      <c r="F27" s="29" t="s">
        <v>18</v>
      </c>
      <c r="G27" s="94">
        <f aca="true" t="shared" si="7" ref="G27:M27">G28+G29</f>
        <v>3950</v>
      </c>
      <c r="H27" s="94">
        <f t="shared" si="7"/>
        <v>0</v>
      </c>
      <c r="I27" s="94">
        <f t="shared" si="7"/>
        <v>3950</v>
      </c>
      <c r="J27" s="94">
        <f t="shared" si="7"/>
        <v>0</v>
      </c>
      <c r="K27" s="94">
        <f t="shared" si="7"/>
        <v>3950</v>
      </c>
      <c r="L27" s="94">
        <f t="shared" si="7"/>
        <v>0</v>
      </c>
      <c r="M27" s="94">
        <f t="shared" si="7"/>
        <v>3950</v>
      </c>
      <c r="N27" s="94">
        <f>N28+N29</f>
        <v>0</v>
      </c>
      <c r="O27" s="94">
        <f>O28+O29</f>
        <v>3950</v>
      </c>
    </row>
    <row r="28" spans="1:15" ht="38.25" customHeight="1">
      <c r="A28" s="33" t="s">
        <v>15</v>
      </c>
      <c r="B28" s="33" t="s">
        <v>19</v>
      </c>
      <c r="C28" s="33" t="s">
        <v>364</v>
      </c>
      <c r="D28" s="33" t="s">
        <v>408</v>
      </c>
      <c r="E28" s="33" t="s">
        <v>412</v>
      </c>
      <c r="F28" s="45" t="s">
        <v>75</v>
      </c>
      <c r="G28" s="102">
        <v>1510</v>
      </c>
      <c r="H28" s="102"/>
      <c r="I28" s="102">
        <f>G28+H28</f>
        <v>1510</v>
      </c>
      <c r="J28" s="102"/>
      <c r="K28" s="102">
        <f>I28+J28</f>
        <v>1510</v>
      </c>
      <c r="L28" s="102"/>
      <c r="M28" s="102">
        <f>K28+L28</f>
        <v>1510</v>
      </c>
      <c r="N28" s="102"/>
      <c r="O28" s="102">
        <f>M28+N28</f>
        <v>1510</v>
      </c>
    </row>
    <row r="29" spans="1:15" s="30" customFormat="1" ht="12.75">
      <c r="A29" s="31" t="s">
        <v>15</v>
      </c>
      <c r="B29" s="31" t="s">
        <v>20</v>
      </c>
      <c r="C29" s="31" t="s">
        <v>407</v>
      </c>
      <c r="D29" s="31" t="s">
        <v>408</v>
      </c>
      <c r="E29" s="31" t="s">
        <v>412</v>
      </c>
      <c r="F29" s="44" t="s">
        <v>21</v>
      </c>
      <c r="G29" s="101">
        <f aca="true" t="shared" si="8" ref="G29:M29">G30+G31</f>
        <v>2440</v>
      </c>
      <c r="H29" s="101">
        <f t="shared" si="8"/>
        <v>0</v>
      </c>
      <c r="I29" s="101">
        <f t="shared" si="8"/>
        <v>2440</v>
      </c>
      <c r="J29" s="101">
        <f t="shared" si="8"/>
        <v>0</v>
      </c>
      <c r="K29" s="101">
        <f t="shared" si="8"/>
        <v>2440</v>
      </c>
      <c r="L29" s="101">
        <f t="shared" si="8"/>
        <v>0</v>
      </c>
      <c r="M29" s="101">
        <f t="shared" si="8"/>
        <v>2440</v>
      </c>
      <c r="N29" s="101">
        <f>N30+N31</f>
        <v>0</v>
      </c>
      <c r="O29" s="101">
        <f>O30+O31</f>
        <v>2440</v>
      </c>
    </row>
    <row r="30" spans="1:15" s="30" customFormat="1" ht="27" customHeight="1">
      <c r="A30" s="33" t="s">
        <v>15</v>
      </c>
      <c r="B30" s="33" t="s">
        <v>327</v>
      </c>
      <c r="C30" s="33" t="s">
        <v>364</v>
      </c>
      <c r="D30" s="33" t="s">
        <v>23</v>
      </c>
      <c r="E30" s="33" t="s">
        <v>412</v>
      </c>
      <c r="F30" s="36" t="s">
        <v>328</v>
      </c>
      <c r="G30" s="102">
        <v>340</v>
      </c>
      <c r="H30" s="102"/>
      <c r="I30" s="102">
        <f>G30+H30</f>
        <v>340</v>
      </c>
      <c r="J30" s="102"/>
      <c r="K30" s="102">
        <f>I30+J30</f>
        <v>340</v>
      </c>
      <c r="L30" s="102"/>
      <c r="M30" s="102">
        <f>K30+L30</f>
        <v>340</v>
      </c>
      <c r="N30" s="102"/>
      <c r="O30" s="102">
        <f>M30+N30</f>
        <v>340</v>
      </c>
    </row>
    <row r="31" spans="1:15" ht="31.5" customHeight="1">
      <c r="A31" s="33" t="s">
        <v>15</v>
      </c>
      <c r="B31" s="33" t="s">
        <v>329</v>
      </c>
      <c r="C31" s="33" t="s">
        <v>364</v>
      </c>
      <c r="D31" s="33" t="s">
        <v>23</v>
      </c>
      <c r="E31" s="33" t="s">
        <v>412</v>
      </c>
      <c r="F31" s="36" t="s">
        <v>330</v>
      </c>
      <c r="G31" s="102">
        <v>2100</v>
      </c>
      <c r="H31" s="102"/>
      <c r="I31" s="102">
        <f>G31+H31</f>
        <v>2100</v>
      </c>
      <c r="J31" s="102"/>
      <c r="K31" s="102">
        <f>I31+J31</f>
        <v>2100</v>
      </c>
      <c r="L31" s="102"/>
      <c r="M31" s="102">
        <f>K31+L31</f>
        <v>2100</v>
      </c>
      <c r="N31" s="102"/>
      <c r="O31" s="102">
        <f>M31+N31</f>
        <v>2100</v>
      </c>
    </row>
    <row r="32" spans="1:15" s="48" customFormat="1" ht="25.5" hidden="1">
      <c r="A32" s="46" t="s">
        <v>24</v>
      </c>
      <c r="B32" s="46" t="s">
        <v>406</v>
      </c>
      <c r="C32" s="46" t="s">
        <v>407</v>
      </c>
      <c r="D32" s="46" t="s">
        <v>408</v>
      </c>
      <c r="E32" s="46" t="s">
        <v>407</v>
      </c>
      <c r="F32" s="47" t="s">
        <v>25</v>
      </c>
      <c r="G32" s="94"/>
      <c r="H32" s="94"/>
      <c r="I32" s="94"/>
      <c r="J32" s="94"/>
      <c r="K32" s="94"/>
      <c r="L32" s="94"/>
      <c r="M32" s="94"/>
      <c r="N32" s="94"/>
      <c r="O32" s="94"/>
    </row>
    <row r="33" spans="1:15" ht="12.75" hidden="1">
      <c r="A33" s="33" t="s">
        <v>24</v>
      </c>
      <c r="B33" s="33" t="s">
        <v>26</v>
      </c>
      <c r="C33" s="33" t="s">
        <v>407</v>
      </c>
      <c r="D33" s="33" t="s">
        <v>408</v>
      </c>
      <c r="E33" s="33" t="s">
        <v>412</v>
      </c>
      <c r="F33" s="45" t="s">
        <v>27</v>
      </c>
      <c r="G33" s="102"/>
      <c r="H33" s="102"/>
      <c r="I33" s="102"/>
      <c r="J33" s="102"/>
      <c r="K33" s="102"/>
      <c r="L33" s="102"/>
      <c r="M33" s="102"/>
      <c r="N33" s="102"/>
      <c r="O33" s="102"/>
    </row>
    <row r="34" spans="1:15" ht="12.75" hidden="1">
      <c r="A34" s="33" t="s">
        <v>24</v>
      </c>
      <c r="B34" s="33" t="s">
        <v>28</v>
      </c>
      <c r="C34" s="33" t="s">
        <v>407</v>
      </c>
      <c r="D34" s="33" t="s">
        <v>408</v>
      </c>
      <c r="E34" s="33" t="s">
        <v>412</v>
      </c>
      <c r="F34" s="45" t="s">
        <v>33</v>
      </c>
      <c r="G34" s="102"/>
      <c r="H34" s="102"/>
      <c r="I34" s="102"/>
      <c r="J34" s="102"/>
      <c r="K34" s="102"/>
      <c r="L34" s="102"/>
      <c r="M34" s="102"/>
      <c r="N34" s="102"/>
      <c r="O34" s="102"/>
    </row>
    <row r="35" spans="1:15" s="48" customFormat="1" ht="30" customHeight="1">
      <c r="A35" s="28" t="s">
        <v>387</v>
      </c>
      <c r="B35" s="28" t="s">
        <v>406</v>
      </c>
      <c r="C35" s="28" t="s">
        <v>407</v>
      </c>
      <c r="D35" s="28" t="s">
        <v>408</v>
      </c>
      <c r="E35" s="28" t="s">
        <v>409</v>
      </c>
      <c r="F35" s="49" t="s">
        <v>34</v>
      </c>
      <c r="G35" s="94">
        <f aca="true" t="shared" si="9" ref="G35:M35">G36+G41</f>
        <v>2496</v>
      </c>
      <c r="H35" s="94">
        <f t="shared" si="9"/>
        <v>0</v>
      </c>
      <c r="I35" s="94">
        <f t="shared" si="9"/>
        <v>2496</v>
      </c>
      <c r="J35" s="94">
        <f t="shared" si="9"/>
        <v>0</v>
      </c>
      <c r="K35" s="94">
        <f t="shared" si="9"/>
        <v>2496</v>
      </c>
      <c r="L35" s="94">
        <f t="shared" si="9"/>
        <v>0</v>
      </c>
      <c r="M35" s="94">
        <f t="shared" si="9"/>
        <v>2496</v>
      </c>
      <c r="N35" s="94">
        <f>N36+N41</f>
        <v>1065</v>
      </c>
      <c r="O35" s="94">
        <f>O36+O41</f>
        <v>3561</v>
      </c>
    </row>
    <row r="36" spans="1:15" s="30" customFormat="1" ht="64.5" customHeight="1">
      <c r="A36" s="31" t="s">
        <v>387</v>
      </c>
      <c r="B36" s="31" t="s">
        <v>35</v>
      </c>
      <c r="C36" s="31" t="s">
        <v>407</v>
      </c>
      <c r="D36" s="31" t="s">
        <v>408</v>
      </c>
      <c r="E36" s="31" t="s">
        <v>36</v>
      </c>
      <c r="F36" s="44" t="s">
        <v>45</v>
      </c>
      <c r="G36" s="101">
        <f aca="true" t="shared" si="10" ref="G36:M36">G37+G38</f>
        <v>2496</v>
      </c>
      <c r="H36" s="101">
        <f t="shared" si="10"/>
        <v>0</v>
      </c>
      <c r="I36" s="101">
        <f t="shared" si="10"/>
        <v>2496</v>
      </c>
      <c r="J36" s="101">
        <f t="shared" si="10"/>
        <v>0</v>
      </c>
      <c r="K36" s="101">
        <f t="shared" si="10"/>
        <v>2496</v>
      </c>
      <c r="L36" s="101">
        <f t="shared" si="10"/>
        <v>0</v>
      </c>
      <c r="M36" s="101">
        <f t="shared" si="10"/>
        <v>2496</v>
      </c>
      <c r="N36" s="101">
        <f>N37+N38</f>
        <v>1065</v>
      </c>
      <c r="O36" s="101">
        <f>O37+O38</f>
        <v>3561</v>
      </c>
    </row>
    <row r="37" spans="1:15" ht="63.75" customHeight="1">
      <c r="A37" s="33" t="s">
        <v>387</v>
      </c>
      <c r="B37" s="33" t="s">
        <v>46</v>
      </c>
      <c r="C37" s="33" t="s">
        <v>364</v>
      </c>
      <c r="D37" s="33" t="s">
        <v>408</v>
      </c>
      <c r="E37" s="33" t="s">
        <v>36</v>
      </c>
      <c r="F37" s="50" t="s">
        <v>310</v>
      </c>
      <c r="G37" s="102">
        <v>2300</v>
      </c>
      <c r="H37" s="102"/>
      <c r="I37" s="102">
        <f>G37+H37</f>
        <v>2300</v>
      </c>
      <c r="J37" s="102"/>
      <c r="K37" s="102">
        <f>I37+J37</f>
        <v>2300</v>
      </c>
      <c r="L37" s="102"/>
      <c r="M37" s="102">
        <f>K37+L37</f>
        <v>2300</v>
      </c>
      <c r="N37" s="102"/>
      <c r="O37" s="102">
        <f>M37+N37</f>
        <v>2300</v>
      </c>
    </row>
    <row r="38" spans="1:15" ht="56.25" customHeight="1">
      <c r="A38" s="33" t="s">
        <v>387</v>
      </c>
      <c r="B38" s="33" t="s">
        <v>47</v>
      </c>
      <c r="C38" s="33" t="s">
        <v>364</v>
      </c>
      <c r="D38" s="33" t="s">
        <v>408</v>
      </c>
      <c r="E38" s="33" t="s">
        <v>36</v>
      </c>
      <c r="F38" s="95" t="s">
        <v>311</v>
      </c>
      <c r="G38" s="102">
        <v>196</v>
      </c>
      <c r="H38" s="102"/>
      <c r="I38" s="102">
        <f>G38+H38</f>
        <v>196</v>
      </c>
      <c r="J38" s="102"/>
      <c r="K38" s="102">
        <f>I38+J38</f>
        <v>196</v>
      </c>
      <c r="L38" s="102"/>
      <c r="M38" s="102">
        <f>K38+L38</f>
        <v>196</v>
      </c>
      <c r="N38" s="102">
        <v>1065</v>
      </c>
      <c r="O38" s="102">
        <f>M38+N38</f>
        <v>1261</v>
      </c>
    </row>
    <row r="39" spans="1:15" ht="27.75" customHeight="1" hidden="1">
      <c r="A39" s="33" t="s">
        <v>387</v>
      </c>
      <c r="B39" s="33" t="s">
        <v>312</v>
      </c>
      <c r="C39" s="33" t="s">
        <v>364</v>
      </c>
      <c r="D39" s="33" t="s">
        <v>408</v>
      </c>
      <c r="E39" s="33" t="s">
        <v>36</v>
      </c>
      <c r="F39" s="95" t="s">
        <v>120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</row>
    <row r="40" spans="1:15" ht="28.5" customHeight="1" hidden="1">
      <c r="A40" s="33" t="s">
        <v>387</v>
      </c>
      <c r="B40" s="33" t="s">
        <v>313</v>
      </c>
      <c r="C40" s="33" t="s">
        <v>364</v>
      </c>
      <c r="D40" s="33" t="s">
        <v>408</v>
      </c>
      <c r="E40" s="33" t="s">
        <v>36</v>
      </c>
      <c r="F40" s="95" t="s">
        <v>121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2">
        <v>0</v>
      </c>
    </row>
    <row r="41" spans="1:15" s="52" customFormat="1" ht="54" customHeight="1" hidden="1">
      <c r="A41" s="39" t="s">
        <v>387</v>
      </c>
      <c r="B41" s="39" t="s">
        <v>48</v>
      </c>
      <c r="C41" s="39" t="s">
        <v>364</v>
      </c>
      <c r="D41" s="39" t="s">
        <v>408</v>
      </c>
      <c r="E41" s="39" t="s">
        <v>36</v>
      </c>
      <c r="F41" s="51" t="s">
        <v>123</v>
      </c>
      <c r="G41" s="103">
        <v>0</v>
      </c>
      <c r="H41" s="103">
        <v>0</v>
      </c>
      <c r="I41" s="103">
        <v>0</v>
      </c>
      <c r="J41" s="103">
        <v>0</v>
      </c>
      <c r="K41" s="103">
        <v>0</v>
      </c>
      <c r="L41" s="103">
        <v>0</v>
      </c>
      <c r="M41" s="103">
        <v>0</v>
      </c>
      <c r="N41" s="103">
        <v>0</v>
      </c>
      <c r="O41" s="103">
        <v>0</v>
      </c>
    </row>
    <row r="42" spans="1:15" s="48" customFormat="1" ht="27" customHeight="1">
      <c r="A42" s="46" t="s">
        <v>49</v>
      </c>
      <c r="B42" s="46" t="s">
        <v>406</v>
      </c>
      <c r="C42" s="46" t="s">
        <v>407</v>
      </c>
      <c r="D42" s="46" t="s">
        <v>408</v>
      </c>
      <c r="E42" s="46" t="s">
        <v>409</v>
      </c>
      <c r="F42" s="53" t="s">
        <v>50</v>
      </c>
      <c r="G42" s="94">
        <f aca="true" t="shared" si="11" ref="G42:O44">G43</f>
        <v>110</v>
      </c>
      <c r="H42" s="94">
        <f t="shared" si="11"/>
        <v>0</v>
      </c>
      <c r="I42" s="94">
        <f t="shared" si="11"/>
        <v>110</v>
      </c>
      <c r="J42" s="94">
        <f t="shared" si="11"/>
        <v>0</v>
      </c>
      <c r="K42" s="94">
        <f t="shared" si="11"/>
        <v>110</v>
      </c>
      <c r="L42" s="94">
        <f t="shared" si="11"/>
        <v>0</v>
      </c>
      <c r="M42" s="94">
        <f t="shared" si="11"/>
        <v>110</v>
      </c>
      <c r="N42" s="94">
        <f t="shared" si="11"/>
        <v>0</v>
      </c>
      <c r="O42" s="94">
        <f t="shared" si="11"/>
        <v>110</v>
      </c>
    </row>
    <row r="43" spans="1:15" s="30" customFormat="1" ht="12.75">
      <c r="A43" s="39" t="s">
        <v>49</v>
      </c>
      <c r="B43" s="39" t="s">
        <v>51</v>
      </c>
      <c r="C43" s="39" t="s">
        <v>407</v>
      </c>
      <c r="D43" s="39" t="s">
        <v>408</v>
      </c>
      <c r="E43" s="39" t="s">
        <v>52</v>
      </c>
      <c r="F43" s="40" t="s">
        <v>53</v>
      </c>
      <c r="G43" s="101">
        <f t="shared" si="11"/>
        <v>110</v>
      </c>
      <c r="H43" s="101">
        <f t="shared" si="11"/>
        <v>0</v>
      </c>
      <c r="I43" s="101">
        <f t="shared" si="11"/>
        <v>110</v>
      </c>
      <c r="J43" s="101">
        <f t="shared" si="11"/>
        <v>0</v>
      </c>
      <c r="K43" s="101">
        <f t="shared" si="11"/>
        <v>110</v>
      </c>
      <c r="L43" s="101">
        <f t="shared" si="11"/>
        <v>0</v>
      </c>
      <c r="M43" s="101">
        <f t="shared" si="11"/>
        <v>110</v>
      </c>
      <c r="N43" s="101">
        <f t="shared" si="11"/>
        <v>0</v>
      </c>
      <c r="O43" s="101">
        <f t="shared" si="11"/>
        <v>110</v>
      </c>
    </row>
    <row r="44" spans="1:15" ht="12.75">
      <c r="A44" s="42" t="s">
        <v>49</v>
      </c>
      <c r="B44" s="42" t="s">
        <v>54</v>
      </c>
      <c r="C44" s="42" t="s">
        <v>407</v>
      </c>
      <c r="D44" s="42" t="s">
        <v>408</v>
      </c>
      <c r="E44" s="42" t="s">
        <v>52</v>
      </c>
      <c r="F44" s="54" t="s">
        <v>55</v>
      </c>
      <c r="G44" s="102">
        <f t="shared" si="11"/>
        <v>110</v>
      </c>
      <c r="H44" s="102">
        <f t="shared" si="11"/>
        <v>0</v>
      </c>
      <c r="I44" s="102">
        <f t="shared" si="11"/>
        <v>110</v>
      </c>
      <c r="J44" s="102">
        <f t="shared" si="11"/>
        <v>0</v>
      </c>
      <c r="K44" s="102">
        <f t="shared" si="11"/>
        <v>110</v>
      </c>
      <c r="L44" s="102">
        <f t="shared" si="11"/>
        <v>0</v>
      </c>
      <c r="M44" s="102">
        <f t="shared" si="11"/>
        <v>110</v>
      </c>
      <c r="N44" s="102">
        <f t="shared" si="11"/>
        <v>0</v>
      </c>
      <c r="O44" s="102">
        <f t="shared" si="11"/>
        <v>110</v>
      </c>
    </row>
    <row r="45" spans="1:15" ht="27" customHeight="1">
      <c r="A45" s="42" t="s">
        <v>49</v>
      </c>
      <c r="B45" s="42" t="s">
        <v>56</v>
      </c>
      <c r="C45" s="42" t="s">
        <v>364</v>
      </c>
      <c r="D45" s="42" t="s">
        <v>408</v>
      </c>
      <c r="E45" s="42" t="s">
        <v>52</v>
      </c>
      <c r="F45" s="54" t="s">
        <v>314</v>
      </c>
      <c r="G45" s="102">
        <v>110</v>
      </c>
      <c r="H45" s="102"/>
      <c r="I45" s="102">
        <f>G45+H45</f>
        <v>110</v>
      </c>
      <c r="J45" s="102"/>
      <c r="K45" s="102">
        <f>I45+J45</f>
        <v>110</v>
      </c>
      <c r="L45" s="102"/>
      <c r="M45" s="102">
        <f>K45+L45</f>
        <v>110</v>
      </c>
      <c r="N45" s="102"/>
      <c r="O45" s="102">
        <f>M45+N45</f>
        <v>110</v>
      </c>
    </row>
    <row r="46" spans="1:15" ht="18" customHeight="1" hidden="1">
      <c r="A46" s="42" t="s">
        <v>49</v>
      </c>
      <c r="B46" s="42" t="s">
        <v>315</v>
      </c>
      <c r="C46" s="42" t="s">
        <v>364</v>
      </c>
      <c r="D46" s="42" t="s">
        <v>408</v>
      </c>
      <c r="E46" s="42" t="s">
        <v>52</v>
      </c>
      <c r="F46" s="54" t="s">
        <v>124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02">
        <v>0</v>
      </c>
      <c r="N46" s="102">
        <v>0</v>
      </c>
      <c r="O46" s="102">
        <v>0</v>
      </c>
    </row>
    <row r="47" spans="1:15" ht="26.25" customHeight="1">
      <c r="A47" s="28" t="s">
        <v>57</v>
      </c>
      <c r="B47" s="28" t="s">
        <v>406</v>
      </c>
      <c r="C47" s="28" t="s">
        <v>407</v>
      </c>
      <c r="D47" s="28" t="s">
        <v>408</v>
      </c>
      <c r="E47" s="28" t="s">
        <v>409</v>
      </c>
      <c r="F47" s="55" t="s">
        <v>58</v>
      </c>
      <c r="G47" s="94">
        <f aca="true" t="shared" si="12" ref="G47:M47">G56+G49</f>
        <v>550</v>
      </c>
      <c r="H47" s="94">
        <f t="shared" si="12"/>
        <v>0</v>
      </c>
      <c r="I47" s="94">
        <f t="shared" si="12"/>
        <v>550</v>
      </c>
      <c r="J47" s="94">
        <f t="shared" si="12"/>
        <v>0</v>
      </c>
      <c r="K47" s="94">
        <f t="shared" si="12"/>
        <v>550</v>
      </c>
      <c r="L47" s="94">
        <f t="shared" si="12"/>
        <v>0</v>
      </c>
      <c r="M47" s="94">
        <f t="shared" si="12"/>
        <v>550</v>
      </c>
      <c r="N47" s="94">
        <f>N56+N49</f>
        <v>0</v>
      </c>
      <c r="O47" s="94">
        <f>O56+O49</f>
        <v>550</v>
      </c>
    </row>
    <row r="48" spans="1:15" ht="27.75" customHeight="1" hidden="1">
      <c r="A48" s="33" t="s">
        <v>57</v>
      </c>
      <c r="B48" s="33" t="s">
        <v>64</v>
      </c>
      <c r="C48" s="33" t="s">
        <v>364</v>
      </c>
      <c r="D48" s="33" t="s">
        <v>408</v>
      </c>
      <c r="E48" s="33" t="s">
        <v>109</v>
      </c>
      <c r="F48" s="127" t="s">
        <v>125</v>
      </c>
      <c r="G48" s="102">
        <v>0</v>
      </c>
      <c r="H48" s="102">
        <v>0</v>
      </c>
      <c r="I48" s="102">
        <v>0</v>
      </c>
      <c r="J48" s="102">
        <v>0</v>
      </c>
      <c r="K48" s="102">
        <v>0</v>
      </c>
      <c r="L48" s="102">
        <v>0</v>
      </c>
      <c r="M48" s="102">
        <v>0</v>
      </c>
      <c r="N48" s="102">
        <v>0</v>
      </c>
      <c r="O48" s="102">
        <v>0</v>
      </c>
    </row>
    <row r="49" spans="1:15" ht="63" customHeight="1" hidden="1">
      <c r="A49" s="33" t="s">
        <v>57</v>
      </c>
      <c r="B49" s="33" t="s">
        <v>108</v>
      </c>
      <c r="C49" s="33" t="s">
        <v>364</v>
      </c>
      <c r="D49" s="33" t="s">
        <v>408</v>
      </c>
      <c r="E49" s="33" t="s">
        <v>109</v>
      </c>
      <c r="F49" s="50" t="s">
        <v>316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v>0</v>
      </c>
      <c r="M49" s="102">
        <v>0</v>
      </c>
      <c r="N49" s="102">
        <v>0</v>
      </c>
      <c r="O49" s="102">
        <v>0</v>
      </c>
    </row>
    <row r="50" spans="1:15" ht="69" customHeight="1" hidden="1">
      <c r="A50" s="33" t="s">
        <v>57</v>
      </c>
      <c r="B50" s="33" t="s">
        <v>317</v>
      </c>
      <c r="C50" s="33" t="s">
        <v>364</v>
      </c>
      <c r="D50" s="33" t="s">
        <v>408</v>
      </c>
      <c r="E50" s="33" t="s">
        <v>109</v>
      </c>
      <c r="F50" s="127" t="s">
        <v>127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</row>
    <row r="51" spans="1:15" ht="69" customHeight="1" hidden="1">
      <c r="A51" s="33" t="s">
        <v>57</v>
      </c>
      <c r="B51" s="33" t="s">
        <v>108</v>
      </c>
      <c r="C51" s="33" t="s">
        <v>364</v>
      </c>
      <c r="D51" s="33" t="s">
        <v>408</v>
      </c>
      <c r="E51" s="33" t="s">
        <v>318</v>
      </c>
      <c r="F51" s="127" t="s">
        <v>128</v>
      </c>
      <c r="G51" s="102">
        <v>0</v>
      </c>
      <c r="H51" s="102">
        <v>0</v>
      </c>
      <c r="I51" s="102">
        <v>0</v>
      </c>
      <c r="J51" s="102">
        <v>0</v>
      </c>
      <c r="K51" s="102">
        <v>0</v>
      </c>
      <c r="L51" s="102">
        <v>0</v>
      </c>
      <c r="M51" s="102">
        <v>0</v>
      </c>
      <c r="N51" s="102">
        <v>0</v>
      </c>
      <c r="O51" s="102">
        <v>0</v>
      </c>
    </row>
    <row r="52" spans="1:15" ht="70.5" customHeight="1" hidden="1">
      <c r="A52" s="33" t="s">
        <v>57</v>
      </c>
      <c r="B52" s="33" t="s">
        <v>317</v>
      </c>
      <c r="C52" s="33" t="s">
        <v>364</v>
      </c>
      <c r="D52" s="33" t="s">
        <v>408</v>
      </c>
      <c r="E52" s="33" t="s">
        <v>318</v>
      </c>
      <c r="F52" s="127" t="s">
        <v>128</v>
      </c>
      <c r="G52" s="102">
        <v>0</v>
      </c>
      <c r="H52" s="102">
        <v>0</v>
      </c>
      <c r="I52" s="102">
        <v>0</v>
      </c>
      <c r="J52" s="102">
        <v>0</v>
      </c>
      <c r="K52" s="102">
        <v>0</v>
      </c>
      <c r="L52" s="102">
        <v>0</v>
      </c>
      <c r="M52" s="102">
        <v>0</v>
      </c>
      <c r="N52" s="102">
        <v>0</v>
      </c>
      <c r="O52" s="102">
        <v>0</v>
      </c>
    </row>
    <row r="53" spans="1:15" ht="42.75" customHeight="1" hidden="1">
      <c r="A53" s="33" t="s">
        <v>57</v>
      </c>
      <c r="B53" s="33" t="s">
        <v>319</v>
      </c>
      <c r="C53" s="33" t="s">
        <v>364</v>
      </c>
      <c r="D53" s="33" t="s">
        <v>408</v>
      </c>
      <c r="E53" s="33" t="s">
        <v>109</v>
      </c>
      <c r="F53" s="127" t="s">
        <v>129</v>
      </c>
      <c r="G53" s="102">
        <v>0</v>
      </c>
      <c r="H53" s="102">
        <v>0</v>
      </c>
      <c r="I53" s="102">
        <v>0</v>
      </c>
      <c r="J53" s="102">
        <v>0</v>
      </c>
      <c r="K53" s="102">
        <v>0</v>
      </c>
      <c r="L53" s="102">
        <v>0</v>
      </c>
      <c r="M53" s="102">
        <v>0</v>
      </c>
      <c r="N53" s="102">
        <v>0</v>
      </c>
      <c r="O53" s="102">
        <v>0</v>
      </c>
    </row>
    <row r="54" spans="1:15" ht="40.5" customHeight="1" hidden="1">
      <c r="A54" s="33" t="s">
        <v>57</v>
      </c>
      <c r="B54" s="33" t="s">
        <v>319</v>
      </c>
      <c r="C54" s="33" t="s">
        <v>364</v>
      </c>
      <c r="D54" s="33" t="s">
        <v>408</v>
      </c>
      <c r="E54" s="33" t="s">
        <v>318</v>
      </c>
      <c r="F54" s="127" t="s">
        <v>130</v>
      </c>
      <c r="G54" s="102">
        <v>0</v>
      </c>
      <c r="H54" s="102">
        <v>0</v>
      </c>
      <c r="I54" s="102">
        <v>0</v>
      </c>
      <c r="J54" s="102">
        <v>0</v>
      </c>
      <c r="K54" s="102">
        <v>0</v>
      </c>
      <c r="L54" s="102">
        <v>0</v>
      </c>
      <c r="M54" s="102">
        <v>0</v>
      </c>
      <c r="N54" s="102">
        <v>0</v>
      </c>
      <c r="O54" s="102">
        <v>0</v>
      </c>
    </row>
    <row r="55" spans="1:15" ht="26.25" customHeight="1" hidden="1">
      <c r="A55" s="33" t="s">
        <v>57</v>
      </c>
      <c r="B55" s="33" t="s">
        <v>28</v>
      </c>
      <c r="C55" s="33" t="s">
        <v>364</v>
      </c>
      <c r="D55" s="33" t="s">
        <v>408</v>
      </c>
      <c r="E55" s="33" t="s">
        <v>320</v>
      </c>
      <c r="F55" s="127" t="s">
        <v>131</v>
      </c>
      <c r="G55" s="102">
        <v>0</v>
      </c>
      <c r="H55" s="102">
        <v>0</v>
      </c>
      <c r="I55" s="102">
        <v>0</v>
      </c>
      <c r="J55" s="102">
        <v>0</v>
      </c>
      <c r="K55" s="102">
        <v>0</v>
      </c>
      <c r="L55" s="102">
        <v>0</v>
      </c>
      <c r="M55" s="102">
        <v>0</v>
      </c>
      <c r="N55" s="102">
        <v>0</v>
      </c>
      <c r="O55" s="102">
        <v>0</v>
      </c>
    </row>
    <row r="56" spans="1:15" ht="41.25" customHeight="1">
      <c r="A56" s="33" t="s">
        <v>57</v>
      </c>
      <c r="B56" s="33" t="s">
        <v>22</v>
      </c>
      <c r="C56" s="33" t="s">
        <v>364</v>
      </c>
      <c r="D56" s="33" t="s">
        <v>408</v>
      </c>
      <c r="E56" s="33" t="s">
        <v>59</v>
      </c>
      <c r="F56" s="50" t="s">
        <v>321</v>
      </c>
      <c r="G56" s="102">
        <v>550</v>
      </c>
      <c r="H56" s="102"/>
      <c r="I56" s="102">
        <f>G56+H56</f>
        <v>550</v>
      </c>
      <c r="J56" s="102"/>
      <c r="K56" s="102">
        <f>I56+J56</f>
        <v>550</v>
      </c>
      <c r="L56" s="102"/>
      <c r="M56" s="102">
        <f>K56+L56</f>
        <v>550</v>
      </c>
      <c r="N56" s="102"/>
      <c r="O56" s="102">
        <f>M56+N56</f>
        <v>550</v>
      </c>
    </row>
    <row r="57" spans="1:15" s="48" customFormat="1" ht="16.5" customHeight="1">
      <c r="A57" s="28" t="s">
        <v>110</v>
      </c>
      <c r="B57" s="28" t="s">
        <v>406</v>
      </c>
      <c r="C57" s="28" t="s">
        <v>407</v>
      </c>
      <c r="D57" s="28" t="s">
        <v>408</v>
      </c>
      <c r="E57" s="28" t="s">
        <v>409</v>
      </c>
      <c r="F57" s="55" t="s">
        <v>111</v>
      </c>
      <c r="G57" s="94">
        <f aca="true" t="shared" si="13" ref="G57:M57">G66</f>
        <v>5</v>
      </c>
      <c r="H57" s="94">
        <f t="shared" si="13"/>
        <v>0</v>
      </c>
      <c r="I57" s="94">
        <f t="shared" si="13"/>
        <v>5</v>
      </c>
      <c r="J57" s="94">
        <f t="shared" si="13"/>
        <v>0</v>
      </c>
      <c r="K57" s="94">
        <f t="shared" si="13"/>
        <v>5</v>
      </c>
      <c r="L57" s="94">
        <f t="shared" si="13"/>
        <v>0</v>
      </c>
      <c r="M57" s="94">
        <f t="shared" si="13"/>
        <v>5</v>
      </c>
      <c r="N57" s="94">
        <f>N66</f>
        <v>0</v>
      </c>
      <c r="O57" s="94">
        <f>O66</f>
        <v>5</v>
      </c>
    </row>
    <row r="58" spans="1:15" s="48" customFormat="1" ht="42.75" customHeight="1" hidden="1">
      <c r="A58" s="33" t="s">
        <v>110</v>
      </c>
      <c r="B58" s="33" t="s">
        <v>322</v>
      </c>
      <c r="C58" s="33" t="s">
        <v>364</v>
      </c>
      <c r="D58" s="33" t="s">
        <v>408</v>
      </c>
      <c r="E58" s="33" t="s">
        <v>114</v>
      </c>
      <c r="F58" s="127" t="s">
        <v>158</v>
      </c>
      <c r="G58" s="102"/>
      <c r="H58" s="102"/>
      <c r="I58" s="102"/>
      <c r="J58" s="102"/>
      <c r="K58" s="102"/>
      <c r="L58" s="102"/>
      <c r="M58" s="102"/>
      <c r="N58" s="102"/>
      <c r="O58" s="102"/>
    </row>
    <row r="59" spans="1:15" s="48" customFormat="1" ht="55.5" customHeight="1" hidden="1">
      <c r="A59" s="33" t="s">
        <v>110</v>
      </c>
      <c r="B59" s="33" t="s">
        <v>323</v>
      </c>
      <c r="C59" s="33" t="s">
        <v>364</v>
      </c>
      <c r="D59" s="33" t="s">
        <v>408</v>
      </c>
      <c r="E59" s="33" t="s">
        <v>114</v>
      </c>
      <c r="F59" s="127" t="s">
        <v>159</v>
      </c>
      <c r="G59" s="102"/>
      <c r="H59" s="102"/>
      <c r="I59" s="102"/>
      <c r="J59" s="102"/>
      <c r="K59" s="102"/>
      <c r="L59" s="102"/>
      <c r="M59" s="102"/>
      <c r="N59" s="102"/>
      <c r="O59" s="102"/>
    </row>
    <row r="60" spans="1:15" s="48" customFormat="1" ht="41.25" customHeight="1" hidden="1">
      <c r="A60" s="33" t="s">
        <v>110</v>
      </c>
      <c r="B60" s="33" t="s">
        <v>324</v>
      </c>
      <c r="C60" s="33" t="s">
        <v>364</v>
      </c>
      <c r="D60" s="33" t="s">
        <v>408</v>
      </c>
      <c r="E60" s="33" t="s">
        <v>114</v>
      </c>
      <c r="F60" s="127" t="s">
        <v>160</v>
      </c>
      <c r="G60" s="102"/>
      <c r="H60" s="102"/>
      <c r="I60" s="102"/>
      <c r="J60" s="102"/>
      <c r="K60" s="102"/>
      <c r="L60" s="102"/>
      <c r="M60" s="102"/>
      <c r="N60" s="102"/>
      <c r="O60" s="102"/>
    </row>
    <row r="61" spans="1:15" s="48" customFormat="1" ht="43.5" customHeight="1" hidden="1">
      <c r="A61" s="33" t="s">
        <v>110</v>
      </c>
      <c r="B61" s="33" t="s">
        <v>325</v>
      </c>
      <c r="C61" s="33" t="s">
        <v>364</v>
      </c>
      <c r="D61" s="33" t="s">
        <v>408</v>
      </c>
      <c r="E61" s="33" t="s">
        <v>114</v>
      </c>
      <c r="F61" s="127" t="s">
        <v>161</v>
      </c>
      <c r="G61" s="102"/>
      <c r="H61" s="102"/>
      <c r="I61" s="102"/>
      <c r="J61" s="102"/>
      <c r="K61" s="102"/>
      <c r="L61" s="102"/>
      <c r="M61" s="102"/>
      <c r="N61" s="102"/>
      <c r="O61" s="102"/>
    </row>
    <row r="62" spans="1:15" s="48" customFormat="1" ht="55.5" customHeight="1" hidden="1">
      <c r="A62" s="33" t="s">
        <v>110</v>
      </c>
      <c r="B62" s="33" t="s">
        <v>326</v>
      </c>
      <c r="C62" s="33" t="s">
        <v>364</v>
      </c>
      <c r="D62" s="33" t="s">
        <v>408</v>
      </c>
      <c r="E62" s="33" t="s">
        <v>114</v>
      </c>
      <c r="F62" s="140" t="s">
        <v>331</v>
      </c>
      <c r="G62" s="102"/>
      <c r="H62" s="102"/>
      <c r="I62" s="102"/>
      <c r="J62" s="102"/>
      <c r="K62" s="102"/>
      <c r="L62" s="102"/>
      <c r="M62" s="102"/>
      <c r="N62" s="102"/>
      <c r="O62" s="102"/>
    </row>
    <row r="63" spans="1:15" s="48" customFormat="1" ht="54" customHeight="1" hidden="1">
      <c r="A63" s="33" t="s">
        <v>110</v>
      </c>
      <c r="B63" s="33" t="s">
        <v>332</v>
      </c>
      <c r="C63" s="33" t="s">
        <v>364</v>
      </c>
      <c r="D63" s="33" t="s">
        <v>408</v>
      </c>
      <c r="E63" s="33" t="s">
        <v>114</v>
      </c>
      <c r="F63" s="127" t="s">
        <v>162</v>
      </c>
      <c r="G63" s="102"/>
      <c r="H63" s="102"/>
      <c r="I63" s="102"/>
      <c r="J63" s="102"/>
      <c r="K63" s="102"/>
      <c r="L63" s="102"/>
      <c r="M63" s="102"/>
      <c r="N63" s="102"/>
      <c r="O63" s="102"/>
    </row>
    <row r="64" spans="1:15" s="48" customFormat="1" ht="69" customHeight="1" hidden="1">
      <c r="A64" s="33" t="s">
        <v>110</v>
      </c>
      <c r="B64" s="33" t="s">
        <v>333</v>
      </c>
      <c r="C64" s="33" t="s">
        <v>364</v>
      </c>
      <c r="D64" s="33" t="s">
        <v>408</v>
      </c>
      <c r="E64" s="33" t="s">
        <v>114</v>
      </c>
      <c r="F64" s="127" t="s">
        <v>163</v>
      </c>
      <c r="G64" s="102"/>
      <c r="H64" s="102"/>
      <c r="I64" s="102"/>
      <c r="J64" s="102"/>
      <c r="K64" s="102"/>
      <c r="L64" s="102"/>
      <c r="M64" s="102"/>
      <c r="N64" s="102"/>
      <c r="O64" s="102"/>
    </row>
    <row r="65" spans="1:15" s="48" customFormat="1" ht="68.25" customHeight="1" hidden="1">
      <c r="A65" s="33" t="s">
        <v>110</v>
      </c>
      <c r="B65" s="33" t="s">
        <v>334</v>
      </c>
      <c r="C65" s="33" t="s">
        <v>354</v>
      </c>
      <c r="D65" s="33" t="s">
        <v>408</v>
      </c>
      <c r="E65" s="33" t="s">
        <v>114</v>
      </c>
      <c r="F65" s="127" t="s">
        <v>163</v>
      </c>
      <c r="G65" s="102"/>
      <c r="H65" s="102"/>
      <c r="I65" s="102"/>
      <c r="J65" s="102"/>
      <c r="K65" s="102"/>
      <c r="L65" s="102"/>
      <c r="M65" s="102"/>
      <c r="N65" s="102"/>
      <c r="O65" s="102"/>
    </row>
    <row r="66" spans="1:15" ht="25.5" customHeight="1">
      <c r="A66" s="31" t="s">
        <v>110</v>
      </c>
      <c r="B66" s="31" t="s">
        <v>112</v>
      </c>
      <c r="C66" s="31" t="s">
        <v>407</v>
      </c>
      <c r="D66" s="31" t="s">
        <v>408</v>
      </c>
      <c r="E66" s="31" t="s">
        <v>409</v>
      </c>
      <c r="F66" s="96" t="s">
        <v>338</v>
      </c>
      <c r="G66" s="101">
        <f aca="true" t="shared" si="14" ref="G66:O66">G67</f>
        <v>5</v>
      </c>
      <c r="H66" s="101">
        <f t="shared" si="14"/>
        <v>0</v>
      </c>
      <c r="I66" s="101">
        <f t="shared" si="14"/>
        <v>5</v>
      </c>
      <c r="J66" s="101">
        <f t="shared" si="14"/>
        <v>0</v>
      </c>
      <c r="K66" s="101">
        <f t="shared" si="14"/>
        <v>5</v>
      </c>
      <c r="L66" s="101">
        <f t="shared" si="14"/>
        <v>0</v>
      </c>
      <c r="M66" s="101">
        <f t="shared" si="14"/>
        <v>5</v>
      </c>
      <c r="N66" s="101">
        <f t="shared" si="14"/>
        <v>0</v>
      </c>
      <c r="O66" s="101">
        <f t="shared" si="14"/>
        <v>5</v>
      </c>
    </row>
    <row r="67" spans="1:15" ht="26.25" customHeight="1">
      <c r="A67" s="33" t="s">
        <v>110</v>
      </c>
      <c r="B67" s="33" t="s">
        <v>113</v>
      </c>
      <c r="C67" s="33" t="s">
        <v>364</v>
      </c>
      <c r="D67" s="33" t="s">
        <v>408</v>
      </c>
      <c r="E67" s="33" t="s">
        <v>114</v>
      </c>
      <c r="F67" s="50" t="s">
        <v>164</v>
      </c>
      <c r="G67" s="102">
        <v>5</v>
      </c>
      <c r="H67" s="102"/>
      <c r="I67" s="102">
        <f>G67+H67</f>
        <v>5</v>
      </c>
      <c r="J67" s="102"/>
      <c r="K67" s="102">
        <f>I67+J67</f>
        <v>5</v>
      </c>
      <c r="L67" s="102"/>
      <c r="M67" s="102">
        <f>K67+L67</f>
        <v>5</v>
      </c>
      <c r="N67" s="102"/>
      <c r="O67" s="102">
        <f>M67+N67</f>
        <v>5</v>
      </c>
    </row>
    <row r="68" spans="1:15" s="48" customFormat="1" ht="12.75" hidden="1">
      <c r="A68" s="28" t="s">
        <v>60</v>
      </c>
      <c r="B68" s="28" t="s">
        <v>406</v>
      </c>
      <c r="C68" s="28" t="s">
        <v>364</v>
      </c>
      <c r="D68" s="28" t="s">
        <v>408</v>
      </c>
      <c r="E68" s="28" t="s">
        <v>409</v>
      </c>
      <c r="F68" s="55" t="s">
        <v>61</v>
      </c>
      <c r="G68" s="94">
        <f aca="true" t="shared" si="15" ref="G68:M68">G69+G71</f>
        <v>0</v>
      </c>
      <c r="H68" s="94">
        <f t="shared" si="15"/>
        <v>0</v>
      </c>
      <c r="I68" s="94">
        <f t="shared" si="15"/>
        <v>0</v>
      </c>
      <c r="J68" s="94">
        <f t="shared" si="15"/>
        <v>0</v>
      </c>
      <c r="K68" s="94">
        <f t="shared" si="15"/>
        <v>0</v>
      </c>
      <c r="L68" s="94">
        <f t="shared" si="15"/>
        <v>0</v>
      </c>
      <c r="M68" s="94">
        <f t="shared" si="15"/>
        <v>0</v>
      </c>
      <c r="N68" s="94">
        <f>N69+N71</f>
        <v>0</v>
      </c>
      <c r="O68" s="94">
        <f>O69+O71</f>
        <v>0</v>
      </c>
    </row>
    <row r="69" spans="1:15" ht="12.75" hidden="1">
      <c r="A69" s="31" t="s">
        <v>60</v>
      </c>
      <c r="B69" s="31" t="s">
        <v>51</v>
      </c>
      <c r="C69" s="31" t="s">
        <v>364</v>
      </c>
      <c r="D69" s="31" t="s">
        <v>408</v>
      </c>
      <c r="E69" s="31" t="s">
        <v>62</v>
      </c>
      <c r="F69" s="96" t="s">
        <v>63</v>
      </c>
      <c r="G69" s="101">
        <f aca="true" t="shared" si="16" ref="G69:O69">G70</f>
        <v>0</v>
      </c>
      <c r="H69" s="101">
        <f t="shared" si="16"/>
        <v>0</v>
      </c>
      <c r="I69" s="101">
        <f t="shared" si="16"/>
        <v>0</v>
      </c>
      <c r="J69" s="101">
        <f t="shared" si="16"/>
        <v>0</v>
      </c>
      <c r="K69" s="101">
        <f t="shared" si="16"/>
        <v>0</v>
      </c>
      <c r="L69" s="101">
        <f t="shared" si="16"/>
        <v>0</v>
      </c>
      <c r="M69" s="101">
        <f t="shared" si="16"/>
        <v>0</v>
      </c>
      <c r="N69" s="101">
        <f t="shared" si="16"/>
        <v>0</v>
      </c>
      <c r="O69" s="101">
        <f t="shared" si="16"/>
        <v>0</v>
      </c>
    </row>
    <row r="70" spans="1:15" ht="24" customHeight="1" hidden="1">
      <c r="A70" s="33" t="s">
        <v>60</v>
      </c>
      <c r="B70" s="33" t="s">
        <v>64</v>
      </c>
      <c r="C70" s="33" t="s">
        <v>364</v>
      </c>
      <c r="D70" s="33" t="s">
        <v>408</v>
      </c>
      <c r="E70" s="33" t="s">
        <v>62</v>
      </c>
      <c r="F70" s="50" t="s">
        <v>165</v>
      </c>
      <c r="G70" s="102"/>
      <c r="H70" s="102"/>
      <c r="I70" s="102"/>
      <c r="J70" s="102"/>
      <c r="K70" s="102"/>
      <c r="L70" s="102"/>
      <c r="M70" s="102"/>
      <c r="N70" s="102"/>
      <c r="O70" s="102"/>
    </row>
    <row r="71" spans="1:15" ht="12.75" customHeight="1" hidden="1">
      <c r="A71" s="33" t="s">
        <v>60</v>
      </c>
      <c r="B71" s="33" t="s">
        <v>65</v>
      </c>
      <c r="C71" s="33" t="s">
        <v>364</v>
      </c>
      <c r="D71" s="33" t="s">
        <v>408</v>
      </c>
      <c r="E71" s="33" t="s">
        <v>62</v>
      </c>
      <c r="F71" s="50" t="s">
        <v>335</v>
      </c>
      <c r="G71" s="102"/>
      <c r="H71" s="102"/>
      <c r="I71" s="102"/>
      <c r="J71" s="102"/>
      <c r="K71" s="102"/>
      <c r="L71" s="102"/>
      <c r="M71" s="102"/>
      <c r="N71" s="102"/>
      <c r="O71" s="102"/>
    </row>
    <row r="72" spans="1:15" s="48" customFormat="1" ht="14.25" customHeight="1">
      <c r="A72" s="342" t="s">
        <v>66</v>
      </c>
      <c r="B72" s="343"/>
      <c r="C72" s="343"/>
      <c r="D72" s="343"/>
      <c r="E72" s="343"/>
      <c r="F72" s="344"/>
      <c r="G72" s="97">
        <f aca="true" t="shared" si="17" ref="G72:M72">G11+G17+G23+G27+G35+G42+G47+G57+G68</f>
        <v>15310</v>
      </c>
      <c r="H72" s="97">
        <f t="shared" si="17"/>
        <v>0</v>
      </c>
      <c r="I72" s="97">
        <f t="shared" si="17"/>
        <v>15310</v>
      </c>
      <c r="J72" s="97">
        <f t="shared" si="17"/>
        <v>0</v>
      </c>
      <c r="K72" s="97">
        <f t="shared" si="17"/>
        <v>15310</v>
      </c>
      <c r="L72" s="97">
        <f t="shared" si="17"/>
        <v>0</v>
      </c>
      <c r="M72" s="97">
        <f t="shared" si="17"/>
        <v>15310</v>
      </c>
      <c r="N72" s="97">
        <f>N11+N17+N23+N27+N35+N42+N47+N57+N68</f>
        <v>1065</v>
      </c>
      <c r="O72" s="97">
        <f>O11+O17+O23+O27+O35+O42+O47+O57+O68</f>
        <v>16375</v>
      </c>
    </row>
    <row r="73" spans="1:15" s="48" customFormat="1" ht="12.75">
      <c r="A73" s="345" t="s">
        <v>67</v>
      </c>
      <c r="B73" s="345"/>
      <c r="C73" s="345"/>
      <c r="D73" s="345"/>
      <c r="E73" s="345"/>
      <c r="F73" s="345"/>
      <c r="G73" s="98" t="e">
        <f>G74+G77+G82+G89+G93</f>
        <v>#REF!</v>
      </c>
      <c r="H73" s="98" t="e">
        <f>H74+H77+H82+H89+H93</f>
        <v>#REF!</v>
      </c>
      <c r="I73" s="98">
        <f aca="true" t="shared" si="18" ref="I73:O73">I74+I77+I82+I89</f>
        <v>10917.199999999999</v>
      </c>
      <c r="J73" s="98">
        <f t="shared" si="18"/>
        <v>20</v>
      </c>
      <c r="K73" s="98">
        <f t="shared" si="18"/>
        <v>10937.199999999999</v>
      </c>
      <c r="L73" s="98">
        <f t="shared" si="18"/>
        <v>-298.5</v>
      </c>
      <c r="M73" s="98">
        <f t="shared" si="18"/>
        <v>10638.699999999999</v>
      </c>
      <c r="N73" s="98">
        <f t="shared" si="18"/>
        <v>0</v>
      </c>
      <c r="O73" s="98">
        <f t="shared" si="18"/>
        <v>10638.699999999999</v>
      </c>
    </row>
    <row r="74" spans="1:15" s="48" customFormat="1" ht="15.75" customHeight="1">
      <c r="A74" s="56" t="s">
        <v>68</v>
      </c>
      <c r="B74" s="56" t="s">
        <v>217</v>
      </c>
      <c r="C74" s="56" t="s">
        <v>407</v>
      </c>
      <c r="D74" s="56" t="s">
        <v>408</v>
      </c>
      <c r="E74" s="56" t="s">
        <v>409</v>
      </c>
      <c r="F74" s="57" t="s">
        <v>39</v>
      </c>
      <c r="G74" s="98">
        <f aca="true" t="shared" si="19" ref="G74:M74">G75+G76</f>
        <v>6975.6</v>
      </c>
      <c r="H74" s="98">
        <f t="shared" si="19"/>
        <v>0</v>
      </c>
      <c r="I74" s="98">
        <f t="shared" si="19"/>
        <v>6975.6</v>
      </c>
      <c r="J74" s="98">
        <f t="shared" si="19"/>
        <v>0</v>
      </c>
      <c r="K74" s="98">
        <f t="shared" si="19"/>
        <v>6975.6</v>
      </c>
      <c r="L74" s="98">
        <f t="shared" si="19"/>
        <v>0</v>
      </c>
      <c r="M74" s="98">
        <f t="shared" si="19"/>
        <v>6975.6</v>
      </c>
      <c r="N74" s="98">
        <f>N75+N76</f>
        <v>0</v>
      </c>
      <c r="O74" s="98">
        <f>O75+O76</f>
        <v>6975.6</v>
      </c>
    </row>
    <row r="75" spans="1:15" ht="25.5">
      <c r="A75" s="33" t="s">
        <v>68</v>
      </c>
      <c r="B75" s="33" t="s">
        <v>40</v>
      </c>
      <c r="C75" s="33" t="s">
        <v>364</v>
      </c>
      <c r="D75" s="33" t="s">
        <v>408</v>
      </c>
      <c r="E75" s="33" t="s">
        <v>69</v>
      </c>
      <c r="F75" s="127" t="s">
        <v>166</v>
      </c>
      <c r="G75" s="104">
        <v>6109.5</v>
      </c>
      <c r="H75" s="104"/>
      <c r="I75" s="104">
        <f>G75+H75</f>
        <v>6109.5</v>
      </c>
      <c r="J75" s="104"/>
      <c r="K75" s="104">
        <f>I75+J75</f>
        <v>6109.5</v>
      </c>
      <c r="L75" s="104"/>
      <c r="M75" s="104">
        <f>K75+L75</f>
        <v>6109.5</v>
      </c>
      <c r="N75" s="104"/>
      <c r="O75" s="104">
        <f>M75+N75</f>
        <v>6109.5</v>
      </c>
    </row>
    <row r="76" spans="1:15" ht="25.5">
      <c r="A76" s="33" t="s">
        <v>68</v>
      </c>
      <c r="B76" s="33" t="s">
        <v>41</v>
      </c>
      <c r="C76" s="33" t="s">
        <v>364</v>
      </c>
      <c r="D76" s="33" t="s">
        <v>408</v>
      </c>
      <c r="E76" s="33" t="s">
        <v>69</v>
      </c>
      <c r="F76" s="127" t="s">
        <v>167</v>
      </c>
      <c r="G76" s="104">
        <v>866.1</v>
      </c>
      <c r="H76" s="104"/>
      <c r="I76" s="104">
        <f>G76+H76</f>
        <v>866.1</v>
      </c>
      <c r="J76" s="104"/>
      <c r="K76" s="104">
        <f>I76+J76</f>
        <v>866.1</v>
      </c>
      <c r="L76" s="104"/>
      <c r="M76" s="104">
        <f>K76+L76</f>
        <v>866.1</v>
      </c>
      <c r="N76" s="104"/>
      <c r="O76" s="104">
        <f>M76+N76</f>
        <v>866.1</v>
      </c>
    </row>
    <row r="77" spans="1:15" s="48" customFormat="1" ht="25.5">
      <c r="A77" s="28" t="s">
        <v>68</v>
      </c>
      <c r="B77" s="28" t="s">
        <v>421</v>
      </c>
      <c r="C77" s="28" t="s">
        <v>407</v>
      </c>
      <c r="D77" s="28" t="s">
        <v>101</v>
      </c>
      <c r="E77" s="28" t="s">
        <v>69</v>
      </c>
      <c r="F77" s="59" t="s">
        <v>422</v>
      </c>
      <c r="G77" s="98">
        <f aca="true" t="shared" si="20" ref="G77:O78">G78</f>
        <v>0</v>
      </c>
      <c r="H77" s="98">
        <f t="shared" si="20"/>
        <v>3178.2</v>
      </c>
      <c r="I77" s="98">
        <f t="shared" si="20"/>
        <v>3178.2</v>
      </c>
      <c r="J77" s="98">
        <f t="shared" si="20"/>
        <v>0</v>
      </c>
      <c r="K77" s="98">
        <f t="shared" si="20"/>
        <v>3178.2</v>
      </c>
      <c r="L77" s="98">
        <f t="shared" si="20"/>
        <v>-298.5</v>
      </c>
      <c r="M77" s="98">
        <f t="shared" si="20"/>
        <v>2879.7</v>
      </c>
      <c r="N77" s="98">
        <f t="shared" si="20"/>
        <v>0</v>
      </c>
      <c r="O77" s="98">
        <f t="shared" si="20"/>
        <v>2879.7</v>
      </c>
    </row>
    <row r="78" spans="1:15" s="48" customFormat="1" ht="12.75">
      <c r="A78" s="33" t="s">
        <v>68</v>
      </c>
      <c r="B78" s="33" t="s">
        <v>423</v>
      </c>
      <c r="C78" s="33" t="s">
        <v>407</v>
      </c>
      <c r="D78" s="33" t="s">
        <v>408</v>
      </c>
      <c r="E78" s="33" t="s">
        <v>69</v>
      </c>
      <c r="F78" s="22" t="s">
        <v>424</v>
      </c>
      <c r="G78" s="104">
        <f t="shared" si="20"/>
        <v>0</v>
      </c>
      <c r="H78" s="104">
        <f t="shared" si="20"/>
        <v>3178.2</v>
      </c>
      <c r="I78" s="104">
        <f t="shared" si="20"/>
        <v>3178.2</v>
      </c>
      <c r="J78" s="104">
        <f t="shared" si="20"/>
        <v>0</v>
      </c>
      <c r="K78" s="104">
        <f t="shared" si="20"/>
        <v>3178.2</v>
      </c>
      <c r="L78" s="104">
        <f t="shared" si="20"/>
        <v>-298.5</v>
      </c>
      <c r="M78" s="104">
        <f t="shared" si="20"/>
        <v>2879.7</v>
      </c>
      <c r="N78" s="104">
        <f t="shared" si="20"/>
        <v>0</v>
      </c>
      <c r="O78" s="104">
        <f t="shared" si="20"/>
        <v>2879.7</v>
      </c>
    </row>
    <row r="79" spans="1:15" s="48" customFormat="1" ht="12.75">
      <c r="A79" s="33" t="s">
        <v>68</v>
      </c>
      <c r="B79" s="33" t="s">
        <v>423</v>
      </c>
      <c r="C79" s="33" t="s">
        <v>364</v>
      </c>
      <c r="D79" s="33" t="s">
        <v>408</v>
      </c>
      <c r="E79" s="33" t="s">
        <v>69</v>
      </c>
      <c r="F79" s="127" t="s">
        <v>425</v>
      </c>
      <c r="G79" s="104"/>
      <c r="H79" s="104">
        <v>3178.2</v>
      </c>
      <c r="I79" s="104">
        <f>G79+H79</f>
        <v>3178.2</v>
      </c>
      <c r="J79" s="104"/>
      <c r="K79" s="104">
        <f>I79+J79</f>
        <v>3178.2</v>
      </c>
      <c r="L79" s="104">
        <v>-298.5</v>
      </c>
      <c r="M79" s="104">
        <f>K79+L79</f>
        <v>2879.7</v>
      </c>
      <c r="N79" s="104"/>
      <c r="O79" s="104">
        <f>M79+N79</f>
        <v>2879.7</v>
      </c>
    </row>
    <row r="80" spans="1:15" s="48" customFormat="1" ht="78" customHeight="1" hidden="1">
      <c r="A80" s="33"/>
      <c r="B80" s="33"/>
      <c r="C80" s="33"/>
      <c r="D80" s="33"/>
      <c r="E80" s="33"/>
      <c r="F80" s="58"/>
      <c r="G80" s="102"/>
      <c r="H80" s="102"/>
      <c r="I80" s="102"/>
      <c r="J80" s="102"/>
      <c r="K80" s="102"/>
      <c r="L80" s="102"/>
      <c r="M80" s="102"/>
      <c r="N80" s="102"/>
      <c r="O80" s="102"/>
    </row>
    <row r="81" spans="1:15" s="48" customFormat="1" ht="39" customHeight="1" hidden="1">
      <c r="A81" s="42"/>
      <c r="B81" s="42"/>
      <c r="C81" s="42"/>
      <c r="D81" s="42"/>
      <c r="E81" s="42"/>
      <c r="F81" s="99"/>
      <c r="G81" s="102"/>
      <c r="H81" s="102"/>
      <c r="I81" s="102"/>
      <c r="J81" s="102"/>
      <c r="K81" s="102"/>
      <c r="L81" s="102"/>
      <c r="M81" s="102"/>
      <c r="N81" s="102"/>
      <c r="O81" s="102"/>
    </row>
    <row r="82" spans="1:15" s="48" customFormat="1" ht="18.75" customHeight="1">
      <c r="A82" s="28" t="s">
        <v>68</v>
      </c>
      <c r="B82" s="28" t="s">
        <v>218</v>
      </c>
      <c r="C82" s="28" t="s">
        <v>407</v>
      </c>
      <c r="D82" s="28" t="s">
        <v>408</v>
      </c>
      <c r="E82" s="28" t="s">
        <v>69</v>
      </c>
      <c r="F82" s="59" t="s">
        <v>77</v>
      </c>
      <c r="G82" s="98">
        <f aca="true" t="shared" si="21" ref="G82:M82">G83+G87+G88</f>
        <v>763.4000000000001</v>
      </c>
      <c r="H82" s="98">
        <f t="shared" si="21"/>
        <v>0</v>
      </c>
      <c r="I82" s="98">
        <f t="shared" si="21"/>
        <v>763.4000000000001</v>
      </c>
      <c r="J82" s="98">
        <f t="shared" si="21"/>
        <v>0</v>
      </c>
      <c r="K82" s="98">
        <f t="shared" si="21"/>
        <v>763.4000000000001</v>
      </c>
      <c r="L82" s="98">
        <f t="shared" si="21"/>
        <v>0</v>
      </c>
      <c r="M82" s="98">
        <f t="shared" si="21"/>
        <v>763.4000000000001</v>
      </c>
      <c r="N82" s="98">
        <f>N83+N87+N88</f>
        <v>0</v>
      </c>
      <c r="O82" s="98">
        <f>O83+O87+O88</f>
        <v>763.4000000000001</v>
      </c>
    </row>
    <row r="83" spans="1:15" s="30" customFormat="1" ht="30" customHeight="1">
      <c r="A83" s="31" t="s">
        <v>68</v>
      </c>
      <c r="B83" s="31" t="s">
        <v>44</v>
      </c>
      <c r="C83" s="31" t="s">
        <v>407</v>
      </c>
      <c r="D83" s="31" t="s">
        <v>408</v>
      </c>
      <c r="E83" s="31" t="s">
        <v>69</v>
      </c>
      <c r="F83" s="162" t="s">
        <v>78</v>
      </c>
      <c r="G83" s="101">
        <f aca="true" t="shared" si="22" ref="G83:O83">G84</f>
        <v>33.5</v>
      </c>
      <c r="H83" s="101">
        <f t="shared" si="22"/>
        <v>0</v>
      </c>
      <c r="I83" s="101">
        <f t="shared" si="22"/>
        <v>33.5</v>
      </c>
      <c r="J83" s="101">
        <f t="shared" si="22"/>
        <v>0</v>
      </c>
      <c r="K83" s="101">
        <f t="shared" si="22"/>
        <v>33.5</v>
      </c>
      <c r="L83" s="101">
        <f t="shared" si="22"/>
        <v>0</v>
      </c>
      <c r="M83" s="101">
        <f t="shared" si="22"/>
        <v>33.5</v>
      </c>
      <c r="N83" s="101">
        <f t="shared" si="22"/>
        <v>0</v>
      </c>
      <c r="O83" s="101">
        <f t="shared" si="22"/>
        <v>33.5</v>
      </c>
    </row>
    <row r="84" spans="1:15" ht="28.5" customHeight="1">
      <c r="A84" s="33" t="s">
        <v>68</v>
      </c>
      <c r="B84" s="33" t="s">
        <v>44</v>
      </c>
      <c r="C84" s="33" t="s">
        <v>364</v>
      </c>
      <c r="D84" s="33" t="s">
        <v>408</v>
      </c>
      <c r="E84" s="33" t="s">
        <v>69</v>
      </c>
      <c r="F84" s="127" t="s">
        <v>250</v>
      </c>
      <c r="G84" s="102">
        <f aca="true" t="shared" si="23" ref="G84:M84">G85+G86</f>
        <v>33.5</v>
      </c>
      <c r="H84" s="102">
        <f t="shared" si="23"/>
        <v>0</v>
      </c>
      <c r="I84" s="102">
        <f t="shared" si="23"/>
        <v>33.5</v>
      </c>
      <c r="J84" s="102">
        <f t="shared" si="23"/>
        <v>0</v>
      </c>
      <c r="K84" s="102">
        <f t="shared" si="23"/>
        <v>33.5</v>
      </c>
      <c r="L84" s="102">
        <f t="shared" si="23"/>
        <v>0</v>
      </c>
      <c r="M84" s="102">
        <f t="shared" si="23"/>
        <v>33.5</v>
      </c>
      <c r="N84" s="102">
        <f>N85+N86</f>
        <v>0</v>
      </c>
      <c r="O84" s="102">
        <f>O85+O86</f>
        <v>33.5</v>
      </c>
    </row>
    <row r="85" spans="1:15" ht="31.5" customHeight="1">
      <c r="A85" s="33" t="s">
        <v>68</v>
      </c>
      <c r="B85" s="33" t="s">
        <v>44</v>
      </c>
      <c r="C85" s="33" t="s">
        <v>364</v>
      </c>
      <c r="D85" s="33" t="s">
        <v>408</v>
      </c>
      <c r="E85" s="33" t="s">
        <v>69</v>
      </c>
      <c r="F85" s="60" t="s">
        <v>70</v>
      </c>
      <c r="G85" s="102">
        <v>1</v>
      </c>
      <c r="H85" s="102"/>
      <c r="I85" s="102">
        <f>G85+H85</f>
        <v>1</v>
      </c>
      <c r="J85" s="102"/>
      <c r="K85" s="102">
        <f>I85+J85</f>
        <v>1</v>
      </c>
      <c r="L85" s="102"/>
      <c r="M85" s="102">
        <f>K85+L85</f>
        <v>1</v>
      </c>
      <c r="N85" s="102"/>
      <c r="O85" s="102">
        <f>M85+N85</f>
        <v>1</v>
      </c>
    </row>
    <row r="86" spans="1:15" ht="53.25" customHeight="1">
      <c r="A86" s="33" t="s">
        <v>68</v>
      </c>
      <c r="B86" s="33" t="s">
        <v>44</v>
      </c>
      <c r="C86" s="33" t="s">
        <v>364</v>
      </c>
      <c r="D86" s="33" t="s">
        <v>408</v>
      </c>
      <c r="E86" s="33" t="s">
        <v>69</v>
      </c>
      <c r="F86" s="60" t="s">
        <v>71</v>
      </c>
      <c r="G86" s="102">
        <v>32.5</v>
      </c>
      <c r="H86" s="102"/>
      <c r="I86" s="102">
        <f>G86+H86</f>
        <v>32.5</v>
      </c>
      <c r="J86" s="102"/>
      <c r="K86" s="102">
        <f>I86+J86</f>
        <v>32.5</v>
      </c>
      <c r="L86" s="102"/>
      <c r="M86" s="102">
        <f>K86+L86</f>
        <v>32.5</v>
      </c>
      <c r="N86" s="102"/>
      <c r="O86" s="102">
        <f>M86+N86</f>
        <v>32.5</v>
      </c>
    </row>
    <row r="87" spans="1:15" s="30" customFormat="1" ht="30" customHeight="1">
      <c r="A87" s="33" t="s">
        <v>68</v>
      </c>
      <c r="B87" s="33" t="s">
        <v>43</v>
      </c>
      <c r="C87" s="33" t="s">
        <v>364</v>
      </c>
      <c r="D87" s="33" t="s">
        <v>408</v>
      </c>
      <c r="E87" s="33" t="s">
        <v>69</v>
      </c>
      <c r="F87" s="127" t="s">
        <v>204</v>
      </c>
      <c r="G87" s="102">
        <v>580.7</v>
      </c>
      <c r="H87" s="102"/>
      <c r="I87" s="102">
        <f>G87+H87</f>
        <v>580.7</v>
      </c>
      <c r="J87" s="102"/>
      <c r="K87" s="102">
        <f>I87+J87</f>
        <v>580.7</v>
      </c>
      <c r="L87" s="102"/>
      <c r="M87" s="102">
        <f>K87+L87</f>
        <v>580.7</v>
      </c>
      <c r="N87" s="102"/>
      <c r="O87" s="102">
        <f>M87+N87</f>
        <v>580.7</v>
      </c>
    </row>
    <row r="88" spans="1:15" s="30" customFormat="1" ht="26.25" customHeight="1">
      <c r="A88" s="33" t="s">
        <v>68</v>
      </c>
      <c r="B88" s="33" t="s">
        <v>42</v>
      </c>
      <c r="C88" s="33" t="s">
        <v>364</v>
      </c>
      <c r="D88" s="33" t="s">
        <v>408</v>
      </c>
      <c r="E88" s="33" t="s">
        <v>69</v>
      </c>
      <c r="F88" s="127" t="s">
        <v>203</v>
      </c>
      <c r="G88" s="102">
        <v>149.2</v>
      </c>
      <c r="H88" s="102"/>
      <c r="I88" s="102">
        <f>G88+H88</f>
        <v>149.2</v>
      </c>
      <c r="J88" s="102"/>
      <c r="K88" s="102">
        <f>I88+J88</f>
        <v>149.2</v>
      </c>
      <c r="L88" s="102"/>
      <c r="M88" s="102">
        <f>K88+L88</f>
        <v>149.2</v>
      </c>
      <c r="N88" s="102"/>
      <c r="O88" s="102">
        <f>M88+N88</f>
        <v>149.2</v>
      </c>
    </row>
    <row r="89" spans="1:15" ht="12.75" customHeight="1">
      <c r="A89" s="28" t="s">
        <v>68</v>
      </c>
      <c r="B89" s="28" t="s">
        <v>426</v>
      </c>
      <c r="C89" s="28" t="s">
        <v>407</v>
      </c>
      <c r="D89" s="28" t="s">
        <v>408</v>
      </c>
      <c r="E89" s="28" t="s">
        <v>409</v>
      </c>
      <c r="F89" s="61" t="s">
        <v>100</v>
      </c>
      <c r="G89" s="94" t="e">
        <f>#REF!+G91</f>
        <v>#REF!</v>
      </c>
      <c r="H89" s="94" t="e">
        <f>#REF!+H91</f>
        <v>#REF!</v>
      </c>
      <c r="I89" s="94">
        <f aca="true" t="shared" si="24" ref="I89:O91">I90</f>
        <v>0</v>
      </c>
      <c r="J89" s="94">
        <f t="shared" si="24"/>
        <v>20</v>
      </c>
      <c r="K89" s="94">
        <f t="shared" si="24"/>
        <v>20</v>
      </c>
      <c r="L89" s="94">
        <f t="shared" si="24"/>
        <v>0</v>
      </c>
      <c r="M89" s="94">
        <f t="shared" si="24"/>
        <v>20</v>
      </c>
      <c r="N89" s="94">
        <f t="shared" si="24"/>
        <v>0</v>
      </c>
      <c r="O89" s="94">
        <f t="shared" si="24"/>
        <v>20</v>
      </c>
    </row>
    <row r="90" spans="1:15" s="30" customFormat="1" ht="12.75">
      <c r="A90" s="31" t="s">
        <v>68</v>
      </c>
      <c r="B90" s="31" t="s">
        <v>4</v>
      </c>
      <c r="C90" s="31" t="s">
        <v>407</v>
      </c>
      <c r="D90" s="31" t="s">
        <v>408</v>
      </c>
      <c r="E90" s="31" t="s">
        <v>409</v>
      </c>
      <c r="F90" s="296" t="s">
        <v>427</v>
      </c>
      <c r="G90" s="101"/>
      <c r="H90" s="101"/>
      <c r="I90" s="101">
        <f t="shared" si="24"/>
        <v>0</v>
      </c>
      <c r="J90" s="101">
        <f t="shared" si="24"/>
        <v>20</v>
      </c>
      <c r="K90" s="101">
        <f t="shared" si="24"/>
        <v>20</v>
      </c>
      <c r="L90" s="101">
        <f t="shared" si="24"/>
        <v>0</v>
      </c>
      <c r="M90" s="101">
        <f t="shared" si="24"/>
        <v>20</v>
      </c>
      <c r="N90" s="101">
        <f t="shared" si="24"/>
        <v>0</v>
      </c>
      <c r="O90" s="101">
        <f t="shared" si="24"/>
        <v>20</v>
      </c>
    </row>
    <row r="91" spans="1:15" s="48" customFormat="1" ht="25.5">
      <c r="A91" s="33" t="s">
        <v>68</v>
      </c>
      <c r="B91" s="105" t="s">
        <v>4</v>
      </c>
      <c r="C91" s="33" t="s">
        <v>364</v>
      </c>
      <c r="D91" s="33" t="s">
        <v>408</v>
      </c>
      <c r="E91" s="33" t="s">
        <v>69</v>
      </c>
      <c r="F91" s="127" t="s">
        <v>219</v>
      </c>
      <c r="G91" s="102"/>
      <c r="H91" s="102"/>
      <c r="I91" s="102">
        <f t="shared" si="24"/>
        <v>0</v>
      </c>
      <c r="J91" s="102">
        <f t="shared" si="24"/>
        <v>20</v>
      </c>
      <c r="K91" s="102">
        <f t="shared" si="24"/>
        <v>20</v>
      </c>
      <c r="L91" s="102">
        <f t="shared" si="24"/>
        <v>0</v>
      </c>
      <c r="M91" s="102">
        <f t="shared" si="24"/>
        <v>20</v>
      </c>
      <c r="N91" s="102">
        <f t="shared" si="24"/>
        <v>0</v>
      </c>
      <c r="O91" s="102">
        <f t="shared" si="24"/>
        <v>20</v>
      </c>
    </row>
    <row r="92" spans="1:15" s="48" customFormat="1" ht="38.25">
      <c r="A92" s="33" t="s">
        <v>68</v>
      </c>
      <c r="B92" s="105" t="s">
        <v>4</v>
      </c>
      <c r="C92" s="33" t="s">
        <v>364</v>
      </c>
      <c r="D92" s="33" t="s">
        <v>408</v>
      </c>
      <c r="E92" s="33" t="s">
        <v>69</v>
      </c>
      <c r="F92" s="127" t="s">
        <v>0</v>
      </c>
      <c r="G92" s="102"/>
      <c r="H92" s="102"/>
      <c r="I92" s="102"/>
      <c r="J92" s="102">
        <v>20</v>
      </c>
      <c r="K92" s="102">
        <f>I92+J92</f>
        <v>20</v>
      </c>
      <c r="L92" s="102">
        <v>0</v>
      </c>
      <c r="M92" s="102">
        <f>K92+L92</f>
        <v>20</v>
      </c>
      <c r="N92" s="102">
        <v>0</v>
      </c>
      <c r="O92" s="102">
        <f>M92+N92</f>
        <v>20</v>
      </c>
    </row>
    <row r="93" spans="1:15" s="48" customFormat="1" ht="39" customHeight="1" hidden="1">
      <c r="A93" s="28" t="s">
        <v>337</v>
      </c>
      <c r="B93" s="28" t="s">
        <v>406</v>
      </c>
      <c r="C93" s="28" t="s">
        <v>364</v>
      </c>
      <c r="D93" s="28" t="s">
        <v>408</v>
      </c>
      <c r="E93" s="28" t="s">
        <v>409</v>
      </c>
      <c r="F93" s="61" t="s">
        <v>73</v>
      </c>
      <c r="G93" s="94" t="e">
        <f>#REF!</f>
        <v>#REF!</v>
      </c>
      <c r="H93" s="94" t="e">
        <f>#REF!</f>
        <v>#REF!</v>
      </c>
      <c r="I93" s="94" t="e">
        <f>#REF!</f>
        <v>#REF!</v>
      </c>
      <c r="J93" s="94" t="e">
        <f>#REF!</f>
        <v>#REF!</v>
      </c>
      <c r="K93" s="94" t="e">
        <f>#REF!</f>
        <v>#REF!</v>
      </c>
      <c r="L93" s="94" t="e">
        <f>#REF!</f>
        <v>#REF!</v>
      </c>
      <c r="M93" s="94" t="e">
        <f>#REF!</f>
        <v>#REF!</v>
      </c>
      <c r="N93" s="94" t="e">
        <f>#REF!</f>
        <v>#REF!</v>
      </c>
      <c r="O93" s="94" t="e">
        <f>#REF!</f>
        <v>#REF!</v>
      </c>
    </row>
    <row r="94" spans="1:15" s="48" customFormat="1" ht="39" customHeight="1" hidden="1">
      <c r="A94" s="33" t="s">
        <v>72</v>
      </c>
      <c r="B94" s="33" t="s">
        <v>35</v>
      </c>
      <c r="C94" s="33" t="s">
        <v>364</v>
      </c>
      <c r="D94" s="33" t="s">
        <v>408</v>
      </c>
      <c r="E94" s="33" t="s">
        <v>69</v>
      </c>
      <c r="F94" s="127" t="s">
        <v>309</v>
      </c>
      <c r="G94" s="102"/>
      <c r="H94" s="102"/>
      <c r="I94" s="102"/>
      <c r="J94" s="102"/>
      <c r="K94" s="102"/>
      <c r="L94" s="102"/>
      <c r="M94" s="102"/>
      <c r="N94" s="102"/>
      <c r="O94" s="102"/>
    </row>
    <row r="95" spans="1:15" ht="12.75">
      <c r="A95" s="28"/>
      <c r="B95" s="28"/>
      <c r="C95" s="28"/>
      <c r="D95" s="28"/>
      <c r="E95" s="28"/>
      <c r="F95" s="29" t="s">
        <v>74</v>
      </c>
      <c r="G95" s="100" t="e">
        <f aca="true" t="shared" si="25" ref="G95:M95">G72+G73</f>
        <v>#REF!</v>
      </c>
      <c r="H95" s="100" t="e">
        <f t="shared" si="25"/>
        <v>#REF!</v>
      </c>
      <c r="I95" s="100">
        <f t="shared" si="25"/>
        <v>26227.199999999997</v>
      </c>
      <c r="J95" s="100">
        <f t="shared" si="25"/>
        <v>20</v>
      </c>
      <c r="K95" s="100">
        <f t="shared" si="25"/>
        <v>26247.199999999997</v>
      </c>
      <c r="L95" s="100">
        <f t="shared" si="25"/>
        <v>-298.5</v>
      </c>
      <c r="M95" s="100">
        <f t="shared" si="25"/>
        <v>25948.699999999997</v>
      </c>
      <c r="N95" s="100">
        <f>N72+N73</f>
        <v>1065</v>
      </c>
      <c r="O95" s="100">
        <f>O72+O73</f>
        <v>27013.699999999997</v>
      </c>
    </row>
    <row r="96" spans="1:6" ht="12.75">
      <c r="A96" s="48"/>
      <c r="B96" s="48"/>
      <c r="C96" s="48"/>
      <c r="D96" s="48"/>
      <c r="E96" s="48"/>
      <c r="F96" s="48"/>
    </row>
    <row r="97" spans="1:15" ht="12.75" hidden="1">
      <c r="A97" s="22" t="s">
        <v>451</v>
      </c>
      <c r="G97" s="128"/>
      <c r="H97" s="128"/>
      <c r="I97" s="282" t="e">
        <f>I95-G95</f>
        <v>#REF!</v>
      </c>
      <c r="J97" s="128"/>
      <c r="K97" s="282">
        <f>K95-I95</f>
        <v>20</v>
      </c>
      <c r="L97" s="128"/>
      <c r="M97" s="282">
        <f>M95-K95</f>
        <v>-298.5</v>
      </c>
      <c r="N97" s="128"/>
      <c r="O97" s="282">
        <f>O95-M95</f>
        <v>1065</v>
      </c>
    </row>
    <row r="98" spans="7:15" ht="12.75">
      <c r="G98" s="128"/>
      <c r="H98" s="128"/>
      <c r="I98" s="128"/>
      <c r="J98" s="128"/>
      <c r="K98" s="128"/>
      <c r="L98" s="128"/>
      <c r="M98" s="128"/>
      <c r="N98" s="128"/>
      <c r="O98" s="128"/>
    </row>
    <row r="99" spans="7:15" ht="12.75">
      <c r="G99" s="129"/>
      <c r="H99" s="129"/>
      <c r="I99" s="129"/>
      <c r="J99" s="129"/>
      <c r="K99" s="129"/>
      <c r="L99" s="129"/>
      <c r="M99" s="129"/>
      <c r="N99" s="129"/>
      <c r="O99" s="129"/>
    </row>
    <row r="100" spans="7:15" ht="12.75">
      <c r="G100" s="129"/>
      <c r="H100" s="129"/>
      <c r="I100" s="129"/>
      <c r="J100" s="129"/>
      <c r="K100" s="129"/>
      <c r="L100" s="129"/>
      <c r="M100" s="129"/>
      <c r="N100" s="129"/>
      <c r="O100" s="129"/>
    </row>
  </sheetData>
  <mergeCells count="7">
    <mergeCell ref="A9:E9"/>
    <mergeCell ref="A72:F72"/>
    <mergeCell ref="A73:F73"/>
    <mergeCell ref="F1:G1"/>
    <mergeCell ref="O3:P3"/>
    <mergeCell ref="A6:I6"/>
    <mergeCell ref="A8:E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3"/>
  <sheetViews>
    <sheetView zoomScalePageLayoutView="0" workbookViewId="0" topLeftCell="A1">
      <selection activeCell="R14" sqref="R14"/>
    </sheetView>
  </sheetViews>
  <sheetFormatPr defaultColWidth="9.00390625" defaultRowHeight="12.75"/>
  <cols>
    <col min="1" max="1" width="55.75390625" style="1" customWidth="1"/>
    <col min="2" max="2" width="5.00390625" style="22" customWidth="1"/>
    <col min="3" max="3" width="4.00390625" style="7" customWidth="1"/>
    <col min="4" max="4" width="4.25390625" style="7" customWidth="1"/>
    <col min="5" max="5" width="13.00390625" style="1" customWidth="1"/>
    <col min="6" max="6" width="5.25390625" style="7" customWidth="1"/>
    <col min="7" max="7" width="11.375" style="18" hidden="1" customWidth="1"/>
    <col min="8" max="8" width="12.00390625" style="18" hidden="1" customWidth="1"/>
    <col min="9" max="9" width="10.75390625" style="18" hidden="1" customWidth="1"/>
    <col min="10" max="10" width="12.00390625" style="18" hidden="1" customWidth="1"/>
    <col min="11" max="11" width="10.75390625" style="18" hidden="1" customWidth="1"/>
    <col min="12" max="12" width="12.00390625" style="18" hidden="1" customWidth="1"/>
    <col min="13" max="13" width="10.75390625" style="18" hidden="1" customWidth="1"/>
    <col min="14" max="14" width="12.00390625" style="18" hidden="1" customWidth="1"/>
    <col min="15" max="15" width="11.25390625" style="18" hidden="1" customWidth="1"/>
    <col min="16" max="16" width="12.00390625" style="18" hidden="1" customWidth="1"/>
    <col min="17" max="17" width="11.25390625" style="18" customWidth="1"/>
    <col min="18" max="16384" width="9.125" style="1" customWidth="1"/>
  </cols>
  <sheetData>
    <row r="1" spans="1:7" s="5" customFormat="1" ht="15.75">
      <c r="A1" s="10"/>
      <c r="B1" s="130"/>
      <c r="C1" s="348" t="s">
        <v>38</v>
      </c>
      <c r="D1" s="348"/>
      <c r="E1" s="348"/>
      <c r="F1" s="348"/>
      <c r="G1" s="348"/>
    </row>
    <row r="2" spans="1:7" s="5" customFormat="1" ht="15.75">
      <c r="A2" s="10"/>
      <c r="B2" s="130"/>
      <c r="C2" s="277" t="s">
        <v>361</v>
      </c>
      <c r="D2" s="277"/>
      <c r="E2" s="277"/>
      <c r="F2" s="277"/>
      <c r="G2" s="277"/>
    </row>
    <row r="3" spans="1:7" s="5" customFormat="1" ht="15.75">
      <c r="A3" s="10"/>
      <c r="B3" s="130"/>
      <c r="C3" s="349" t="s">
        <v>453</v>
      </c>
      <c r="D3" s="349"/>
      <c r="E3" s="349"/>
      <c r="F3" s="349"/>
      <c r="G3" s="349"/>
    </row>
    <row r="4" spans="1:17" s="5" customFormat="1" ht="15.75">
      <c r="A4" s="10"/>
      <c r="B4" s="130"/>
      <c r="C4" s="11"/>
      <c r="D4" s="11"/>
      <c r="E4" s="11"/>
      <c r="F4" s="163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s="5" customFormat="1" ht="24.75" customHeight="1">
      <c r="A5" s="350" t="s">
        <v>209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</row>
    <row r="6" ht="12" customHeight="1"/>
    <row r="7" spans="1:17" s="4" customFormat="1" ht="42.75" customHeight="1">
      <c r="A7" s="111" t="s">
        <v>362</v>
      </c>
      <c r="B7" s="111" t="s">
        <v>238</v>
      </c>
      <c r="C7" s="111" t="s">
        <v>257</v>
      </c>
      <c r="D7" s="111" t="s">
        <v>258</v>
      </c>
      <c r="E7" s="111" t="s">
        <v>259</v>
      </c>
      <c r="F7" s="111" t="s">
        <v>260</v>
      </c>
      <c r="G7" s="164" t="s">
        <v>261</v>
      </c>
      <c r="H7" s="164" t="s">
        <v>208</v>
      </c>
      <c r="I7" s="164" t="s">
        <v>261</v>
      </c>
      <c r="J7" s="164" t="s">
        <v>37</v>
      </c>
      <c r="K7" s="164" t="s">
        <v>261</v>
      </c>
      <c r="L7" s="164" t="s">
        <v>2</v>
      </c>
      <c r="M7" s="164" t="s">
        <v>261</v>
      </c>
      <c r="N7" s="164" t="s">
        <v>429</v>
      </c>
      <c r="O7" s="164" t="s">
        <v>261</v>
      </c>
      <c r="P7" s="164" t="s">
        <v>452</v>
      </c>
      <c r="Q7" s="164" t="s">
        <v>261</v>
      </c>
    </row>
    <row r="8" spans="1:17" ht="12" customHeight="1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137">
        <v>7</v>
      </c>
      <c r="H8" s="137">
        <v>7</v>
      </c>
      <c r="I8" s="137">
        <v>7</v>
      </c>
      <c r="J8" s="137">
        <v>7</v>
      </c>
      <c r="K8" s="137">
        <v>7</v>
      </c>
      <c r="L8" s="137">
        <v>7</v>
      </c>
      <c r="M8" s="137">
        <v>7</v>
      </c>
      <c r="N8" s="137">
        <v>7</v>
      </c>
      <c r="O8" s="137">
        <v>7</v>
      </c>
      <c r="P8" s="137">
        <v>7</v>
      </c>
      <c r="Q8" s="137">
        <v>7</v>
      </c>
    </row>
    <row r="9" spans="1:17" s="12" customFormat="1" ht="15" customHeight="1">
      <c r="A9" s="74" t="s">
        <v>367</v>
      </c>
      <c r="B9" s="131" t="s">
        <v>210</v>
      </c>
      <c r="C9" s="75" t="s">
        <v>353</v>
      </c>
      <c r="D9" s="75"/>
      <c r="E9" s="76"/>
      <c r="F9" s="75"/>
      <c r="G9" s="112">
        <f aca="true" t="shared" si="0" ref="G9:M9">G10+G18+G26+G51</f>
        <v>9818.760000000002</v>
      </c>
      <c r="H9" s="112">
        <f t="shared" si="0"/>
        <v>20</v>
      </c>
      <c r="I9" s="112">
        <f t="shared" si="0"/>
        <v>9838.760000000002</v>
      </c>
      <c r="J9" s="112">
        <f t="shared" si="0"/>
        <v>0</v>
      </c>
      <c r="K9" s="285">
        <f t="shared" si="0"/>
        <v>9838.760000000002</v>
      </c>
      <c r="L9" s="112">
        <f t="shared" si="0"/>
        <v>-50</v>
      </c>
      <c r="M9" s="285">
        <f t="shared" si="0"/>
        <v>9788.760000000002</v>
      </c>
      <c r="N9" s="300">
        <f>N10+N18+N26+N51</f>
        <v>402.47952999999995</v>
      </c>
      <c r="O9" s="300">
        <f>O10+O18+O26+O51</f>
        <v>10191.23953</v>
      </c>
      <c r="P9" s="300">
        <f>P10+P18+P26+P51</f>
        <v>1154.5107600000001</v>
      </c>
      <c r="Q9" s="300">
        <f>Q10+Q18+Q26+Q51</f>
        <v>11345.75029</v>
      </c>
    </row>
    <row r="10" spans="1:17" s="13" customFormat="1" ht="27" customHeight="1">
      <c r="A10" s="165" t="s">
        <v>350</v>
      </c>
      <c r="B10" s="131" t="s">
        <v>210</v>
      </c>
      <c r="C10" s="166" t="s">
        <v>353</v>
      </c>
      <c r="D10" s="166" t="s">
        <v>354</v>
      </c>
      <c r="E10" s="167"/>
      <c r="F10" s="168"/>
      <c r="G10" s="169">
        <f aca="true" t="shared" si="1" ref="G10:Q14">G11</f>
        <v>998.4100000000001</v>
      </c>
      <c r="H10" s="169">
        <f t="shared" si="1"/>
        <v>0</v>
      </c>
      <c r="I10" s="169">
        <f t="shared" si="1"/>
        <v>998.4100000000001</v>
      </c>
      <c r="J10" s="169">
        <f t="shared" si="1"/>
        <v>0</v>
      </c>
      <c r="K10" s="286">
        <f t="shared" si="1"/>
        <v>998.4100000000001</v>
      </c>
      <c r="L10" s="169">
        <f t="shared" si="1"/>
        <v>-38</v>
      </c>
      <c r="M10" s="286">
        <f t="shared" si="1"/>
        <v>960.4100000000001</v>
      </c>
      <c r="N10" s="169">
        <f t="shared" si="1"/>
        <v>0</v>
      </c>
      <c r="O10" s="286">
        <f t="shared" si="1"/>
        <v>960.4100000000001</v>
      </c>
      <c r="P10" s="169">
        <f t="shared" si="1"/>
        <v>0</v>
      </c>
      <c r="Q10" s="286">
        <f t="shared" si="1"/>
        <v>960.4100000000001</v>
      </c>
    </row>
    <row r="11" spans="1:17" s="5" customFormat="1" ht="30" customHeight="1">
      <c r="A11" s="170" t="s">
        <v>262</v>
      </c>
      <c r="B11" s="171" t="s">
        <v>210</v>
      </c>
      <c r="C11" s="172" t="s">
        <v>353</v>
      </c>
      <c r="D11" s="172" t="s">
        <v>354</v>
      </c>
      <c r="E11" s="173" t="s">
        <v>168</v>
      </c>
      <c r="F11" s="174"/>
      <c r="G11" s="175">
        <f t="shared" si="1"/>
        <v>998.4100000000001</v>
      </c>
      <c r="H11" s="175">
        <f t="shared" si="1"/>
        <v>0</v>
      </c>
      <c r="I11" s="175">
        <f t="shared" si="1"/>
        <v>998.4100000000001</v>
      </c>
      <c r="J11" s="175">
        <f t="shared" si="1"/>
        <v>0</v>
      </c>
      <c r="K11" s="287">
        <f t="shared" si="1"/>
        <v>998.4100000000001</v>
      </c>
      <c r="L11" s="175">
        <f t="shared" si="1"/>
        <v>-38</v>
      </c>
      <c r="M11" s="287">
        <f t="shared" si="1"/>
        <v>960.4100000000001</v>
      </c>
      <c r="N11" s="175">
        <f t="shared" si="1"/>
        <v>0</v>
      </c>
      <c r="O11" s="287">
        <f t="shared" si="1"/>
        <v>960.4100000000001</v>
      </c>
      <c r="P11" s="175">
        <f t="shared" si="1"/>
        <v>0</v>
      </c>
      <c r="Q11" s="287">
        <f t="shared" si="1"/>
        <v>960.4100000000001</v>
      </c>
    </row>
    <row r="12" spans="1:17" s="5" customFormat="1" ht="15" customHeight="1">
      <c r="A12" s="176" t="s">
        <v>220</v>
      </c>
      <c r="B12" s="141" t="s">
        <v>210</v>
      </c>
      <c r="C12" s="177" t="s">
        <v>353</v>
      </c>
      <c r="D12" s="177" t="s">
        <v>354</v>
      </c>
      <c r="E12" s="145" t="s">
        <v>169</v>
      </c>
      <c r="F12" s="177"/>
      <c r="G12" s="178">
        <f t="shared" si="1"/>
        <v>998.4100000000001</v>
      </c>
      <c r="H12" s="178">
        <f t="shared" si="1"/>
        <v>0</v>
      </c>
      <c r="I12" s="178">
        <f t="shared" si="1"/>
        <v>998.4100000000001</v>
      </c>
      <c r="J12" s="178">
        <f t="shared" si="1"/>
        <v>0</v>
      </c>
      <c r="K12" s="288">
        <f t="shared" si="1"/>
        <v>998.4100000000001</v>
      </c>
      <c r="L12" s="178">
        <f t="shared" si="1"/>
        <v>-38</v>
      </c>
      <c r="M12" s="288">
        <f t="shared" si="1"/>
        <v>960.4100000000001</v>
      </c>
      <c r="N12" s="178">
        <f t="shared" si="1"/>
        <v>0</v>
      </c>
      <c r="O12" s="288">
        <f t="shared" si="1"/>
        <v>960.4100000000001</v>
      </c>
      <c r="P12" s="178">
        <f t="shared" si="1"/>
        <v>0</v>
      </c>
      <c r="Q12" s="288">
        <f t="shared" si="1"/>
        <v>960.4100000000001</v>
      </c>
    </row>
    <row r="13" spans="1:17" s="5" customFormat="1" ht="27.75" customHeight="1">
      <c r="A13" s="78" t="s">
        <v>221</v>
      </c>
      <c r="B13" s="132" t="s">
        <v>210</v>
      </c>
      <c r="C13" s="90" t="s">
        <v>353</v>
      </c>
      <c r="D13" s="90" t="s">
        <v>354</v>
      </c>
      <c r="E13" s="87" t="s">
        <v>170</v>
      </c>
      <c r="F13" s="77"/>
      <c r="G13" s="113">
        <f t="shared" si="1"/>
        <v>998.4100000000001</v>
      </c>
      <c r="H13" s="113">
        <f t="shared" si="1"/>
        <v>0</v>
      </c>
      <c r="I13" s="113">
        <f t="shared" si="1"/>
        <v>998.4100000000001</v>
      </c>
      <c r="J13" s="113">
        <f t="shared" si="1"/>
        <v>0</v>
      </c>
      <c r="K13" s="289">
        <f t="shared" si="1"/>
        <v>998.4100000000001</v>
      </c>
      <c r="L13" s="113">
        <f t="shared" si="1"/>
        <v>-38</v>
      </c>
      <c r="M13" s="289">
        <f t="shared" si="1"/>
        <v>960.4100000000001</v>
      </c>
      <c r="N13" s="113">
        <f t="shared" si="1"/>
        <v>0</v>
      </c>
      <c r="O13" s="289">
        <f t="shared" si="1"/>
        <v>960.4100000000001</v>
      </c>
      <c r="P13" s="113">
        <f t="shared" si="1"/>
        <v>0</v>
      </c>
      <c r="Q13" s="289">
        <f t="shared" si="1"/>
        <v>960.4100000000001</v>
      </c>
    </row>
    <row r="14" spans="1:17" s="5" customFormat="1" ht="54" customHeight="1">
      <c r="A14" s="179" t="s">
        <v>263</v>
      </c>
      <c r="B14" s="132" t="s">
        <v>210</v>
      </c>
      <c r="C14" s="90" t="s">
        <v>353</v>
      </c>
      <c r="D14" s="90" t="s">
        <v>354</v>
      </c>
      <c r="E14" s="87" t="s">
        <v>170</v>
      </c>
      <c r="F14" s="90" t="s">
        <v>103</v>
      </c>
      <c r="G14" s="113">
        <f t="shared" si="1"/>
        <v>998.4100000000001</v>
      </c>
      <c r="H14" s="113">
        <f t="shared" si="1"/>
        <v>0</v>
      </c>
      <c r="I14" s="113">
        <f t="shared" si="1"/>
        <v>998.4100000000001</v>
      </c>
      <c r="J14" s="113">
        <f t="shared" si="1"/>
        <v>0</v>
      </c>
      <c r="K14" s="289">
        <f t="shared" si="1"/>
        <v>998.4100000000001</v>
      </c>
      <c r="L14" s="113">
        <f t="shared" si="1"/>
        <v>-38</v>
      </c>
      <c r="M14" s="289">
        <f t="shared" si="1"/>
        <v>960.4100000000001</v>
      </c>
      <c r="N14" s="113">
        <f t="shared" si="1"/>
        <v>0</v>
      </c>
      <c r="O14" s="289">
        <f t="shared" si="1"/>
        <v>960.4100000000001</v>
      </c>
      <c r="P14" s="113">
        <f t="shared" si="1"/>
        <v>0</v>
      </c>
      <c r="Q14" s="289">
        <f t="shared" si="1"/>
        <v>960.4100000000001</v>
      </c>
    </row>
    <row r="15" spans="1:17" s="5" customFormat="1" ht="17.25" customHeight="1">
      <c r="A15" s="179" t="s">
        <v>264</v>
      </c>
      <c r="B15" s="132" t="s">
        <v>210</v>
      </c>
      <c r="C15" s="90" t="s">
        <v>353</v>
      </c>
      <c r="D15" s="90" t="s">
        <v>354</v>
      </c>
      <c r="E15" s="87" t="s">
        <v>170</v>
      </c>
      <c r="F15" s="77" t="s">
        <v>36</v>
      </c>
      <c r="G15" s="113">
        <f aca="true" t="shared" si="2" ref="G15:M15">G16+G17</f>
        <v>998.4100000000001</v>
      </c>
      <c r="H15" s="113">
        <f t="shared" si="2"/>
        <v>0</v>
      </c>
      <c r="I15" s="113">
        <f t="shared" si="2"/>
        <v>998.4100000000001</v>
      </c>
      <c r="J15" s="113">
        <f t="shared" si="2"/>
        <v>0</v>
      </c>
      <c r="K15" s="289">
        <f t="shared" si="2"/>
        <v>998.4100000000001</v>
      </c>
      <c r="L15" s="113">
        <f t="shared" si="2"/>
        <v>-38</v>
      </c>
      <c r="M15" s="289">
        <f t="shared" si="2"/>
        <v>960.4100000000001</v>
      </c>
      <c r="N15" s="113">
        <f>N16+N17</f>
        <v>0</v>
      </c>
      <c r="O15" s="289">
        <f>O16+O17</f>
        <v>960.4100000000001</v>
      </c>
      <c r="P15" s="113">
        <f>P16+P17</f>
        <v>0</v>
      </c>
      <c r="Q15" s="289">
        <f>Q16+Q17</f>
        <v>960.4100000000001</v>
      </c>
    </row>
    <row r="16" spans="1:17" s="5" customFormat="1" ht="15.75" hidden="1">
      <c r="A16" s="180" t="s">
        <v>222</v>
      </c>
      <c r="B16" s="132" t="s">
        <v>210</v>
      </c>
      <c r="C16" s="182" t="s">
        <v>353</v>
      </c>
      <c r="D16" s="182" t="s">
        <v>354</v>
      </c>
      <c r="E16" s="183" t="s">
        <v>170</v>
      </c>
      <c r="F16" s="182">
        <v>121</v>
      </c>
      <c r="G16" s="114">
        <v>766.83</v>
      </c>
      <c r="H16" s="114"/>
      <c r="I16" s="114">
        <f>G16+H16</f>
        <v>766.83</v>
      </c>
      <c r="J16" s="114"/>
      <c r="K16" s="290">
        <f>I16+J16</f>
        <v>766.83</v>
      </c>
      <c r="L16" s="114">
        <v>-76</v>
      </c>
      <c r="M16" s="290">
        <f>K16+L16</f>
        <v>690.83</v>
      </c>
      <c r="N16" s="114"/>
      <c r="O16" s="290">
        <f>M16+N16</f>
        <v>690.83</v>
      </c>
      <c r="P16" s="114"/>
      <c r="Q16" s="290">
        <f>O16+P16</f>
        <v>690.83</v>
      </c>
    </row>
    <row r="17" spans="1:17" s="5" customFormat="1" ht="38.25" hidden="1">
      <c r="A17" s="180" t="s">
        <v>224</v>
      </c>
      <c r="B17" s="132" t="s">
        <v>210</v>
      </c>
      <c r="C17" s="182" t="s">
        <v>353</v>
      </c>
      <c r="D17" s="182" t="s">
        <v>354</v>
      </c>
      <c r="E17" s="183" t="s">
        <v>170</v>
      </c>
      <c r="F17" s="182" t="s">
        <v>225</v>
      </c>
      <c r="G17" s="114">
        <v>231.58</v>
      </c>
      <c r="H17" s="114"/>
      <c r="I17" s="114">
        <f>G17+H17</f>
        <v>231.58</v>
      </c>
      <c r="J17" s="114"/>
      <c r="K17" s="290">
        <f>I17+J17</f>
        <v>231.58</v>
      </c>
      <c r="L17" s="114">
        <v>38</v>
      </c>
      <c r="M17" s="290">
        <f>K17+L17</f>
        <v>269.58000000000004</v>
      </c>
      <c r="N17" s="114"/>
      <c r="O17" s="290">
        <f>M17+N17</f>
        <v>269.58000000000004</v>
      </c>
      <c r="P17" s="114"/>
      <c r="Q17" s="290">
        <f>O17+P17</f>
        <v>269.58000000000004</v>
      </c>
    </row>
    <row r="18" spans="1:17" s="13" customFormat="1" ht="42" customHeight="1">
      <c r="A18" s="165" t="s">
        <v>375</v>
      </c>
      <c r="B18" s="132" t="s">
        <v>210</v>
      </c>
      <c r="C18" s="122" t="s">
        <v>353</v>
      </c>
      <c r="D18" s="122" t="s">
        <v>356</v>
      </c>
      <c r="E18" s="184"/>
      <c r="F18" s="122"/>
      <c r="G18" s="123">
        <f aca="true" t="shared" si="3" ref="G18:Q22">G19</f>
        <v>799.37</v>
      </c>
      <c r="H18" s="123">
        <f t="shared" si="3"/>
        <v>0</v>
      </c>
      <c r="I18" s="123">
        <f t="shared" si="3"/>
        <v>799.37</v>
      </c>
      <c r="J18" s="123">
        <f t="shared" si="3"/>
        <v>0</v>
      </c>
      <c r="K18" s="189">
        <f t="shared" si="3"/>
        <v>799.37</v>
      </c>
      <c r="L18" s="123">
        <f t="shared" si="3"/>
        <v>48</v>
      </c>
      <c r="M18" s="189">
        <f t="shared" si="3"/>
        <v>847.37</v>
      </c>
      <c r="N18" s="123">
        <f t="shared" si="3"/>
        <v>0</v>
      </c>
      <c r="O18" s="189">
        <f t="shared" si="3"/>
        <v>847.37</v>
      </c>
      <c r="P18" s="123">
        <f t="shared" si="3"/>
        <v>0</v>
      </c>
      <c r="Q18" s="189">
        <f t="shared" si="3"/>
        <v>847.37</v>
      </c>
    </row>
    <row r="19" spans="1:17" s="5" customFormat="1" ht="27" customHeight="1">
      <c r="A19" s="170" t="s">
        <v>226</v>
      </c>
      <c r="B19" s="132" t="s">
        <v>210</v>
      </c>
      <c r="C19" s="156" t="s">
        <v>353</v>
      </c>
      <c r="D19" s="156" t="s">
        <v>356</v>
      </c>
      <c r="E19" s="173" t="s">
        <v>171</v>
      </c>
      <c r="F19" s="156"/>
      <c r="G19" s="157">
        <f t="shared" si="3"/>
        <v>799.37</v>
      </c>
      <c r="H19" s="157">
        <f t="shared" si="3"/>
        <v>0</v>
      </c>
      <c r="I19" s="157">
        <f t="shared" si="3"/>
        <v>799.37</v>
      </c>
      <c r="J19" s="157">
        <f t="shared" si="3"/>
        <v>0</v>
      </c>
      <c r="K19" s="191">
        <f t="shared" si="3"/>
        <v>799.37</v>
      </c>
      <c r="L19" s="157">
        <f t="shared" si="3"/>
        <v>48</v>
      </c>
      <c r="M19" s="191">
        <f t="shared" si="3"/>
        <v>847.37</v>
      </c>
      <c r="N19" s="157">
        <f t="shared" si="3"/>
        <v>0</v>
      </c>
      <c r="O19" s="191">
        <f t="shared" si="3"/>
        <v>847.37</v>
      </c>
      <c r="P19" s="157">
        <f t="shared" si="3"/>
        <v>0</v>
      </c>
      <c r="Q19" s="191">
        <f t="shared" si="3"/>
        <v>847.37</v>
      </c>
    </row>
    <row r="20" spans="1:17" s="5" customFormat="1" ht="15" customHeight="1">
      <c r="A20" s="185" t="s">
        <v>265</v>
      </c>
      <c r="B20" s="132" t="s">
        <v>210</v>
      </c>
      <c r="C20" s="142" t="s">
        <v>353</v>
      </c>
      <c r="D20" s="142" t="s">
        <v>356</v>
      </c>
      <c r="E20" s="145" t="s">
        <v>172</v>
      </c>
      <c r="F20" s="186"/>
      <c r="G20" s="155">
        <f t="shared" si="3"/>
        <v>799.37</v>
      </c>
      <c r="H20" s="155">
        <f t="shared" si="3"/>
        <v>0</v>
      </c>
      <c r="I20" s="155">
        <f t="shared" si="3"/>
        <v>799.37</v>
      </c>
      <c r="J20" s="155">
        <f t="shared" si="3"/>
        <v>0</v>
      </c>
      <c r="K20" s="158">
        <f t="shared" si="3"/>
        <v>799.37</v>
      </c>
      <c r="L20" s="155">
        <f t="shared" si="3"/>
        <v>48</v>
      </c>
      <c r="M20" s="158">
        <f t="shared" si="3"/>
        <v>847.37</v>
      </c>
      <c r="N20" s="155">
        <f t="shared" si="3"/>
        <v>0</v>
      </c>
      <c r="O20" s="158">
        <f t="shared" si="3"/>
        <v>847.37</v>
      </c>
      <c r="P20" s="155">
        <f t="shared" si="3"/>
        <v>0</v>
      </c>
      <c r="Q20" s="158">
        <f t="shared" si="3"/>
        <v>847.37</v>
      </c>
    </row>
    <row r="21" spans="1:17" s="5" customFormat="1" ht="25.5" customHeight="1">
      <c r="A21" s="78" t="s">
        <v>221</v>
      </c>
      <c r="B21" s="132" t="s">
        <v>210</v>
      </c>
      <c r="C21" s="79" t="s">
        <v>353</v>
      </c>
      <c r="D21" s="79" t="s">
        <v>356</v>
      </c>
      <c r="E21" s="87" t="s">
        <v>173</v>
      </c>
      <c r="F21" s="80"/>
      <c r="G21" s="113">
        <f t="shared" si="3"/>
        <v>799.37</v>
      </c>
      <c r="H21" s="113">
        <f t="shared" si="3"/>
        <v>0</v>
      </c>
      <c r="I21" s="113">
        <f t="shared" si="3"/>
        <v>799.37</v>
      </c>
      <c r="J21" s="113">
        <f t="shared" si="3"/>
        <v>0</v>
      </c>
      <c r="K21" s="289">
        <f t="shared" si="3"/>
        <v>799.37</v>
      </c>
      <c r="L21" s="113">
        <f t="shared" si="3"/>
        <v>48</v>
      </c>
      <c r="M21" s="289">
        <f t="shared" si="3"/>
        <v>847.37</v>
      </c>
      <c r="N21" s="113">
        <f t="shared" si="3"/>
        <v>0</v>
      </c>
      <c r="O21" s="289">
        <f t="shared" si="3"/>
        <v>847.37</v>
      </c>
      <c r="P21" s="113">
        <f t="shared" si="3"/>
        <v>0</v>
      </c>
      <c r="Q21" s="289">
        <f t="shared" si="3"/>
        <v>847.37</v>
      </c>
    </row>
    <row r="22" spans="1:17" s="5" customFormat="1" ht="51.75" customHeight="1">
      <c r="A22" s="179" t="s">
        <v>263</v>
      </c>
      <c r="B22" s="132" t="s">
        <v>210</v>
      </c>
      <c r="C22" s="79" t="s">
        <v>353</v>
      </c>
      <c r="D22" s="79" t="s">
        <v>356</v>
      </c>
      <c r="E22" s="87" t="s">
        <v>173</v>
      </c>
      <c r="F22" s="80" t="s">
        <v>103</v>
      </c>
      <c r="G22" s="113">
        <f t="shared" si="3"/>
        <v>799.37</v>
      </c>
      <c r="H22" s="113">
        <f t="shared" si="3"/>
        <v>0</v>
      </c>
      <c r="I22" s="113">
        <f t="shared" si="3"/>
        <v>799.37</v>
      </c>
      <c r="J22" s="113">
        <f t="shared" si="3"/>
        <v>0</v>
      </c>
      <c r="K22" s="289">
        <f t="shared" si="3"/>
        <v>799.37</v>
      </c>
      <c r="L22" s="113">
        <f t="shared" si="3"/>
        <v>48</v>
      </c>
      <c r="M22" s="289">
        <f t="shared" si="3"/>
        <v>847.37</v>
      </c>
      <c r="N22" s="113">
        <f t="shared" si="3"/>
        <v>0</v>
      </c>
      <c r="O22" s="289">
        <f t="shared" si="3"/>
        <v>847.37</v>
      </c>
      <c r="P22" s="113">
        <f t="shared" si="3"/>
        <v>0</v>
      </c>
      <c r="Q22" s="289">
        <f t="shared" si="3"/>
        <v>847.37</v>
      </c>
    </row>
    <row r="23" spans="1:17" s="5" customFormat="1" ht="17.25" customHeight="1">
      <c r="A23" s="179" t="s">
        <v>264</v>
      </c>
      <c r="B23" s="132" t="s">
        <v>210</v>
      </c>
      <c r="C23" s="79" t="s">
        <v>353</v>
      </c>
      <c r="D23" s="79" t="s">
        <v>356</v>
      </c>
      <c r="E23" s="87" t="s">
        <v>173</v>
      </c>
      <c r="F23" s="80" t="s">
        <v>36</v>
      </c>
      <c r="G23" s="113">
        <f aca="true" t="shared" si="4" ref="G23:M23">G24+G25</f>
        <v>799.37</v>
      </c>
      <c r="H23" s="113">
        <f t="shared" si="4"/>
        <v>0</v>
      </c>
      <c r="I23" s="113">
        <f t="shared" si="4"/>
        <v>799.37</v>
      </c>
      <c r="J23" s="113">
        <f t="shared" si="4"/>
        <v>0</v>
      </c>
      <c r="K23" s="289">
        <f t="shared" si="4"/>
        <v>799.37</v>
      </c>
      <c r="L23" s="113">
        <f t="shared" si="4"/>
        <v>48</v>
      </c>
      <c r="M23" s="289">
        <f t="shared" si="4"/>
        <v>847.37</v>
      </c>
      <c r="N23" s="113">
        <f>N24+N25</f>
        <v>0</v>
      </c>
      <c r="O23" s="289">
        <f>O24+O25</f>
        <v>847.37</v>
      </c>
      <c r="P23" s="113">
        <f>P24+P25</f>
        <v>0</v>
      </c>
      <c r="Q23" s="289">
        <f>Q24+Q25</f>
        <v>847.37</v>
      </c>
    </row>
    <row r="24" spans="1:17" s="5" customFormat="1" ht="15.75" hidden="1">
      <c r="A24" s="180" t="s">
        <v>222</v>
      </c>
      <c r="B24" s="132" t="s">
        <v>210</v>
      </c>
      <c r="C24" s="182" t="s">
        <v>353</v>
      </c>
      <c r="D24" s="182" t="s">
        <v>356</v>
      </c>
      <c r="E24" s="183" t="s">
        <v>173</v>
      </c>
      <c r="F24" s="182">
        <v>121</v>
      </c>
      <c r="G24" s="114">
        <v>613.95</v>
      </c>
      <c r="H24" s="114"/>
      <c r="I24" s="114">
        <f>G24+H24</f>
        <v>613.95</v>
      </c>
      <c r="J24" s="114"/>
      <c r="K24" s="114">
        <f>I24+J24</f>
        <v>613.95</v>
      </c>
      <c r="L24" s="114">
        <v>6</v>
      </c>
      <c r="M24" s="114">
        <f>K24+L24</f>
        <v>619.95</v>
      </c>
      <c r="N24" s="114"/>
      <c r="O24" s="114">
        <f>M24+N24</f>
        <v>619.95</v>
      </c>
      <c r="P24" s="114"/>
      <c r="Q24" s="114">
        <f>O24+P24</f>
        <v>619.95</v>
      </c>
    </row>
    <row r="25" spans="1:17" s="5" customFormat="1" ht="38.25" hidden="1">
      <c r="A25" s="180" t="s">
        <v>224</v>
      </c>
      <c r="B25" s="132" t="s">
        <v>210</v>
      </c>
      <c r="C25" s="182" t="s">
        <v>353</v>
      </c>
      <c r="D25" s="182" t="s">
        <v>356</v>
      </c>
      <c r="E25" s="183" t="s">
        <v>173</v>
      </c>
      <c r="F25" s="182" t="s">
        <v>225</v>
      </c>
      <c r="G25" s="114">
        <v>185.42</v>
      </c>
      <c r="H25" s="114"/>
      <c r="I25" s="114">
        <f>G25+H25</f>
        <v>185.42</v>
      </c>
      <c r="J25" s="114"/>
      <c r="K25" s="114">
        <f>I25+J25</f>
        <v>185.42</v>
      </c>
      <c r="L25" s="114">
        <v>42</v>
      </c>
      <c r="M25" s="114">
        <f>K25+L25</f>
        <v>227.42</v>
      </c>
      <c r="N25" s="114"/>
      <c r="O25" s="114">
        <f>M25+N25</f>
        <v>227.42</v>
      </c>
      <c r="P25" s="114"/>
      <c r="Q25" s="114">
        <f>O25+P25</f>
        <v>227.42</v>
      </c>
    </row>
    <row r="26" spans="1:17" s="13" customFormat="1" ht="40.5" customHeight="1">
      <c r="A26" s="187" t="s">
        <v>347</v>
      </c>
      <c r="B26" s="131" t="s">
        <v>210</v>
      </c>
      <c r="C26" s="188" t="s">
        <v>353</v>
      </c>
      <c r="D26" s="188" t="s">
        <v>355</v>
      </c>
      <c r="E26" s="184"/>
      <c r="F26" s="188"/>
      <c r="G26" s="189">
        <f aca="true" t="shared" si="5" ref="G26:Q26">G27</f>
        <v>7851.780000000001</v>
      </c>
      <c r="H26" s="189">
        <f t="shared" si="5"/>
        <v>0</v>
      </c>
      <c r="I26" s="189">
        <f t="shared" si="5"/>
        <v>7851.780000000001</v>
      </c>
      <c r="J26" s="189">
        <f t="shared" si="5"/>
        <v>0</v>
      </c>
      <c r="K26" s="189">
        <f t="shared" si="5"/>
        <v>7851.780000000001</v>
      </c>
      <c r="L26" s="189">
        <f t="shared" si="5"/>
        <v>-60</v>
      </c>
      <c r="M26" s="189">
        <f t="shared" si="5"/>
        <v>7791.780000000001</v>
      </c>
      <c r="N26" s="189">
        <f t="shared" si="5"/>
        <v>187.95851</v>
      </c>
      <c r="O26" s="321">
        <f t="shared" si="5"/>
        <v>7979.73851</v>
      </c>
      <c r="P26" s="189">
        <f t="shared" si="5"/>
        <v>200</v>
      </c>
      <c r="Q26" s="321">
        <f t="shared" si="5"/>
        <v>8179.73851</v>
      </c>
    </row>
    <row r="27" spans="1:17" s="5" customFormat="1" ht="39.75" customHeight="1">
      <c r="A27" s="190" t="s">
        <v>227</v>
      </c>
      <c r="B27" s="171" t="s">
        <v>210</v>
      </c>
      <c r="C27" s="156" t="s">
        <v>353</v>
      </c>
      <c r="D27" s="156" t="s">
        <v>355</v>
      </c>
      <c r="E27" s="173" t="s">
        <v>174</v>
      </c>
      <c r="F27" s="156"/>
      <c r="G27" s="191">
        <f aca="true" t="shared" si="6" ref="G27:M27">G28+G46</f>
        <v>7851.780000000001</v>
      </c>
      <c r="H27" s="191">
        <f t="shared" si="6"/>
        <v>0</v>
      </c>
      <c r="I27" s="191">
        <f t="shared" si="6"/>
        <v>7851.780000000001</v>
      </c>
      <c r="J27" s="191">
        <f t="shared" si="6"/>
        <v>0</v>
      </c>
      <c r="K27" s="191">
        <f t="shared" si="6"/>
        <v>7851.780000000001</v>
      </c>
      <c r="L27" s="191">
        <f t="shared" si="6"/>
        <v>-60</v>
      </c>
      <c r="M27" s="191">
        <f t="shared" si="6"/>
        <v>7791.780000000001</v>
      </c>
      <c r="N27" s="191">
        <f>N28+N46</f>
        <v>187.95851</v>
      </c>
      <c r="O27" s="304">
        <f>O28+O46</f>
        <v>7979.73851</v>
      </c>
      <c r="P27" s="191">
        <f>P28+P46</f>
        <v>200</v>
      </c>
      <c r="Q27" s="304">
        <f>Q28+Q46</f>
        <v>8179.73851</v>
      </c>
    </row>
    <row r="28" spans="1:17" s="5" customFormat="1" ht="26.25" customHeight="1">
      <c r="A28" s="81" t="s">
        <v>266</v>
      </c>
      <c r="B28" s="132" t="s">
        <v>210</v>
      </c>
      <c r="C28" s="79" t="s">
        <v>353</v>
      </c>
      <c r="D28" s="79" t="s">
        <v>355</v>
      </c>
      <c r="E28" s="87" t="s">
        <v>175</v>
      </c>
      <c r="F28" s="79"/>
      <c r="G28" s="153">
        <f aca="true" t="shared" si="7" ref="G28:M28">G29+G35</f>
        <v>7850.780000000001</v>
      </c>
      <c r="H28" s="153">
        <f t="shared" si="7"/>
        <v>0</v>
      </c>
      <c r="I28" s="153">
        <f t="shared" si="7"/>
        <v>7850.780000000001</v>
      </c>
      <c r="J28" s="153">
        <f t="shared" si="7"/>
        <v>0</v>
      </c>
      <c r="K28" s="153">
        <f t="shared" si="7"/>
        <v>7850.780000000001</v>
      </c>
      <c r="L28" s="153">
        <f t="shared" si="7"/>
        <v>-60</v>
      </c>
      <c r="M28" s="153">
        <f t="shared" si="7"/>
        <v>7790.780000000001</v>
      </c>
      <c r="N28" s="153">
        <f>N29+N35</f>
        <v>187.95851</v>
      </c>
      <c r="O28" s="299">
        <f>O29+O35</f>
        <v>7978.73851</v>
      </c>
      <c r="P28" s="153">
        <f>P29+P35</f>
        <v>200</v>
      </c>
      <c r="Q28" s="299">
        <f>Q29+Q35</f>
        <v>8178.73851</v>
      </c>
    </row>
    <row r="29" spans="1:17" s="5" customFormat="1" ht="27" customHeight="1">
      <c r="A29" s="78" t="s">
        <v>221</v>
      </c>
      <c r="B29" s="132" t="s">
        <v>210</v>
      </c>
      <c r="C29" s="79" t="s">
        <v>353</v>
      </c>
      <c r="D29" s="79" t="s">
        <v>355</v>
      </c>
      <c r="E29" s="87" t="s">
        <v>176</v>
      </c>
      <c r="F29" s="79"/>
      <c r="G29" s="154">
        <f aca="true" t="shared" si="8" ref="G29:Q30">G30</f>
        <v>5959.8</v>
      </c>
      <c r="H29" s="154">
        <f t="shared" si="8"/>
        <v>0</v>
      </c>
      <c r="I29" s="154">
        <f t="shared" si="8"/>
        <v>5959.8</v>
      </c>
      <c r="J29" s="154">
        <f t="shared" si="8"/>
        <v>0</v>
      </c>
      <c r="K29" s="154">
        <f t="shared" si="8"/>
        <v>5959.8</v>
      </c>
      <c r="L29" s="154">
        <f t="shared" si="8"/>
        <v>-10</v>
      </c>
      <c r="M29" s="154">
        <f t="shared" si="8"/>
        <v>5949.8</v>
      </c>
      <c r="N29" s="154">
        <f t="shared" si="8"/>
        <v>0</v>
      </c>
      <c r="O29" s="154">
        <f t="shared" si="8"/>
        <v>5949.8</v>
      </c>
      <c r="P29" s="154">
        <f t="shared" si="8"/>
        <v>0</v>
      </c>
      <c r="Q29" s="154">
        <f t="shared" si="8"/>
        <v>5949.8</v>
      </c>
    </row>
    <row r="30" spans="1:17" s="5" customFormat="1" ht="51">
      <c r="A30" s="179" t="s">
        <v>263</v>
      </c>
      <c r="B30" s="132" t="s">
        <v>210</v>
      </c>
      <c r="C30" s="79" t="s">
        <v>353</v>
      </c>
      <c r="D30" s="79" t="s">
        <v>355</v>
      </c>
      <c r="E30" s="87" t="s">
        <v>176</v>
      </c>
      <c r="F30" s="79" t="s">
        <v>103</v>
      </c>
      <c r="G30" s="154">
        <f t="shared" si="8"/>
        <v>5959.8</v>
      </c>
      <c r="H30" s="154">
        <f t="shared" si="8"/>
        <v>0</v>
      </c>
      <c r="I30" s="154">
        <f t="shared" si="8"/>
        <v>5959.8</v>
      </c>
      <c r="J30" s="154">
        <f t="shared" si="8"/>
        <v>0</v>
      </c>
      <c r="K30" s="154">
        <f t="shared" si="8"/>
        <v>5959.8</v>
      </c>
      <c r="L30" s="154">
        <f t="shared" si="8"/>
        <v>-10</v>
      </c>
      <c r="M30" s="154">
        <f t="shared" si="8"/>
        <v>5949.8</v>
      </c>
      <c r="N30" s="154">
        <f t="shared" si="8"/>
        <v>0</v>
      </c>
      <c r="O30" s="154">
        <f t="shared" si="8"/>
        <v>5949.8</v>
      </c>
      <c r="P30" s="154">
        <f t="shared" si="8"/>
        <v>0</v>
      </c>
      <c r="Q30" s="154">
        <f t="shared" si="8"/>
        <v>5949.8</v>
      </c>
    </row>
    <row r="31" spans="1:17" s="5" customFormat="1" ht="16.5" customHeight="1">
      <c r="A31" s="78" t="s">
        <v>230</v>
      </c>
      <c r="B31" s="132" t="s">
        <v>210</v>
      </c>
      <c r="C31" s="79" t="s">
        <v>353</v>
      </c>
      <c r="D31" s="79" t="s">
        <v>355</v>
      </c>
      <c r="E31" s="87" t="s">
        <v>176</v>
      </c>
      <c r="F31" s="79" t="s">
        <v>36</v>
      </c>
      <c r="G31" s="116">
        <f aca="true" t="shared" si="9" ref="G31:M31">G32+G34+G33</f>
        <v>5959.8</v>
      </c>
      <c r="H31" s="116">
        <f t="shared" si="9"/>
        <v>0</v>
      </c>
      <c r="I31" s="116">
        <f t="shared" si="9"/>
        <v>5959.8</v>
      </c>
      <c r="J31" s="116">
        <f t="shared" si="9"/>
        <v>0</v>
      </c>
      <c r="K31" s="116">
        <f t="shared" si="9"/>
        <v>5959.8</v>
      </c>
      <c r="L31" s="116">
        <f t="shared" si="9"/>
        <v>-10</v>
      </c>
      <c r="M31" s="116">
        <f t="shared" si="9"/>
        <v>5949.8</v>
      </c>
      <c r="N31" s="116">
        <f>N32+N34+N33</f>
        <v>0</v>
      </c>
      <c r="O31" s="116">
        <f>O32+O34+O33</f>
        <v>5949.8</v>
      </c>
      <c r="P31" s="116">
        <f>P32+P34+P33</f>
        <v>0</v>
      </c>
      <c r="Q31" s="116">
        <f>Q32+Q34+Q33</f>
        <v>5949.8</v>
      </c>
    </row>
    <row r="32" spans="1:17" s="5" customFormat="1" ht="15.75" hidden="1">
      <c r="A32" s="180" t="s">
        <v>222</v>
      </c>
      <c r="B32" s="132" t="s">
        <v>210</v>
      </c>
      <c r="C32" s="192" t="s">
        <v>353</v>
      </c>
      <c r="D32" s="192" t="s">
        <v>355</v>
      </c>
      <c r="E32" s="183" t="s">
        <v>176</v>
      </c>
      <c r="F32" s="192" t="s">
        <v>368</v>
      </c>
      <c r="G32" s="115">
        <v>4158.8</v>
      </c>
      <c r="H32" s="115"/>
      <c r="I32" s="115">
        <f>G32+H32</f>
        <v>4158.8</v>
      </c>
      <c r="J32" s="115"/>
      <c r="K32" s="115">
        <f>I32+J32</f>
        <v>4158.8</v>
      </c>
      <c r="L32" s="115"/>
      <c r="M32" s="115">
        <f>K32+L32</f>
        <v>4158.8</v>
      </c>
      <c r="N32" s="115"/>
      <c r="O32" s="115">
        <f>M32+N32</f>
        <v>4158.8</v>
      </c>
      <c r="P32" s="115"/>
      <c r="Q32" s="115">
        <f>O32+P32</f>
        <v>4158.8</v>
      </c>
    </row>
    <row r="33" spans="1:17" s="5" customFormat="1" ht="15.75" hidden="1">
      <c r="A33" s="180" t="s">
        <v>233</v>
      </c>
      <c r="B33" s="132" t="s">
        <v>210</v>
      </c>
      <c r="C33" s="192" t="s">
        <v>353</v>
      </c>
      <c r="D33" s="192" t="s">
        <v>355</v>
      </c>
      <c r="E33" s="183" t="s">
        <v>176</v>
      </c>
      <c r="F33" s="192" t="s">
        <v>369</v>
      </c>
      <c r="G33" s="115">
        <v>1</v>
      </c>
      <c r="H33" s="115"/>
      <c r="I33" s="115">
        <f>G33+H33</f>
        <v>1</v>
      </c>
      <c r="J33" s="115"/>
      <c r="K33" s="115">
        <f>I33+J33</f>
        <v>1</v>
      </c>
      <c r="L33" s="115"/>
      <c r="M33" s="115">
        <f>K33+L33</f>
        <v>1</v>
      </c>
      <c r="N33" s="115"/>
      <c r="O33" s="115">
        <f>M33+N33</f>
        <v>1</v>
      </c>
      <c r="P33" s="115"/>
      <c r="Q33" s="115">
        <f>O33+P33</f>
        <v>1</v>
      </c>
    </row>
    <row r="34" spans="1:17" s="5" customFormat="1" ht="41.25" customHeight="1" hidden="1">
      <c r="A34" s="180" t="s">
        <v>224</v>
      </c>
      <c r="B34" s="132" t="s">
        <v>210</v>
      </c>
      <c r="C34" s="192" t="s">
        <v>353</v>
      </c>
      <c r="D34" s="192" t="s">
        <v>355</v>
      </c>
      <c r="E34" s="183" t="s">
        <v>176</v>
      </c>
      <c r="F34" s="192" t="s">
        <v>225</v>
      </c>
      <c r="G34" s="115">
        <v>1800</v>
      </c>
      <c r="H34" s="115"/>
      <c r="I34" s="115">
        <f>G34+H34</f>
        <v>1800</v>
      </c>
      <c r="J34" s="115"/>
      <c r="K34" s="115">
        <f>I34+J34</f>
        <v>1800</v>
      </c>
      <c r="L34" s="115">
        <v>-10</v>
      </c>
      <c r="M34" s="115">
        <f>K34+L34</f>
        <v>1790</v>
      </c>
      <c r="N34" s="115"/>
      <c r="O34" s="115">
        <f>M34+N34</f>
        <v>1790</v>
      </c>
      <c r="P34" s="115"/>
      <c r="Q34" s="115">
        <f>O34+P34</f>
        <v>1790</v>
      </c>
    </row>
    <row r="35" spans="1:17" s="5" customFormat="1" ht="19.5" customHeight="1">
      <c r="A35" s="78" t="s">
        <v>229</v>
      </c>
      <c r="B35" s="132" t="s">
        <v>210</v>
      </c>
      <c r="C35" s="79" t="s">
        <v>353</v>
      </c>
      <c r="D35" s="79" t="s">
        <v>355</v>
      </c>
      <c r="E35" s="87" t="s">
        <v>177</v>
      </c>
      <c r="F35" s="79"/>
      <c r="G35" s="153">
        <f aca="true" t="shared" si="10" ref="G35:M35">G36+G40</f>
        <v>1890.98</v>
      </c>
      <c r="H35" s="153">
        <f t="shared" si="10"/>
        <v>0</v>
      </c>
      <c r="I35" s="153">
        <f t="shared" si="10"/>
        <v>1890.98</v>
      </c>
      <c r="J35" s="153">
        <f t="shared" si="10"/>
        <v>0</v>
      </c>
      <c r="K35" s="153">
        <f t="shared" si="10"/>
        <v>1890.98</v>
      </c>
      <c r="L35" s="153">
        <f t="shared" si="10"/>
        <v>-50</v>
      </c>
      <c r="M35" s="153">
        <f t="shared" si="10"/>
        <v>1840.98</v>
      </c>
      <c r="N35" s="153">
        <f>N36+N40</f>
        <v>187.95851</v>
      </c>
      <c r="O35" s="153">
        <f>O36+O40</f>
        <v>2028.93851</v>
      </c>
      <c r="P35" s="153">
        <f>P36+P40</f>
        <v>200</v>
      </c>
      <c r="Q35" s="153">
        <f>Q36+Q40</f>
        <v>2228.93851</v>
      </c>
    </row>
    <row r="36" spans="1:17" s="5" customFormat="1" ht="29.25" customHeight="1">
      <c r="A36" s="91" t="s">
        <v>267</v>
      </c>
      <c r="B36" s="132" t="s">
        <v>210</v>
      </c>
      <c r="C36" s="79" t="s">
        <v>353</v>
      </c>
      <c r="D36" s="79" t="s">
        <v>355</v>
      </c>
      <c r="E36" s="87" t="s">
        <v>177</v>
      </c>
      <c r="F36" s="79" t="s">
        <v>268</v>
      </c>
      <c r="G36" s="153">
        <f aca="true" t="shared" si="11" ref="G36:Q36">G37</f>
        <v>1644.98</v>
      </c>
      <c r="H36" s="153">
        <f t="shared" si="11"/>
        <v>0</v>
      </c>
      <c r="I36" s="153">
        <f t="shared" si="11"/>
        <v>1644.98</v>
      </c>
      <c r="J36" s="153">
        <f t="shared" si="11"/>
        <v>0</v>
      </c>
      <c r="K36" s="153">
        <f t="shared" si="11"/>
        <v>1644.98</v>
      </c>
      <c r="L36" s="153">
        <f t="shared" si="11"/>
        <v>-61</v>
      </c>
      <c r="M36" s="153">
        <f t="shared" si="11"/>
        <v>1583.98</v>
      </c>
      <c r="N36" s="153">
        <f t="shared" si="11"/>
        <v>136.5</v>
      </c>
      <c r="O36" s="153">
        <f t="shared" si="11"/>
        <v>1720.48</v>
      </c>
      <c r="P36" s="153">
        <f t="shared" si="11"/>
        <v>0</v>
      </c>
      <c r="Q36" s="153">
        <f t="shared" si="11"/>
        <v>1720.48</v>
      </c>
    </row>
    <row r="37" spans="1:17" s="5" customFormat="1" ht="28.5" customHeight="1">
      <c r="A37" s="78" t="s">
        <v>269</v>
      </c>
      <c r="B37" s="132" t="s">
        <v>210</v>
      </c>
      <c r="C37" s="79" t="s">
        <v>353</v>
      </c>
      <c r="D37" s="79" t="s">
        <v>355</v>
      </c>
      <c r="E37" s="87" t="s">
        <v>228</v>
      </c>
      <c r="F37" s="79" t="s">
        <v>231</v>
      </c>
      <c r="G37" s="115">
        <f aca="true" t="shared" si="12" ref="G37:M37">G38+G39</f>
        <v>1644.98</v>
      </c>
      <c r="H37" s="115">
        <f t="shared" si="12"/>
        <v>0</v>
      </c>
      <c r="I37" s="115">
        <f t="shared" si="12"/>
        <v>1644.98</v>
      </c>
      <c r="J37" s="115">
        <f t="shared" si="12"/>
        <v>0</v>
      </c>
      <c r="K37" s="115">
        <f t="shared" si="12"/>
        <v>1644.98</v>
      </c>
      <c r="L37" s="115">
        <f t="shared" si="12"/>
        <v>-61</v>
      </c>
      <c r="M37" s="115">
        <f t="shared" si="12"/>
        <v>1583.98</v>
      </c>
      <c r="N37" s="115">
        <f>N38+N39</f>
        <v>136.5</v>
      </c>
      <c r="O37" s="115">
        <f>O38+O39</f>
        <v>1720.48</v>
      </c>
      <c r="P37" s="115">
        <f>P38+P39</f>
        <v>0</v>
      </c>
      <c r="Q37" s="115">
        <f>Q38+Q39</f>
        <v>1720.48</v>
      </c>
    </row>
    <row r="38" spans="1:17" s="5" customFormat="1" ht="25.5" hidden="1">
      <c r="A38" s="193" t="s">
        <v>370</v>
      </c>
      <c r="B38" s="132" t="s">
        <v>210</v>
      </c>
      <c r="C38" s="192" t="s">
        <v>353</v>
      </c>
      <c r="D38" s="192" t="s">
        <v>355</v>
      </c>
      <c r="E38" s="183" t="s">
        <v>177</v>
      </c>
      <c r="F38" s="192" t="s">
        <v>371</v>
      </c>
      <c r="G38" s="153">
        <f>138.41+21+161.44+1.5</f>
        <v>322.35</v>
      </c>
      <c r="H38" s="153"/>
      <c r="I38" s="153">
        <f>G38+H38</f>
        <v>322.35</v>
      </c>
      <c r="J38" s="153"/>
      <c r="K38" s="153">
        <f>I38+J38</f>
        <v>322.35</v>
      </c>
      <c r="L38" s="153">
        <v>-20</v>
      </c>
      <c r="M38" s="153">
        <f>K38+L38</f>
        <v>302.35</v>
      </c>
      <c r="N38" s="153">
        <v>135</v>
      </c>
      <c r="O38" s="153">
        <f>M38+N38</f>
        <v>437.35</v>
      </c>
      <c r="P38" s="153"/>
      <c r="Q38" s="153">
        <f>O38+P38</f>
        <v>437.35</v>
      </c>
    </row>
    <row r="39" spans="1:17" s="5" customFormat="1" ht="27" customHeight="1" hidden="1">
      <c r="A39" s="193" t="s">
        <v>30</v>
      </c>
      <c r="B39" s="132" t="s">
        <v>210</v>
      </c>
      <c r="C39" s="192" t="s">
        <v>353</v>
      </c>
      <c r="D39" s="192" t="s">
        <v>355</v>
      </c>
      <c r="E39" s="183" t="s">
        <v>177</v>
      </c>
      <c r="F39" s="192" t="s">
        <v>372</v>
      </c>
      <c r="G39" s="153">
        <f>11+816.93+50.9+122.8+325-4</f>
        <v>1322.6299999999999</v>
      </c>
      <c r="H39" s="153"/>
      <c r="I39" s="153">
        <f>G39+H39</f>
        <v>1322.6299999999999</v>
      </c>
      <c r="J39" s="153"/>
      <c r="K39" s="153">
        <f>I39+J39</f>
        <v>1322.6299999999999</v>
      </c>
      <c r="L39" s="153">
        <v>-41</v>
      </c>
      <c r="M39" s="153">
        <f>K39+L39</f>
        <v>1281.6299999999999</v>
      </c>
      <c r="N39" s="153">
        <v>1.5</v>
      </c>
      <c r="O39" s="153">
        <f>M39+N39</f>
        <v>1283.1299999999999</v>
      </c>
      <c r="P39" s="153"/>
      <c r="Q39" s="153">
        <f>O39+P39</f>
        <v>1283.1299999999999</v>
      </c>
    </row>
    <row r="40" spans="1:17" s="5" customFormat="1" ht="16.5" customHeight="1">
      <c r="A40" s="81" t="s">
        <v>126</v>
      </c>
      <c r="B40" s="132" t="s">
        <v>210</v>
      </c>
      <c r="C40" s="79" t="s">
        <v>353</v>
      </c>
      <c r="D40" s="79" t="s">
        <v>355</v>
      </c>
      <c r="E40" s="87" t="s">
        <v>177</v>
      </c>
      <c r="F40" s="79" t="s">
        <v>270</v>
      </c>
      <c r="G40" s="115">
        <f aca="true" t="shared" si="13" ref="G40:M40">G41+G43</f>
        <v>246</v>
      </c>
      <c r="H40" s="115">
        <f t="shared" si="13"/>
        <v>0</v>
      </c>
      <c r="I40" s="115">
        <f t="shared" si="13"/>
        <v>246</v>
      </c>
      <c r="J40" s="115">
        <f t="shared" si="13"/>
        <v>0</v>
      </c>
      <c r="K40" s="115">
        <f t="shared" si="13"/>
        <v>246</v>
      </c>
      <c r="L40" s="115">
        <f t="shared" si="13"/>
        <v>11</v>
      </c>
      <c r="M40" s="115">
        <f t="shared" si="13"/>
        <v>257</v>
      </c>
      <c r="N40" s="299">
        <f>N41+N43</f>
        <v>51.45851</v>
      </c>
      <c r="O40" s="299">
        <f>O41+O43</f>
        <v>308.45851</v>
      </c>
      <c r="P40" s="299">
        <f>P41+P43</f>
        <v>200</v>
      </c>
      <c r="Q40" s="299">
        <f>Q41+Q43</f>
        <v>508.45851</v>
      </c>
    </row>
    <row r="41" spans="1:17" s="5" customFormat="1" ht="16.5" customHeight="1">
      <c r="A41" s="81" t="s">
        <v>271</v>
      </c>
      <c r="B41" s="132" t="s">
        <v>210</v>
      </c>
      <c r="C41" s="79" t="s">
        <v>353</v>
      </c>
      <c r="D41" s="79" t="s">
        <v>355</v>
      </c>
      <c r="E41" s="148" t="s">
        <v>177</v>
      </c>
      <c r="F41" s="79" t="s">
        <v>272</v>
      </c>
      <c r="G41" s="115">
        <f aca="true" t="shared" si="14" ref="G41:Q41">G42</f>
        <v>150</v>
      </c>
      <c r="H41" s="115">
        <f t="shared" si="14"/>
        <v>0</v>
      </c>
      <c r="I41" s="115">
        <f t="shared" si="14"/>
        <v>150</v>
      </c>
      <c r="J41" s="115">
        <f t="shared" si="14"/>
        <v>0</v>
      </c>
      <c r="K41" s="115">
        <f t="shared" si="14"/>
        <v>150</v>
      </c>
      <c r="L41" s="115">
        <f t="shared" si="14"/>
        <v>0</v>
      </c>
      <c r="M41" s="115">
        <f t="shared" si="14"/>
        <v>150</v>
      </c>
      <c r="N41" s="299">
        <f t="shared" si="14"/>
        <v>0</v>
      </c>
      <c r="O41" s="115">
        <f t="shared" si="14"/>
        <v>150</v>
      </c>
      <c r="P41" s="299">
        <f t="shared" si="14"/>
        <v>0</v>
      </c>
      <c r="Q41" s="115">
        <f t="shared" si="14"/>
        <v>150</v>
      </c>
    </row>
    <row r="42" spans="1:17" s="5" customFormat="1" ht="66.75" customHeight="1" hidden="1">
      <c r="A42" s="194" t="s">
        <v>273</v>
      </c>
      <c r="B42" s="132" t="s">
        <v>210</v>
      </c>
      <c r="C42" s="192" t="s">
        <v>353</v>
      </c>
      <c r="D42" s="192" t="s">
        <v>355</v>
      </c>
      <c r="E42" s="183" t="s">
        <v>228</v>
      </c>
      <c r="F42" s="192" t="s">
        <v>308</v>
      </c>
      <c r="G42" s="115">
        <v>150</v>
      </c>
      <c r="H42" s="115"/>
      <c r="I42" s="115">
        <f>G42+H42</f>
        <v>150</v>
      </c>
      <c r="J42" s="115"/>
      <c r="K42" s="115">
        <f>I42+J42</f>
        <v>150</v>
      </c>
      <c r="L42" s="115"/>
      <c r="M42" s="115">
        <f>K42+L42</f>
        <v>150</v>
      </c>
      <c r="N42" s="299"/>
      <c r="O42" s="299">
        <f>M42+N42</f>
        <v>150</v>
      </c>
      <c r="P42" s="299"/>
      <c r="Q42" s="299">
        <f>O42+P42</f>
        <v>150</v>
      </c>
    </row>
    <row r="43" spans="1:17" s="5" customFormat="1" ht="18" customHeight="1">
      <c r="A43" s="91" t="s">
        <v>274</v>
      </c>
      <c r="B43" s="132" t="s">
        <v>210</v>
      </c>
      <c r="C43" s="79" t="s">
        <v>353</v>
      </c>
      <c r="D43" s="79" t="s">
        <v>355</v>
      </c>
      <c r="E43" s="87" t="s">
        <v>177</v>
      </c>
      <c r="F43" s="79" t="s">
        <v>234</v>
      </c>
      <c r="G43" s="115">
        <f aca="true" t="shared" si="15" ref="G43:M43">G44+G45</f>
        <v>96</v>
      </c>
      <c r="H43" s="115">
        <f t="shared" si="15"/>
        <v>0</v>
      </c>
      <c r="I43" s="115">
        <f t="shared" si="15"/>
        <v>96</v>
      </c>
      <c r="J43" s="115">
        <f t="shared" si="15"/>
        <v>0</v>
      </c>
      <c r="K43" s="115">
        <f t="shared" si="15"/>
        <v>96</v>
      </c>
      <c r="L43" s="115">
        <f t="shared" si="15"/>
        <v>11</v>
      </c>
      <c r="M43" s="115">
        <f t="shared" si="15"/>
        <v>107</v>
      </c>
      <c r="N43" s="299">
        <f>N44+N45</f>
        <v>51.45851</v>
      </c>
      <c r="O43" s="299">
        <f>O44+O45</f>
        <v>158.45851</v>
      </c>
      <c r="P43" s="299">
        <f>P44+P45</f>
        <v>200</v>
      </c>
      <c r="Q43" s="299">
        <f>Q44+Q45</f>
        <v>358.45851</v>
      </c>
    </row>
    <row r="44" spans="1:17" s="5" customFormat="1" ht="17.25" customHeight="1" hidden="1">
      <c r="A44" s="195" t="s">
        <v>275</v>
      </c>
      <c r="B44" s="132" t="s">
        <v>210</v>
      </c>
      <c r="C44" s="192" t="s">
        <v>353</v>
      </c>
      <c r="D44" s="192" t="s">
        <v>355</v>
      </c>
      <c r="E44" s="183" t="s">
        <v>177</v>
      </c>
      <c r="F44" s="192" t="s">
        <v>374</v>
      </c>
      <c r="G44" s="115">
        <v>36</v>
      </c>
      <c r="H44" s="115"/>
      <c r="I44" s="115">
        <f>G44+H44</f>
        <v>36</v>
      </c>
      <c r="J44" s="115"/>
      <c r="K44" s="115">
        <f>I44+J44</f>
        <v>36</v>
      </c>
      <c r="L44" s="115">
        <v>11</v>
      </c>
      <c r="M44" s="115">
        <f>K44+L44</f>
        <v>47</v>
      </c>
      <c r="N44" s="299"/>
      <c r="O44" s="115">
        <f>M44+N44</f>
        <v>47</v>
      </c>
      <c r="P44" s="299"/>
      <c r="Q44" s="115">
        <f>O44+P44</f>
        <v>47</v>
      </c>
    </row>
    <row r="45" spans="1:17" s="5" customFormat="1" ht="17.25" customHeight="1" hidden="1">
      <c r="A45" s="195" t="s">
        <v>237</v>
      </c>
      <c r="B45" s="132" t="s">
        <v>210</v>
      </c>
      <c r="C45" s="192" t="s">
        <v>353</v>
      </c>
      <c r="D45" s="192" t="s">
        <v>355</v>
      </c>
      <c r="E45" s="183" t="s">
        <v>228</v>
      </c>
      <c r="F45" s="192" t="s">
        <v>236</v>
      </c>
      <c r="G45" s="115">
        <v>60</v>
      </c>
      <c r="H45" s="115"/>
      <c r="I45" s="115">
        <f>G45+H45</f>
        <v>60</v>
      </c>
      <c r="J45" s="115"/>
      <c r="K45" s="115">
        <f>I45+J45</f>
        <v>60</v>
      </c>
      <c r="L45" s="115"/>
      <c r="M45" s="115">
        <f>K45+L45</f>
        <v>60</v>
      </c>
      <c r="N45" s="299">
        <v>51.45851</v>
      </c>
      <c r="O45" s="299">
        <f>M45+N45</f>
        <v>111.45850999999999</v>
      </c>
      <c r="P45" s="299">
        <v>200</v>
      </c>
      <c r="Q45" s="299">
        <f>O45+P45</f>
        <v>311.45851</v>
      </c>
    </row>
    <row r="46" spans="1:17" s="5" customFormat="1" ht="29.25" customHeight="1">
      <c r="A46" s="196" t="s">
        <v>276</v>
      </c>
      <c r="B46" s="131" t="s">
        <v>210</v>
      </c>
      <c r="C46" s="156" t="s">
        <v>353</v>
      </c>
      <c r="D46" s="156" t="s">
        <v>355</v>
      </c>
      <c r="E46" s="173" t="s">
        <v>179</v>
      </c>
      <c r="F46" s="156"/>
      <c r="G46" s="157">
        <f aca="true" t="shared" si="16" ref="G46:Q49">G47</f>
        <v>1</v>
      </c>
      <c r="H46" s="157">
        <f t="shared" si="16"/>
        <v>0</v>
      </c>
      <c r="I46" s="157">
        <f t="shared" si="16"/>
        <v>1</v>
      </c>
      <c r="J46" s="157">
        <f t="shared" si="16"/>
        <v>0</v>
      </c>
      <c r="K46" s="157">
        <f t="shared" si="16"/>
        <v>1</v>
      </c>
      <c r="L46" s="157">
        <f t="shared" si="16"/>
        <v>0</v>
      </c>
      <c r="M46" s="157">
        <f t="shared" si="16"/>
        <v>1</v>
      </c>
      <c r="N46" s="157">
        <f t="shared" si="16"/>
        <v>0</v>
      </c>
      <c r="O46" s="157">
        <f t="shared" si="16"/>
        <v>1</v>
      </c>
      <c r="P46" s="157">
        <f t="shared" si="16"/>
        <v>0</v>
      </c>
      <c r="Q46" s="157">
        <f t="shared" si="16"/>
        <v>1</v>
      </c>
    </row>
    <row r="47" spans="1:17" s="5" customFormat="1" ht="30.75" customHeight="1">
      <c r="A47" s="197" t="s">
        <v>240</v>
      </c>
      <c r="B47" s="141" t="s">
        <v>210</v>
      </c>
      <c r="C47" s="142" t="s">
        <v>353</v>
      </c>
      <c r="D47" s="142" t="s">
        <v>355</v>
      </c>
      <c r="E47" s="145" t="s">
        <v>178</v>
      </c>
      <c r="F47" s="142"/>
      <c r="G47" s="155">
        <f t="shared" si="16"/>
        <v>1</v>
      </c>
      <c r="H47" s="155">
        <f t="shared" si="16"/>
        <v>0</v>
      </c>
      <c r="I47" s="155">
        <f t="shared" si="16"/>
        <v>1</v>
      </c>
      <c r="J47" s="155">
        <f t="shared" si="16"/>
        <v>0</v>
      </c>
      <c r="K47" s="155">
        <f t="shared" si="16"/>
        <v>1</v>
      </c>
      <c r="L47" s="155">
        <f t="shared" si="16"/>
        <v>0</v>
      </c>
      <c r="M47" s="155">
        <f t="shared" si="16"/>
        <v>1</v>
      </c>
      <c r="N47" s="155">
        <f t="shared" si="16"/>
        <v>0</v>
      </c>
      <c r="O47" s="155">
        <f t="shared" si="16"/>
        <v>1</v>
      </c>
      <c r="P47" s="155">
        <f t="shared" si="16"/>
        <v>0</v>
      </c>
      <c r="Q47" s="155">
        <f t="shared" si="16"/>
        <v>1</v>
      </c>
    </row>
    <row r="48" spans="1:17" s="5" customFormat="1" ht="30.75" customHeight="1">
      <c r="A48" s="91" t="s">
        <v>267</v>
      </c>
      <c r="B48" s="132" t="s">
        <v>210</v>
      </c>
      <c r="C48" s="142" t="s">
        <v>353</v>
      </c>
      <c r="D48" s="142" t="s">
        <v>355</v>
      </c>
      <c r="E48" s="145" t="s">
        <v>178</v>
      </c>
      <c r="F48" s="92" t="s">
        <v>268</v>
      </c>
      <c r="G48" s="155">
        <f t="shared" si="16"/>
        <v>1</v>
      </c>
      <c r="H48" s="155">
        <f t="shared" si="16"/>
        <v>0</v>
      </c>
      <c r="I48" s="155">
        <f t="shared" si="16"/>
        <v>1</v>
      </c>
      <c r="J48" s="155">
        <f t="shared" si="16"/>
        <v>0</v>
      </c>
      <c r="K48" s="155">
        <f t="shared" si="16"/>
        <v>1</v>
      </c>
      <c r="L48" s="155">
        <f t="shared" si="16"/>
        <v>0</v>
      </c>
      <c r="M48" s="155">
        <f t="shared" si="16"/>
        <v>1</v>
      </c>
      <c r="N48" s="155">
        <f t="shared" si="16"/>
        <v>0</v>
      </c>
      <c r="O48" s="155">
        <f t="shared" si="16"/>
        <v>1</v>
      </c>
      <c r="P48" s="155">
        <f t="shared" si="16"/>
        <v>0</v>
      </c>
      <c r="Q48" s="155">
        <f t="shared" si="16"/>
        <v>1</v>
      </c>
    </row>
    <row r="49" spans="1:17" s="5" customFormat="1" ht="30.75" customHeight="1">
      <c r="A49" s="78" t="s">
        <v>269</v>
      </c>
      <c r="B49" s="132" t="s">
        <v>210</v>
      </c>
      <c r="C49" s="79" t="s">
        <v>353</v>
      </c>
      <c r="D49" s="79" t="s">
        <v>355</v>
      </c>
      <c r="E49" s="87" t="s">
        <v>178</v>
      </c>
      <c r="F49" s="79" t="s">
        <v>231</v>
      </c>
      <c r="G49" s="115">
        <f t="shared" si="16"/>
        <v>1</v>
      </c>
      <c r="H49" s="115">
        <f t="shared" si="16"/>
        <v>0</v>
      </c>
      <c r="I49" s="115">
        <f t="shared" si="16"/>
        <v>1</v>
      </c>
      <c r="J49" s="115">
        <f t="shared" si="16"/>
        <v>0</v>
      </c>
      <c r="K49" s="115">
        <f t="shared" si="16"/>
        <v>1</v>
      </c>
      <c r="L49" s="115">
        <f t="shared" si="16"/>
        <v>0</v>
      </c>
      <c r="M49" s="115">
        <f t="shared" si="16"/>
        <v>1</v>
      </c>
      <c r="N49" s="115">
        <f t="shared" si="16"/>
        <v>0</v>
      </c>
      <c r="O49" s="115">
        <f t="shared" si="16"/>
        <v>1</v>
      </c>
      <c r="P49" s="115">
        <f t="shared" si="16"/>
        <v>0</v>
      </c>
      <c r="Q49" s="115">
        <f t="shared" si="16"/>
        <v>1</v>
      </c>
    </row>
    <row r="50" spans="1:17" s="5" customFormat="1" ht="25.5" customHeight="1" hidden="1">
      <c r="A50" s="193" t="s">
        <v>30</v>
      </c>
      <c r="B50" s="132" t="s">
        <v>210</v>
      </c>
      <c r="C50" s="192" t="s">
        <v>353</v>
      </c>
      <c r="D50" s="192" t="s">
        <v>355</v>
      </c>
      <c r="E50" s="183" t="s">
        <v>178</v>
      </c>
      <c r="F50" s="192" t="s">
        <v>372</v>
      </c>
      <c r="G50" s="115">
        <v>1</v>
      </c>
      <c r="H50" s="115"/>
      <c r="I50" s="115">
        <f>G50+H50</f>
        <v>1</v>
      </c>
      <c r="J50" s="115"/>
      <c r="K50" s="115">
        <f>I50+J50</f>
        <v>1</v>
      </c>
      <c r="L50" s="115"/>
      <c r="M50" s="115">
        <f>K50+L50</f>
        <v>1</v>
      </c>
      <c r="N50" s="115"/>
      <c r="O50" s="115">
        <f>M50+N50</f>
        <v>1</v>
      </c>
      <c r="P50" s="115"/>
      <c r="Q50" s="115">
        <f>O50+P50</f>
        <v>1</v>
      </c>
    </row>
    <row r="51" spans="1:17" s="3" customFormat="1" ht="14.25" customHeight="1">
      <c r="A51" s="165" t="s">
        <v>376</v>
      </c>
      <c r="B51" s="131" t="s">
        <v>210</v>
      </c>
      <c r="C51" s="198" t="s">
        <v>353</v>
      </c>
      <c r="D51" s="198" t="s">
        <v>364</v>
      </c>
      <c r="E51" s="184"/>
      <c r="F51" s="198"/>
      <c r="G51" s="124">
        <f aca="true" t="shared" si="17" ref="G51:M51">G52+G62</f>
        <v>169.20000000000002</v>
      </c>
      <c r="H51" s="124">
        <f t="shared" si="17"/>
        <v>20</v>
      </c>
      <c r="I51" s="124">
        <f t="shared" si="17"/>
        <v>189.20000000000002</v>
      </c>
      <c r="J51" s="124">
        <f t="shared" si="17"/>
        <v>0</v>
      </c>
      <c r="K51" s="124">
        <f t="shared" si="17"/>
        <v>189.20000000000002</v>
      </c>
      <c r="L51" s="124">
        <f t="shared" si="17"/>
        <v>0</v>
      </c>
      <c r="M51" s="124">
        <f t="shared" si="17"/>
        <v>189.20000000000002</v>
      </c>
      <c r="N51" s="305">
        <f>N52+N62</f>
        <v>214.52102</v>
      </c>
      <c r="O51" s="305">
        <f>O52+O62</f>
        <v>403.72102</v>
      </c>
      <c r="P51" s="305">
        <f>P52+P62</f>
        <v>954.51076</v>
      </c>
      <c r="Q51" s="305">
        <f>Q52+Q62</f>
        <v>1358.23178</v>
      </c>
    </row>
    <row r="52" spans="1:17" s="5" customFormat="1" ht="29.25" customHeight="1">
      <c r="A52" s="196" t="s">
        <v>276</v>
      </c>
      <c r="B52" s="171" t="s">
        <v>210</v>
      </c>
      <c r="C52" s="156" t="s">
        <v>353</v>
      </c>
      <c r="D52" s="156" t="s">
        <v>364</v>
      </c>
      <c r="E52" s="173" t="s">
        <v>179</v>
      </c>
      <c r="F52" s="156"/>
      <c r="G52" s="157">
        <f aca="true" t="shared" si="18" ref="G52:Q52">G53</f>
        <v>149.20000000000002</v>
      </c>
      <c r="H52" s="157">
        <f t="shared" si="18"/>
        <v>0</v>
      </c>
      <c r="I52" s="157">
        <f t="shared" si="18"/>
        <v>149.20000000000002</v>
      </c>
      <c r="J52" s="157">
        <f t="shared" si="18"/>
        <v>0</v>
      </c>
      <c r="K52" s="157">
        <f t="shared" si="18"/>
        <v>149.20000000000002</v>
      </c>
      <c r="L52" s="157">
        <f t="shared" si="18"/>
        <v>0</v>
      </c>
      <c r="M52" s="157">
        <f t="shared" si="18"/>
        <v>149.20000000000002</v>
      </c>
      <c r="N52" s="157">
        <f t="shared" si="18"/>
        <v>0</v>
      </c>
      <c r="O52" s="157">
        <f t="shared" si="18"/>
        <v>149.20000000000002</v>
      </c>
      <c r="P52" s="157">
        <f t="shared" si="18"/>
        <v>0</v>
      </c>
      <c r="Q52" s="157">
        <f t="shared" si="18"/>
        <v>149.20000000000002</v>
      </c>
    </row>
    <row r="53" spans="1:17" s="6" customFormat="1" ht="29.25" customHeight="1">
      <c r="A53" s="199" t="s">
        <v>241</v>
      </c>
      <c r="B53" s="132" t="s">
        <v>210</v>
      </c>
      <c r="C53" s="147" t="s">
        <v>353</v>
      </c>
      <c r="D53" s="147" t="s">
        <v>364</v>
      </c>
      <c r="E53" s="145" t="s">
        <v>180</v>
      </c>
      <c r="F53" s="147"/>
      <c r="G53" s="146">
        <f aca="true" t="shared" si="19" ref="G53:M53">G54+G58</f>
        <v>149.20000000000002</v>
      </c>
      <c r="H53" s="146">
        <f t="shared" si="19"/>
        <v>0</v>
      </c>
      <c r="I53" s="146">
        <f t="shared" si="19"/>
        <v>149.20000000000002</v>
      </c>
      <c r="J53" s="146">
        <f t="shared" si="19"/>
        <v>0</v>
      </c>
      <c r="K53" s="146">
        <f t="shared" si="19"/>
        <v>149.20000000000002</v>
      </c>
      <c r="L53" s="146">
        <f t="shared" si="19"/>
        <v>0</v>
      </c>
      <c r="M53" s="146">
        <f t="shared" si="19"/>
        <v>149.20000000000002</v>
      </c>
      <c r="N53" s="146">
        <f>N54+N58</f>
        <v>0</v>
      </c>
      <c r="O53" s="146">
        <f>O54+O58</f>
        <v>149.20000000000002</v>
      </c>
      <c r="P53" s="146">
        <f>P54+P58</f>
        <v>0</v>
      </c>
      <c r="Q53" s="146">
        <f>Q54+Q58</f>
        <v>149.20000000000002</v>
      </c>
    </row>
    <row r="54" spans="1:17" s="6" customFormat="1" ht="43.5" customHeight="1">
      <c r="A54" s="179" t="s">
        <v>263</v>
      </c>
      <c r="B54" s="132" t="s">
        <v>210</v>
      </c>
      <c r="C54" s="67" t="s">
        <v>353</v>
      </c>
      <c r="D54" s="67" t="s">
        <v>364</v>
      </c>
      <c r="E54" s="200" t="s">
        <v>180</v>
      </c>
      <c r="F54" s="67" t="s">
        <v>103</v>
      </c>
      <c r="G54" s="146">
        <f aca="true" t="shared" si="20" ref="G54:Q54">G55</f>
        <v>121.4</v>
      </c>
      <c r="H54" s="146">
        <f t="shared" si="20"/>
        <v>0</v>
      </c>
      <c r="I54" s="146">
        <f t="shared" si="20"/>
        <v>121.4</v>
      </c>
      <c r="J54" s="146">
        <f t="shared" si="20"/>
        <v>0</v>
      </c>
      <c r="K54" s="146">
        <f t="shared" si="20"/>
        <v>121.4</v>
      </c>
      <c r="L54" s="146">
        <f t="shared" si="20"/>
        <v>0</v>
      </c>
      <c r="M54" s="146">
        <f t="shared" si="20"/>
        <v>121.4</v>
      </c>
      <c r="N54" s="146">
        <f t="shared" si="20"/>
        <v>0</v>
      </c>
      <c r="O54" s="146">
        <f t="shared" si="20"/>
        <v>121.4</v>
      </c>
      <c r="P54" s="146">
        <f t="shared" si="20"/>
        <v>0</v>
      </c>
      <c r="Q54" s="146">
        <f t="shared" si="20"/>
        <v>121.4</v>
      </c>
    </row>
    <row r="55" spans="1:17" ht="17.25" customHeight="1">
      <c r="A55" s="78" t="s">
        <v>230</v>
      </c>
      <c r="B55" s="132" t="s">
        <v>210</v>
      </c>
      <c r="C55" s="82" t="s">
        <v>353</v>
      </c>
      <c r="D55" s="82" t="s">
        <v>364</v>
      </c>
      <c r="E55" s="87" t="s">
        <v>180</v>
      </c>
      <c r="F55" s="82" t="s">
        <v>36</v>
      </c>
      <c r="G55" s="118">
        <f aca="true" t="shared" si="21" ref="G55:M55">G56+G57</f>
        <v>121.4</v>
      </c>
      <c r="H55" s="118">
        <f t="shared" si="21"/>
        <v>0</v>
      </c>
      <c r="I55" s="118">
        <f t="shared" si="21"/>
        <v>121.4</v>
      </c>
      <c r="J55" s="118">
        <f t="shared" si="21"/>
        <v>0</v>
      </c>
      <c r="K55" s="118">
        <f t="shared" si="21"/>
        <v>121.4</v>
      </c>
      <c r="L55" s="118">
        <f t="shared" si="21"/>
        <v>0</v>
      </c>
      <c r="M55" s="118">
        <f t="shared" si="21"/>
        <v>121.4</v>
      </c>
      <c r="N55" s="118">
        <f>N56+N57</f>
        <v>0</v>
      </c>
      <c r="O55" s="118">
        <f>O56+O57</f>
        <v>121.4</v>
      </c>
      <c r="P55" s="118">
        <f>P56+P57</f>
        <v>0</v>
      </c>
      <c r="Q55" s="118">
        <f>Q56+Q57</f>
        <v>121.4</v>
      </c>
    </row>
    <row r="56" spans="1:17" s="5" customFormat="1" ht="15.75" hidden="1">
      <c r="A56" s="180" t="s">
        <v>222</v>
      </c>
      <c r="B56" s="132" t="s">
        <v>210</v>
      </c>
      <c r="C56" s="201" t="s">
        <v>353</v>
      </c>
      <c r="D56" s="201" t="s">
        <v>364</v>
      </c>
      <c r="E56" s="183" t="s">
        <v>180</v>
      </c>
      <c r="F56" s="192" t="s">
        <v>368</v>
      </c>
      <c r="G56" s="115">
        <v>93.2</v>
      </c>
      <c r="H56" s="115"/>
      <c r="I56" s="115">
        <f>G56+H56</f>
        <v>93.2</v>
      </c>
      <c r="J56" s="115"/>
      <c r="K56" s="115">
        <f>I56+J56</f>
        <v>93.2</v>
      </c>
      <c r="L56" s="115"/>
      <c r="M56" s="115">
        <f>K56+L56</f>
        <v>93.2</v>
      </c>
      <c r="N56" s="115"/>
      <c r="O56" s="115">
        <f>M56+N56</f>
        <v>93.2</v>
      </c>
      <c r="P56" s="115"/>
      <c r="Q56" s="115">
        <f>O56+P56</f>
        <v>93.2</v>
      </c>
    </row>
    <row r="57" spans="1:17" s="5" customFormat="1" ht="38.25" hidden="1">
      <c r="A57" s="180" t="s">
        <v>224</v>
      </c>
      <c r="B57" s="132" t="s">
        <v>210</v>
      </c>
      <c r="C57" s="201" t="s">
        <v>353</v>
      </c>
      <c r="D57" s="201" t="s">
        <v>364</v>
      </c>
      <c r="E57" s="183" t="s">
        <v>180</v>
      </c>
      <c r="F57" s="192" t="s">
        <v>225</v>
      </c>
      <c r="G57" s="115">
        <v>28.2</v>
      </c>
      <c r="H57" s="115"/>
      <c r="I57" s="115">
        <f>G57+H57</f>
        <v>28.2</v>
      </c>
      <c r="J57" s="115"/>
      <c r="K57" s="115">
        <f>I57+J57</f>
        <v>28.2</v>
      </c>
      <c r="L57" s="115"/>
      <c r="M57" s="115">
        <f>K57+L57</f>
        <v>28.2</v>
      </c>
      <c r="N57" s="115"/>
      <c r="O57" s="115">
        <f>M57+N57</f>
        <v>28.2</v>
      </c>
      <c r="P57" s="115"/>
      <c r="Q57" s="115">
        <f>O57+P57</f>
        <v>28.2</v>
      </c>
    </row>
    <row r="58" spans="1:17" s="5" customFormat="1" ht="25.5">
      <c r="A58" s="91" t="s">
        <v>267</v>
      </c>
      <c r="B58" s="132" t="s">
        <v>210</v>
      </c>
      <c r="C58" s="82" t="s">
        <v>353</v>
      </c>
      <c r="D58" s="82" t="s">
        <v>364</v>
      </c>
      <c r="E58" s="87" t="s">
        <v>180</v>
      </c>
      <c r="F58" s="79" t="s">
        <v>268</v>
      </c>
      <c r="G58" s="115">
        <f aca="true" t="shared" si="22" ref="G58:Q58">G59</f>
        <v>27.8</v>
      </c>
      <c r="H58" s="115">
        <f t="shared" si="22"/>
        <v>0</v>
      </c>
      <c r="I58" s="115">
        <f t="shared" si="22"/>
        <v>27.8</v>
      </c>
      <c r="J58" s="115">
        <f t="shared" si="22"/>
        <v>0</v>
      </c>
      <c r="K58" s="115">
        <f t="shared" si="22"/>
        <v>27.8</v>
      </c>
      <c r="L58" s="115">
        <f t="shared" si="22"/>
        <v>0</v>
      </c>
      <c r="M58" s="115">
        <f t="shared" si="22"/>
        <v>27.8</v>
      </c>
      <c r="N58" s="115">
        <f t="shared" si="22"/>
        <v>0</v>
      </c>
      <c r="O58" s="115">
        <f t="shared" si="22"/>
        <v>27.8</v>
      </c>
      <c r="P58" s="115">
        <f t="shared" si="22"/>
        <v>0</v>
      </c>
      <c r="Q58" s="115">
        <f t="shared" si="22"/>
        <v>27.8</v>
      </c>
    </row>
    <row r="59" spans="1:17" s="5" customFormat="1" ht="25.5">
      <c r="A59" s="78" t="s">
        <v>232</v>
      </c>
      <c r="B59" s="132" t="s">
        <v>210</v>
      </c>
      <c r="C59" s="82" t="s">
        <v>353</v>
      </c>
      <c r="D59" s="82" t="s">
        <v>364</v>
      </c>
      <c r="E59" s="87" t="s">
        <v>180</v>
      </c>
      <c r="F59" s="79" t="s">
        <v>231</v>
      </c>
      <c r="G59" s="115">
        <f aca="true" t="shared" si="23" ref="G59:M59">G60+G61</f>
        <v>27.8</v>
      </c>
      <c r="H59" s="115">
        <f t="shared" si="23"/>
        <v>0</v>
      </c>
      <c r="I59" s="115">
        <f t="shared" si="23"/>
        <v>27.8</v>
      </c>
      <c r="J59" s="115">
        <f t="shared" si="23"/>
        <v>0</v>
      </c>
      <c r="K59" s="115">
        <f t="shared" si="23"/>
        <v>27.8</v>
      </c>
      <c r="L59" s="115">
        <f t="shared" si="23"/>
        <v>0</v>
      </c>
      <c r="M59" s="115">
        <f t="shared" si="23"/>
        <v>27.8</v>
      </c>
      <c r="N59" s="115">
        <f>N60+N61</f>
        <v>0</v>
      </c>
      <c r="O59" s="115">
        <f>O60+O61</f>
        <v>27.8</v>
      </c>
      <c r="P59" s="115">
        <f>P60+P61</f>
        <v>0</v>
      </c>
      <c r="Q59" s="115">
        <f>Q60+Q61</f>
        <v>27.8</v>
      </c>
    </row>
    <row r="60" spans="1:17" s="5" customFormat="1" ht="25.5" hidden="1">
      <c r="A60" s="193" t="s">
        <v>370</v>
      </c>
      <c r="B60" s="132" t="s">
        <v>210</v>
      </c>
      <c r="C60" s="201" t="s">
        <v>353</v>
      </c>
      <c r="D60" s="201" t="s">
        <v>364</v>
      </c>
      <c r="E60" s="183" t="s">
        <v>180</v>
      </c>
      <c r="F60" s="192" t="s">
        <v>371</v>
      </c>
      <c r="G60" s="116">
        <v>7</v>
      </c>
      <c r="H60" s="116"/>
      <c r="I60" s="116">
        <f>G60+H60</f>
        <v>7</v>
      </c>
      <c r="J60" s="116"/>
      <c r="K60" s="116">
        <f>I60+J60</f>
        <v>7</v>
      </c>
      <c r="L60" s="116">
        <v>1.2</v>
      </c>
      <c r="M60" s="116">
        <f>K60+L60</f>
        <v>8.2</v>
      </c>
      <c r="N60" s="116">
        <v>1.2</v>
      </c>
      <c r="O60" s="116">
        <f>M60+N60</f>
        <v>9.399999999999999</v>
      </c>
      <c r="P60" s="116">
        <v>1.2</v>
      </c>
      <c r="Q60" s="116">
        <f>O60+P60</f>
        <v>10.599999999999998</v>
      </c>
    </row>
    <row r="61" spans="1:17" s="5" customFormat="1" ht="28.5" customHeight="1" hidden="1">
      <c r="A61" s="193" t="s">
        <v>30</v>
      </c>
      <c r="B61" s="132" t="s">
        <v>210</v>
      </c>
      <c r="C61" s="201" t="s">
        <v>353</v>
      </c>
      <c r="D61" s="201" t="s">
        <v>364</v>
      </c>
      <c r="E61" s="183" t="s">
        <v>180</v>
      </c>
      <c r="F61" s="192" t="s">
        <v>372</v>
      </c>
      <c r="G61" s="115">
        <v>20.8</v>
      </c>
      <c r="H61" s="115"/>
      <c r="I61" s="116">
        <f>G61+H61</f>
        <v>20.8</v>
      </c>
      <c r="J61" s="115"/>
      <c r="K61" s="116">
        <f>I61+J61</f>
        <v>20.8</v>
      </c>
      <c r="L61" s="115">
        <v>-1.2</v>
      </c>
      <c r="M61" s="116">
        <f>K61+L61</f>
        <v>19.6</v>
      </c>
      <c r="N61" s="115">
        <v>-1.2</v>
      </c>
      <c r="O61" s="116">
        <f>M61+N61</f>
        <v>18.400000000000002</v>
      </c>
      <c r="P61" s="115">
        <v>-1.2</v>
      </c>
      <c r="Q61" s="116">
        <f>O61+P61</f>
        <v>17.200000000000003</v>
      </c>
    </row>
    <row r="62" spans="1:17" s="203" customFormat="1" ht="28.5" customHeight="1">
      <c r="A62" s="190" t="s">
        <v>243</v>
      </c>
      <c r="B62" s="171" t="s">
        <v>210</v>
      </c>
      <c r="C62" s="202" t="s">
        <v>353</v>
      </c>
      <c r="D62" s="202" t="s">
        <v>364</v>
      </c>
      <c r="E62" s="173" t="s">
        <v>181</v>
      </c>
      <c r="F62" s="156"/>
      <c r="G62" s="157">
        <f aca="true" t="shared" si="24" ref="G62:L62">G67+G71</f>
        <v>20</v>
      </c>
      <c r="H62" s="157">
        <f t="shared" si="24"/>
        <v>20</v>
      </c>
      <c r="I62" s="157">
        <f t="shared" si="24"/>
        <v>40</v>
      </c>
      <c r="J62" s="157">
        <f t="shared" si="24"/>
        <v>0</v>
      </c>
      <c r="K62" s="157">
        <f t="shared" si="24"/>
        <v>40</v>
      </c>
      <c r="L62" s="157">
        <f t="shared" si="24"/>
        <v>0</v>
      </c>
      <c r="M62" s="157">
        <f>M67+M71+M63</f>
        <v>40</v>
      </c>
      <c r="N62" s="304">
        <f>N67+N71+N63</f>
        <v>214.52102</v>
      </c>
      <c r="O62" s="304">
        <f>O67+O71+O63</f>
        <v>254.52102</v>
      </c>
      <c r="P62" s="304">
        <f>P67+P71+P63</f>
        <v>954.51076</v>
      </c>
      <c r="Q62" s="304">
        <f>Q67+Q71+Q63</f>
        <v>1209.03178</v>
      </c>
    </row>
    <row r="63" spans="1:17" s="203" customFormat="1" ht="28.5" customHeight="1">
      <c r="A63" s="143" t="s">
        <v>431</v>
      </c>
      <c r="B63" s="141" t="s">
        <v>210</v>
      </c>
      <c r="C63" s="147" t="s">
        <v>353</v>
      </c>
      <c r="D63" s="147" t="s">
        <v>364</v>
      </c>
      <c r="E63" s="145" t="s">
        <v>430</v>
      </c>
      <c r="F63" s="156"/>
      <c r="G63" s="157"/>
      <c r="H63" s="157"/>
      <c r="I63" s="157"/>
      <c r="J63" s="157"/>
      <c r="K63" s="157"/>
      <c r="L63" s="157"/>
      <c r="M63" s="155">
        <f aca="true" t="shared" si="25" ref="M63:Q65">M64</f>
        <v>0</v>
      </c>
      <c r="N63" s="301">
        <f t="shared" si="25"/>
        <v>164.52102</v>
      </c>
      <c r="O63" s="301">
        <f t="shared" si="25"/>
        <v>164.52102</v>
      </c>
      <c r="P63" s="301">
        <f t="shared" si="25"/>
        <v>954.51076</v>
      </c>
      <c r="Q63" s="301">
        <f t="shared" si="25"/>
        <v>1119.03178</v>
      </c>
    </row>
    <row r="64" spans="1:17" s="203" customFormat="1" ht="15.75">
      <c r="A64" s="81" t="s">
        <v>126</v>
      </c>
      <c r="B64" s="132" t="s">
        <v>210</v>
      </c>
      <c r="C64" s="67" t="s">
        <v>353</v>
      </c>
      <c r="D64" s="67" t="s">
        <v>364</v>
      </c>
      <c r="E64" s="200" t="s">
        <v>430</v>
      </c>
      <c r="F64" s="92" t="s">
        <v>270</v>
      </c>
      <c r="G64" s="157"/>
      <c r="H64" s="157"/>
      <c r="I64" s="157"/>
      <c r="J64" s="157"/>
      <c r="K64" s="157"/>
      <c r="L64" s="157"/>
      <c r="M64" s="155">
        <f t="shared" si="25"/>
        <v>0</v>
      </c>
      <c r="N64" s="303">
        <f t="shared" si="25"/>
        <v>164.52102</v>
      </c>
      <c r="O64" s="303">
        <f t="shared" si="25"/>
        <v>164.52102</v>
      </c>
      <c r="P64" s="303">
        <f t="shared" si="25"/>
        <v>954.51076</v>
      </c>
      <c r="Q64" s="303">
        <f t="shared" si="25"/>
        <v>1119.03178</v>
      </c>
    </row>
    <row r="65" spans="1:17" s="203" customFormat="1" ht="15.75">
      <c r="A65" s="81" t="s">
        <v>271</v>
      </c>
      <c r="B65" s="132" t="s">
        <v>210</v>
      </c>
      <c r="C65" s="67" t="s">
        <v>353</v>
      </c>
      <c r="D65" s="67" t="s">
        <v>364</v>
      </c>
      <c r="E65" s="200" t="s">
        <v>430</v>
      </c>
      <c r="F65" s="92" t="s">
        <v>272</v>
      </c>
      <c r="G65" s="157"/>
      <c r="H65" s="157"/>
      <c r="I65" s="157"/>
      <c r="J65" s="157"/>
      <c r="K65" s="157"/>
      <c r="L65" s="157"/>
      <c r="M65" s="155">
        <f t="shared" si="25"/>
        <v>0</v>
      </c>
      <c r="N65" s="303">
        <f t="shared" si="25"/>
        <v>164.52102</v>
      </c>
      <c r="O65" s="303">
        <f t="shared" si="25"/>
        <v>164.52102</v>
      </c>
      <c r="P65" s="303">
        <f t="shared" si="25"/>
        <v>954.51076</v>
      </c>
      <c r="Q65" s="303">
        <f t="shared" si="25"/>
        <v>1119.03178</v>
      </c>
    </row>
    <row r="66" spans="1:17" s="203" customFormat="1" ht="63.75" hidden="1">
      <c r="A66" s="194" t="s">
        <v>273</v>
      </c>
      <c r="B66" s="181" t="s">
        <v>210</v>
      </c>
      <c r="C66" s="204" t="s">
        <v>353</v>
      </c>
      <c r="D66" s="204" t="s">
        <v>364</v>
      </c>
      <c r="E66" s="218" t="s">
        <v>430</v>
      </c>
      <c r="F66" s="215" t="s">
        <v>308</v>
      </c>
      <c r="G66" s="298"/>
      <c r="H66" s="298"/>
      <c r="I66" s="298"/>
      <c r="J66" s="298"/>
      <c r="K66" s="298"/>
      <c r="L66" s="298"/>
      <c r="M66" s="298"/>
      <c r="N66" s="302">
        <v>164.52102</v>
      </c>
      <c r="O66" s="302">
        <f>M66+N66</f>
        <v>164.52102</v>
      </c>
      <c r="P66" s="302">
        <v>954.51076</v>
      </c>
      <c r="Q66" s="302">
        <f>O66+P66</f>
        <v>1119.03178</v>
      </c>
    </row>
    <row r="67" spans="1:17" s="20" customFormat="1" ht="28.5" customHeight="1">
      <c r="A67" s="143" t="s">
        <v>244</v>
      </c>
      <c r="B67" s="141" t="s">
        <v>210</v>
      </c>
      <c r="C67" s="147" t="s">
        <v>353</v>
      </c>
      <c r="D67" s="147" t="s">
        <v>364</v>
      </c>
      <c r="E67" s="145" t="s">
        <v>182</v>
      </c>
      <c r="F67" s="142"/>
      <c r="G67" s="155">
        <f aca="true" t="shared" si="26" ref="G67:Q69">G68</f>
        <v>20</v>
      </c>
      <c r="H67" s="155">
        <f t="shared" si="26"/>
        <v>20</v>
      </c>
      <c r="I67" s="155">
        <f t="shared" si="26"/>
        <v>40</v>
      </c>
      <c r="J67" s="155">
        <f t="shared" si="26"/>
        <v>0</v>
      </c>
      <c r="K67" s="155">
        <f t="shared" si="26"/>
        <v>40</v>
      </c>
      <c r="L67" s="155">
        <f t="shared" si="26"/>
        <v>0</v>
      </c>
      <c r="M67" s="155">
        <f t="shared" si="26"/>
        <v>40</v>
      </c>
      <c r="N67" s="155">
        <f t="shared" si="26"/>
        <v>0</v>
      </c>
      <c r="O67" s="155">
        <f t="shared" si="26"/>
        <v>40</v>
      </c>
      <c r="P67" s="155">
        <f t="shared" si="26"/>
        <v>0</v>
      </c>
      <c r="Q67" s="155">
        <f t="shared" si="26"/>
        <v>40</v>
      </c>
    </row>
    <row r="68" spans="1:17" s="20" customFormat="1" ht="28.5" customHeight="1">
      <c r="A68" s="91" t="s">
        <v>267</v>
      </c>
      <c r="B68" s="132" t="s">
        <v>210</v>
      </c>
      <c r="C68" s="67" t="s">
        <v>353</v>
      </c>
      <c r="D68" s="67" t="s">
        <v>364</v>
      </c>
      <c r="E68" s="200" t="s">
        <v>182</v>
      </c>
      <c r="F68" s="92" t="s">
        <v>268</v>
      </c>
      <c r="G68" s="155">
        <f t="shared" si="26"/>
        <v>20</v>
      </c>
      <c r="H68" s="155">
        <f t="shared" si="26"/>
        <v>20</v>
      </c>
      <c r="I68" s="138">
        <f t="shared" si="26"/>
        <v>40</v>
      </c>
      <c r="J68" s="138">
        <f t="shared" si="26"/>
        <v>0</v>
      </c>
      <c r="K68" s="138">
        <f t="shared" si="26"/>
        <v>40</v>
      </c>
      <c r="L68" s="138">
        <f t="shared" si="26"/>
        <v>0</v>
      </c>
      <c r="M68" s="138">
        <f t="shared" si="26"/>
        <v>40</v>
      </c>
      <c r="N68" s="138">
        <f t="shared" si="26"/>
        <v>0</v>
      </c>
      <c r="O68" s="138">
        <f t="shared" si="26"/>
        <v>40</v>
      </c>
      <c r="P68" s="138">
        <f t="shared" si="26"/>
        <v>0</v>
      </c>
      <c r="Q68" s="138">
        <f t="shared" si="26"/>
        <v>40</v>
      </c>
    </row>
    <row r="69" spans="1:17" s="20" customFormat="1" ht="28.5" customHeight="1">
      <c r="A69" s="78" t="s">
        <v>269</v>
      </c>
      <c r="B69" s="132" t="s">
        <v>210</v>
      </c>
      <c r="C69" s="67" t="s">
        <v>353</v>
      </c>
      <c r="D69" s="67" t="s">
        <v>364</v>
      </c>
      <c r="E69" s="200" t="s">
        <v>182</v>
      </c>
      <c r="F69" s="92" t="s">
        <v>231</v>
      </c>
      <c r="G69" s="155">
        <f t="shared" si="26"/>
        <v>20</v>
      </c>
      <c r="H69" s="155">
        <f t="shared" si="26"/>
        <v>20</v>
      </c>
      <c r="I69" s="138">
        <f t="shared" si="26"/>
        <v>40</v>
      </c>
      <c r="J69" s="138">
        <f t="shared" si="26"/>
        <v>0</v>
      </c>
      <c r="K69" s="138">
        <f t="shared" si="26"/>
        <v>40</v>
      </c>
      <c r="L69" s="138">
        <f t="shared" si="26"/>
        <v>0</v>
      </c>
      <c r="M69" s="138">
        <f t="shared" si="26"/>
        <v>40</v>
      </c>
      <c r="N69" s="138">
        <f t="shared" si="26"/>
        <v>0</v>
      </c>
      <c r="O69" s="138">
        <f t="shared" si="26"/>
        <v>40</v>
      </c>
      <c r="P69" s="138">
        <f t="shared" si="26"/>
        <v>0</v>
      </c>
      <c r="Q69" s="138">
        <f t="shared" si="26"/>
        <v>40</v>
      </c>
    </row>
    <row r="70" spans="1:17" s="5" customFormat="1" ht="27" customHeight="1" hidden="1">
      <c r="A70" s="193" t="s">
        <v>30</v>
      </c>
      <c r="B70" s="132" t="s">
        <v>210</v>
      </c>
      <c r="C70" s="204" t="s">
        <v>353</v>
      </c>
      <c r="D70" s="201" t="s">
        <v>364</v>
      </c>
      <c r="E70" s="183" t="s">
        <v>182</v>
      </c>
      <c r="F70" s="192" t="s">
        <v>372</v>
      </c>
      <c r="G70" s="115">
        <v>20</v>
      </c>
      <c r="H70" s="115">
        <v>20</v>
      </c>
      <c r="I70" s="279">
        <f>G70+H70</f>
        <v>40</v>
      </c>
      <c r="J70" s="279"/>
      <c r="K70" s="279">
        <f>I70+J70</f>
        <v>40</v>
      </c>
      <c r="L70" s="279"/>
      <c r="M70" s="279">
        <f>K70+L70</f>
        <v>40</v>
      </c>
      <c r="N70" s="279"/>
      <c r="O70" s="279">
        <f>M70+N70</f>
        <v>40</v>
      </c>
      <c r="P70" s="279"/>
      <c r="Q70" s="279">
        <f>O70+P70</f>
        <v>40</v>
      </c>
    </row>
    <row r="71" spans="1:17" s="5" customFormat="1" ht="16.5" customHeight="1">
      <c r="A71" s="81" t="s">
        <v>277</v>
      </c>
      <c r="B71" s="132" t="s">
        <v>210</v>
      </c>
      <c r="C71" s="136" t="s">
        <v>353</v>
      </c>
      <c r="D71" s="80" t="s">
        <v>364</v>
      </c>
      <c r="E71" s="148" t="s">
        <v>278</v>
      </c>
      <c r="F71" s="79"/>
      <c r="G71" s="115">
        <f aca="true" t="shared" si="27" ref="G71:Q73">G72</f>
        <v>0</v>
      </c>
      <c r="H71" s="115">
        <f t="shared" si="27"/>
        <v>0</v>
      </c>
      <c r="I71" s="115">
        <f t="shared" si="27"/>
        <v>0</v>
      </c>
      <c r="J71" s="115">
        <f t="shared" si="27"/>
        <v>0</v>
      </c>
      <c r="K71" s="115">
        <f t="shared" si="27"/>
        <v>0</v>
      </c>
      <c r="L71" s="115">
        <f t="shared" si="27"/>
        <v>0</v>
      </c>
      <c r="M71" s="115">
        <f t="shared" si="27"/>
        <v>0</v>
      </c>
      <c r="N71" s="115">
        <f t="shared" si="27"/>
        <v>50</v>
      </c>
      <c r="O71" s="115">
        <f t="shared" si="27"/>
        <v>50</v>
      </c>
      <c r="P71" s="115">
        <f t="shared" si="27"/>
        <v>0</v>
      </c>
      <c r="Q71" s="115">
        <f t="shared" si="27"/>
        <v>50</v>
      </c>
    </row>
    <row r="72" spans="1:17" s="5" customFormat="1" ht="17.25" customHeight="1">
      <c r="A72" s="81" t="s">
        <v>126</v>
      </c>
      <c r="B72" s="132" t="s">
        <v>210</v>
      </c>
      <c r="C72" s="136" t="s">
        <v>353</v>
      </c>
      <c r="D72" s="80" t="s">
        <v>364</v>
      </c>
      <c r="E72" s="148" t="s">
        <v>278</v>
      </c>
      <c r="F72" s="79" t="s">
        <v>270</v>
      </c>
      <c r="G72" s="115">
        <f t="shared" si="27"/>
        <v>0</v>
      </c>
      <c r="H72" s="115">
        <f t="shared" si="27"/>
        <v>0</v>
      </c>
      <c r="I72" s="115">
        <f t="shared" si="27"/>
        <v>0</v>
      </c>
      <c r="J72" s="115">
        <f t="shared" si="27"/>
        <v>0</v>
      </c>
      <c r="K72" s="115">
        <f t="shared" si="27"/>
        <v>0</v>
      </c>
      <c r="L72" s="115">
        <f t="shared" si="27"/>
        <v>0</v>
      </c>
      <c r="M72" s="115">
        <f t="shared" si="27"/>
        <v>0</v>
      </c>
      <c r="N72" s="115">
        <f t="shared" si="27"/>
        <v>50</v>
      </c>
      <c r="O72" s="115">
        <f t="shared" si="27"/>
        <v>50</v>
      </c>
      <c r="P72" s="115">
        <f t="shared" si="27"/>
        <v>0</v>
      </c>
      <c r="Q72" s="115">
        <f t="shared" si="27"/>
        <v>50</v>
      </c>
    </row>
    <row r="73" spans="1:17" s="5" customFormat="1" ht="18" customHeight="1">
      <c r="A73" s="91" t="s">
        <v>274</v>
      </c>
      <c r="B73" s="132" t="s">
        <v>210</v>
      </c>
      <c r="C73" s="136" t="s">
        <v>353</v>
      </c>
      <c r="D73" s="80" t="s">
        <v>364</v>
      </c>
      <c r="E73" s="148" t="s">
        <v>278</v>
      </c>
      <c r="F73" s="79" t="s">
        <v>234</v>
      </c>
      <c r="G73" s="115">
        <f t="shared" si="27"/>
        <v>0</v>
      </c>
      <c r="H73" s="115">
        <f t="shared" si="27"/>
        <v>0</v>
      </c>
      <c r="I73" s="115">
        <f t="shared" si="27"/>
        <v>0</v>
      </c>
      <c r="J73" s="115">
        <f t="shared" si="27"/>
        <v>0</v>
      </c>
      <c r="K73" s="115">
        <f t="shared" si="27"/>
        <v>0</v>
      </c>
      <c r="L73" s="115">
        <f t="shared" si="27"/>
        <v>0</v>
      </c>
      <c r="M73" s="115">
        <f t="shared" si="27"/>
        <v>0</v>
      </c>
      <c r="N73" s="115">
        <f t="shared" si="27"/>
        <v>50</v>
      </c>
      <c r="O73" s="115">
        <f t="shared" si="27"/>
        <v>50</v>
      </c>
      <c r="P73" s="115">
        <f t="shared" si="27"/>
        <v>0</v>
      </c>
      <c r="Q73" s="115">
        <f t="shared" si="27"/>
        <v>50</v>
      </c>
    </row>
    <row r="74" spans="1:17" s="5" customFormat="1" ht="15.75" customHeight="1" hidden="1">
      <c r="A74" s="193" t="s">
        <v>237</v>
      </c>
      <c r="B74" s="132" t="s">
        <v>210</v>
      </c>
      <c r="C74" s="204" t="s">
        <v>353</v>
      </c>
      <c r="D74" s="201" t="s">
        <v>364</v>
      </c>
      <c r="E74" s="183" t="s">
        <v>278</v>
      </c>
      <c r="F74" s="192" t="s">
        <v>236</v>
      </c>
      <c r="G74" s="115"/>
      <c r="H74" s="115"/>
      <c r="I74" s="279">
        <f>G74+H74</f>
        <v>0</v>
      </c>
      <c r="J74" s="279"/>
      <c r="K74" s="279">
        <f>I74+J74</f>
        <v>0</v>
      </c>
      <c r="L74" s="279"/>
      <c r="M74" s="279">
        <f>K74+L74</f>
        <v>0</v>
      </c>
      <c r="N74" s="279">
        <v>50</v>
      </c>
      <c r="O74" s="279">
        <f>M74+N74</f>
        <v>50</v>
      </c>
      <c r="P74" s="279"/>
      <c r="Q74" s="279">
        <f>O74+P74</f>
        <v>50</v>
      </c>
    </row>
    <row r="75" spans="1:17" s="14" customFormat="1" ht="15" customHeight="1">
      <c r="A75" s="83" t="s">
        <v>377</v>
      </c>
      <c r="B75" s="131" t="s">
        <v>210</v>
      </c>
      <c r="C75" s="84" t="s">
        <v>354</v>
      </c>
      <c r="D75" s="84"/>
      <c r="E75" s="87"/>
      <c r="F75" s="84"/>
      <c r="G75" s="119">
        <f aca="true" t="shared" si="28" ref="G75:Q77">G76</f>
        <v>580.7</v>
      </c>
      <c r="H75" s="119">
        <f t="shared" si="28"/>
        <v>0</v>
      </c>
      <c r="I75" s="119">
        <f t="shared" si="28"/>
        <v>580.7</v>
      </c>
      <c r="J75" s="119">
        <f t="shared" si="28"/>
        <v>0</v>
      </c>
      <c r="K75" s="119">
        <f t="shared" si="28"/>
        <v>580.7</v>
      </c>
      <c r="L75" s="119">
        <f t="shared" si="28"/>
        <v>0</v>
      </c>
      <c r="M75" s="119">
        <f t="shared" si="28"/>
        <v>580.7</v>
      </c>
      <c r="N75" s="119">
        <f t="shared" si="28"/>
        <v>0</v>
      </c>
      <c r="O75" s="119">
        <f t="shared" si="28"/>
        <v>580.7</v>
      </c>
      <c r="P75" s="119">
        <f t="shared" si="28"/>
        <v>0</v>
      </c>
      <c r="Q75" s="119">
        <f t="shared" si="28"/>
        <v>580.7</v>
      </c>
    </row>
    <row r="76" spans="1:17" s="19" customFormat="1" ht="15" customHeight="1">
      <c r="A76" s="47" t="s">
        <v>378</v>
      </c>
      <c r="B76" s="131" t="s">
        <v>210</v>
      </c>
      <c r="C76" s="198" t="s">
        <v>354</v>
      </c>
      <c r="D76" s="198" t="s">
        <v>356</v>
      </c>
      <c r="E76" s="184"/>
      <c r="F76" s="198"/>
      <c r="G76" s="124">
        <f t="shared" si="28"/>
        <v>580.7</v>
      </c>
      <c r="H76" s="124">
        <f t="shared" si="28"/>
        <v>0</v>
      </c>
      <c r="I76" s="124">
        <f t="shared" si="28"/>
        <v>580.7</v>
      </c>
      <c r="J76" s="124">
        <f t="shared" si="28"/>
        <v>0</v>
      </c>
      <c r="K76" s="124">
        <f t="shared" si="28"/>
        <v>580.7</v>
      </c>
      <c r="L76" s="124">
        <f t="shared" si="28"/>
        <v>0</v>
      </c>
      <c r="M76" s="124">
        <f t="shared" si="28"/>
        <v>580.7</v>
      </c>
      <c r="N76" s="124">
        <f t="shared" si="28"/>
        <v>0</v>
      </c>
      <c r="O76" s="124">
        <f t="shared" si="28"/>
        <v>580.7</v>
      </c>
      <c r="P76" s="124">
        <f t="shared" si="28"/>
        <v>0</v>
      </c>
      <c r="Q76" s="124">
        <f t="shared" si="28"/>
        <v>580.7</v>
      </c>
    </row>
    <row r="77" spans="1:17" ht="30" customHeight="1">
      <c r="A77" s="196" t="s">
        <v>276</v>
      </c>
      <c r="B77" s="171" t="s">
        <v>210</v>
      </c>
      <c r="C77" s="202" t="s">
        <v>354</v>
      </c>
      <c r="D77" s="202" t="s">
        <v>356</v>
      </c>
      <c r="E77" s="173" t="s">
        <v>179</v>
      </c>
      <c r="F77" s="202"/>
      <c r="G77" s="205">
        <f t="shared" si="28"/>
        <v>580.7</v>
      </c>
      <c r="H77" s="205">
        <f t="shared" si="28"/>
        <v>0</v>
      </c>
      <c r="I77" s="205">
        <f t="shared" si="28"/>
        <v>580.7</v>
      </c>
      <c r="J77" s="205">
        <f t="shared" si="28"/>
        <v>0</v>
      </c>
      <c r="K77" s="205">
        <f t="shared" si="28"/>
        <v>580.7</v>
      </c>
      <c r="L77" s="205">
        <f t="shared" si="28"/>
        <v>0</v>
      </c>
      <c r="M77" s="205">
        <f t="shared" si="28"/>
        <v>580.7</v>
      </c>
      <c r="N77" s="205">
        <f t="shared" si="28"/>
        <v>0</v>
      </c>
      <c r="O77" s="205">
        <f t="shared" si="28"/>
        <v>580.7</v>
      </c>
      <c r="P77" s="205">
        <f t="shared" si="28"/>
        <v>0</v>
      </c>
      <c r="Q77" s="205">
        <f t="shared" si="28"/>
        <v>580.7</v>
      </c>
    </row>
    <row r="78" spans="1:17" s="6" customFormat="1" ht="27.75" customHeight="1">
      <c r="A78" s="199" t="s">
        <v>379</v>
      </c>
      <c r="B78" s="132" t="s">
        <v>210</v>
      </c>
      <c r="C78" s="147" t="s">
        <v>354</v>
      </c>
      <c r="D78" s="147" t="s">
        <v>356</v>
      </c>
      <c r="E78" s="145" t="s">
        <v>183</v>
      </c>
      <c r="F78" s="147"/>
      <c r="G78" s="146">
        <f aca="true" t="shared" si="29" ref="G78:M78">G79+G84</f>
        <v>580.7</v>
      </c>
      <c r="H78" s="146">
        <f t="shared" si="29"/>
        <v>0</v>
      </c>
      <c r="I78" s="146">
        <f t="shared" si="29"/>
        <v>580.7</v>
      </c>
      <c r="J78" s="146">
        <f t="shared" si="29"/>
        <v>0</v>
      </c>
      <c r="K78" s="146">
        <f t="shared" si="29"/>
        <v>580.7</v>
      </c>
      <c r="L78" s="146">
        <f t="shared" si="29"/>
        <v>0</v>
      </c>
      <c r="M78" s="146">
        <f t="shared" si="29"/>
        <v>580.7</v>
      </c>
      <c r="N78" s="146">
        <f>N79+N84</f>
        <v>0</v>
      </c>
      <c r="O78" s="146">
        <f>O79+O84</f>
        <v>580.7</v>
      </c>
      <c r="P78" s="146">
        <f>P79+P84</f>
        <v>0</v>
      </c>
      <c r="Q78" s="146">
        <f>Q79+Q84</f>
        <v>580.7</v>
      </c>
    </row>
    <row r="79" spans="1:17" s="6" customFormat="1" ht="42" customHeight="1">
      <c r="A79" s="179" t="s">
        <v>263</v>
      </c>
      <c r="B79" s="132" t="s">
        <v>210</v>
      </c>
      <c r="C79" s="82" t="s">
        <v>354</v>
      </c>
      <c r="D79" s="82" t="s">
        <v>356</v>
      </c>
      <c r="E79" s="87" t="s">
        <v>183</v>
      </c>
      <c r="F79" s="67" t="s">
        <v>103</v>
      </c>
      <c r="G79" s="146">
        <f aca="true" t="shared" si="30" ref="G79:Q79">G80</f>
        <v>571.3000000000001</v>
      </c>
      <c r="H79" s="146">
        <f t="shared" si="30"/>
        <v>0</v>
      </c>
      <c r="I79" s="146">
        <f t="shared" si="30"/>
        <v>571.3000000000001</v>
      </c>
      <c r="J79" s="146">
        <f t="shared" si="30"/>
        <v>0</v>
      </c>
      <c r="K79" s="146">
        <f t="shared" si="30"/>
        <v>571.3000000000001</v>
      </c>
      <c r="L79" s="146">
        <f t="shared" si="30"/>
        <v>0</v>
      </c>
      <c r="M79" s="146">
        <f t="shared" si="30"/>
        <v>571.3000000000001</v>
      </c>
      <c r="N79" s="146">
        <f t="shared" si="30"/>
        <v>0</v>
      </c>
      <c r="O79" s="146">
        <f t="shared" si="30"/>
        <v>571.3000000000001</v>
      </c>
      <c r="P79" s="146">
        <f t="shared" si="30"/>
        <v>0</v>
      </c>
      <c r="Q79" s="146">
        <f t="shared" si="30"/>
        <v>571.3000000000001</v>
      </c>
    </row>
    <row r="80" spans="1:17" ht="20.25" customHeight="1">
      <c r="A80" s="78" t="s">
        <v>230</v>
      </c>
      <c r="B80" s="132" t="s">
        <v>210</v>
      </c>
      <c r="C80" s="82" t="s">
        <v>354</v>
      </c>
      <c r="D80" s="82" t="s">
        <v>356</v>
      </c>
      <c r="E80" s="87" t="s">
        <v>183</v>
      </c>
      <c r="F80" s="82" t="s">
        <v>36</v>
      </c>
      <c r="G80" s="118">
        <f aca="true" t="shared" si="31" ref="G80:M80">G81+G82+G83</f>
        <v>571.3000000000001</v>
      </c>
      <c r="H80" s="118">
        <f t="shared" si="31"/>
        <v>0</v>
      </c>
      <c r="I80" s="118">
        <f t="shared" si="31"/>
        <v>571.3000000000001</v>
      </c>
      <c r="J80" s="118">
        <f t="shared" si="31"/>
        <v>0</v>
      </c>
      <c r="K80" s="118">
        <f t="shared" si="31"/>
        <v>571.3000000000001</v>
      </c>
      <c r="L80" s="118">
        <f t="shared" si="31"/>
        <v>0</v>
      </c>
      <c r="M80" s="118">
        <f t="shared" si="31"/>
        <v>571.3000000000001</v>
      </c>
      <c r="N80" s="118">
        <f>N81+N82+N83</f>
        <v>0</v>
      </c>
      <c r="O80" s="118">
        <f>O81+O82+O83</f>
        <v>571.3000000000001</v>
      </c>
      <c r="P80" s="118">
        <f>P81+P82+P83</f>
        <v>0</v>
      </c>
      <c r="Q80" s="118">
        <f>Q81+Q82+Q83</f>
        <v>571.3000000000001</v>
      </c>
    </row>
    <row r="81" spans="1:17" ht="25.5" hidden="1">
      <c r="A81" s="180" t="s">
        <v>29</v>
      </c>
      <c r="B81" s="132" t="s">
        <v>210</v>
      </c>
      <c r="C81" s="201" t="s">
        <v>354</v>
      </c>
      <c r="D81" s="201" t="s">
        <v>356</v>
      </c>
      <c r="E81" s="183" t="s">
        <v>183</v>
      </c>
      <c r="F81" s="192" t="s">
        <v>368</v>
      </c>
      <c r="G81" s="115">
        <f>482.1-39.4</f>
        <v>442.70000000000005</v>
      </c>
      <c r="H81" s="115"/>
      <c r="I81" s="115">
        <f>G81+H81</f>
        <v>442.70000000000005</v>
      </c>
      <c r="J81" s="115"/>
      <c r="K81" s="115">
        <f>I81+J81</f>
        <v>442.70000000000005</v>
      </c>
      <c r="L81" s="115"/>
      <c r="M81" s="115">
        <f>K81+L81</f>
        <v>442.70000000000005</v>
      </c>
      <c r="N81" s="115"/>
      <c r="O81" s="115">
        <f>M81+N81</f>
        <v>442.70000000000005</v>
      </c>
      <c r="P81" s="115"/>
      <c r="Q81" s="115">
        <f>O81+P81</f>
        <v>442.70000000000005</v>
      </c>
    </row>
    <row r="82" spans="1:17" ht="15.75" hidden="1">
      <c r="A82" s="180" t="s">
        <v>233</v>
      </c>
      <c r="B82" s="132" t="s">
        <v>210</v>
      </c>
      <c r="C82" s="201" t="s">
        <v>354</v>
      </c>
      <c r="D82" s="201" t="s">
        <v>356</v>
      </c>
      <c r="E82" s="183" t="s">
        <v>183</v>
      </c>
      <c r="F82" s="192" t="s">
        <v>369</v>
      </c>
      <c r="G82" s="115"/>
      <c r="H82" s="115"/>
      <c r="I82" s="115">
        <f>G82+H82</f>
        <v>0</v>
      </c>
      <c r="J82" s="115"/>
      <c r="K82" s="115">
        <f>I82+J82</f>
        <v>0</v>
      </c>
      <c r="L82" s="115"/>
      <c r="M82" s="115">
        <f>K82+L82</f>
        <v>0</v>
      </c>
      <c r="N82" s="115"/>
      <c r="O82" s="115">
        <f>M82+N82</f>
        <v>0</v>
      </c>
      <c r="P82" s="115"/>
      <c r="Q82" s="115">
        <f>O82+P82</f>
        <v>0</v>
      </c>
    </row>
    <row r="83" spans="1:17" ht="38.25" hidden="1">
      <c r="A83" s="180" t="s">
        <v>224</v>
      </c>
      <c r="B83" s="132" t="s">
        <v>210</v>
      </c>
      <c r="C83" s="201" t="s">
        <v>354</v>
      </c>
      <c r="D83" s="201" t="s">
        <v>356</v>
      </c>
      <c r="E83" s="183" t="s">
        <v>183</v>
      </c>
      <c r="F83" s="192" t="s">
        <v>225</v>
      </c>
      <c r="G83" s="115">
        <f>145.6-17</f>
        <v>128.6</v>
      </c>
      <c r="H83" s="115"/>
      <c r="I83" s="115">
        <f>G83+H83</f>
        <v>128.6</v>
      </c>
      <c r="J83" s="115"/>
      <c r="K83" s="115">
        <f>I83+J83</f>
        <v>128.6</v>
      </c>
      <c r="L83" s="115"/>
      <c r="M83" s="115">
        <f>K83+L83</f>
        <v>128.6</v>
      </c>
      <c r="N83" s="115"/>
      <c r="O83" s="115">
        <f>M83+N83</f>
        <v>128.6</v>
      </c>
      <c r="P83" s="115"/>
      <c r="Q83" s="115">
        <f>O83+P83</f>
        <v>128.6</v>
      </c>
    </row>
    <row r="84" spans="1:17" ht="28.5" customHeight="1">
      <c r="A84" s="91" t="s">
        <v>267</v>
      </c>
      <c r="B84" s="132" t="s">
        <v>210</v>
      </c>
      <c r="C84" s="82" t="s">
        <v>354</v>
      </c>
      <c r="D84" s="82" t="s">
        <v>356</v>
      </c>
      <c r="E84" s="87" t="s">
        <v>183</v>
      </c>
      <c r="F84" s="79" t="s">
        <v>268</v>
      </c>
      <c r="G84" s="115">
        <f aca="true" t="shared" si="32" ref="G84:Q84">G85</f>
        <v>9.4</v>
      </c>
      <c r="H84" s="115">
        <f t="shared" si="32"/>
        <v>0</v>
      </c>
      <c r="I84" s="115">
        <f t="shared" si="32"/>
        <v>9.4</v>
      </c>
      <c r="J84" s="115">
        <f t="shared" si="32"/>
        <v>0</v>
      </c>
      <c r="K84" s="115">
        <f t="shared" si="32"/>
        <v>9.4</v>
      </c>
      <c r="L84" s="115">
        <f t="shared" si="32"/>
        <v>0</v>
      </c>
      <c r="M84" s="115">
        <f t="shared" si="32"/>
        <v>9.4</v>
      </c>
      <c r="N84" s="115">
        <f t="shared" si="32"/>
        <v>0</v>
      </c>
      <c r="O84" s="115">
        <f t="shared" si="32"/>
        <v>9.4</v>
      </c>
      <c r="P84" s="115">
        <f t="shared" si="32"/>
        <v>0</v>
      </c>
      <c r="Q84" s="115">
        <f t="shared" si="32"/>
        <v>9.4</v>
      </c>
    </row>
    <row r="85" spans="1:17" ht="25.5">
      <c r="A85" s="78" t="s">
        <v>269</v>
      </c>
      <c r="B85" s="132" t="s">
        <v>210</v>
      </c>
      <c r="C85" s="82" t="s">
        <v>354</v>
      </c>
      <c r="D85" s="82" t="s">
        <v>356</v>
      </c>
      <c r="E85" s="87" t="s">
        <v>183</v>
      </c>
      <c r="F85" s="79" t="s">
        <v>231</v>
      </c>
      <c r="G85" s="115">
        <f aca="true" t="shared" si="33" ref="G85:M85">G86+G87</f>
        <v>9.4</v>
      </c>
      <c r="H85" s="115">
        <f t="shared" si="33"/>
        <v>0</v>
      </c>
      <c r="I85" s="115">
        <f t="shared" si="33"/>
        <v>9.4</v>
      </c>
      <c r="J85" s="115">
        <f t="shared" si="33"/>
        <v>0</v>
      </c>
      <c r="K85" s="115">
        <f t="shared" si="33"/>
        <v>9.4</v>
      </c>
      <c r="L85" s="115">
        <f t="shared" si="33"/>
        <v>0</v>
      </c>
      <c r="M85" s="115">
        <f t="shared" si="33"/>
        <v>9.4</v>
      </c>
      <c r="N85" s="115">
        <f>N86+N87</f>
        <v>0</v>
      </c>
      <c r="O85" s="115">
        <f>O86+O87</f>
        <v>9.4</v>
      </c>
      <c r="P85" s="115">
        <f>P86+P87</f>
        <v>0</v>
      </c>
      <c r="Q85" s="115">
        <f>Q86+Q87</f>
        <v>9.4</v>
      </c>
    </row>
    <row r="86" spans="1:17" s="6" customFormat="1" ht="25.5" hidden="1">
      <c r="A86" s="193" t="s">
        <v>370</v>
      </c>
      <c r="B86" s="132" t="s">
        <v>210</v>
      </c>
      <c r="C86" s="201" t="s">
        <v>354</v>
      </c>
      <c r="D86" s="201" t="s">
        <v>356</v>
      </c>
      <c r="E86" s="183" t="s">
        <v>183</v>
      </c>
      <c r="F86" s="192" t="s">
        <v>371</v>
      </c>
      <c r="G86" s="116">
        <v>5</v>
      </c>
      <c r="H86" s="116"/>
      <c r="I86" s="116">
        <f>G86+H86</f>
        <v>5</v>
      </c>
      <c r="J86" s="116"/>
      <c r="K86" s="116">
        <f>I86+J86</f>
        <v>5</v>
      </c>
      <c r="L86" s="116"/>
      <c r="M86" s="116">
        <f>K86+L86</f>
        <v>5</v>
      </c>
      <c r="N86" s="116"/>
      <c r="O86" s="116">
        <f>M86+N86</f>
        <v>5</v>
      </c>
      <c r="P86" s="116"/>
      <c r="Q86" s="116">
        <f>O86+P86</f>
        <v>5</v>
      </c>
    </row>
    <row r="87" spans="1:17" ht="29.25" customHeight="1" hidden="1">
      <c r="A87" s="193" t="s">
        <v>30</v>
      </c>
      <c r="B87" s="132" t="s">
        <v>210</v>
      </c>
      <c r="C87" s="201" t="s">
        <v>354</v>
      </c>
      <c r="D87" s="201" t="s">
        <v>356</v>
      </c>
      <c r="E87" s="183" t="s">
        <v>183</v>
      </c>
      <c r="F87" s="192" t="s">
        <v>372</v>
      </c>
      <c r="G87" s="115">
        <v>4.4</v>
      </c>
      <c r="H87" s="115"/>
      <c r="I87" s="116">
        <f>G87+H87</f>
        <v>4.4</v>
      </c>
      <c r="J87" s="115"/>
      <c r="K87" s="116">
        <f>I87+J87</f>
        <v>4.4</v>
      </c>
      <c r="L87" s="115"/>
      <c r="M87" s="116">
        <f>K87+L87</f>
        <v>4.4</v>
      </c>
      <c r="N87" s="115"/>
      <c r="O87" s="116">
        <f>M87+N87</f>
        <v>4.4</v>
      </c>
      <c r="P87" s="115"/>
      <c r="Q87" s="116">
        <f>O87+P87</f>
        <v>4.4</v>
      </c>
    </row>
    <row r="88" spans="1:17" s="15" customFormat="1" ht="27.75" customHeight="1">
      <c r="A88" s="85" t="s">
        <v>380</v>
      </c>
      <c r="B88" s="131" t="s">
        <v>210</v>
      </c>
      <c r="C88" s="86" t="s">
        <v>356</v>
      </c>
      <c r="D88" s="86"/>
      <c r="E88" s="87"/>
      <c r="F88" s="86"/>
      <c r="G88" s="120">
        <f aca="true" t="shared" si="34" ref="G88:Q93">G89</f>
        <v>36</v>
      </c>
      <c r="H88" s="120">
        <f t="shared" si="34"/>
        <v>0</v>
      </c>
      <c r="I88" s="120">
        <f t="shared" si="34"/>
        <v>36</v>
      </c>
      <c r="J88" s="120">
        <f t="shared" si="34"/>
        <v>0</v>
      </c>
      <c r="K88" s="120">
        <f t="shared" si="34"/>
        <v>36</v>
      </c>
      <c r="L88" s="120">
        <f t="shared" si="34"/>
        <v>0</v>
      </c>
      <c r="M88" s="120">
        <f t="shared" si="34"/>
        <v>36</v>
      </c>
      <c r="N88" s="120">
        <f t="shared" si="34"/>
        <v>0</v>
      </c>
      <c r="O88" s="120">
        <f t="shared" si="34"/>
        <v>36</v>
      </c>
      <c r="P88" s="120">
        <f t="shared" si="34"/>
        <v>0</v>
      </c>
      <c r="Q88" s="120">
        <f t="shared" si="34"/>
        <v>36</v>
      </c>
    </row>
    <row r="89" spans="1:17" s="207" customFormat="1" ht="27.75" customHeight="1">
      <c r="A89" s="165" t="s">
        <v>381</v>
      </c>
      <c r="B89" s="131" t="s">
        <v>210</v>
      </c>
      <c r="C89" s="122" t="s">
        <v>356</v>
      </c>
      <c r="D89" s="122" t="s">
        <v>357</v>
      </c>
      <c r="E89" s="184"/>
      <c r="F89" s="122"/>
      <c r="G89" s="206">
        <f t="shared" si="34"/>
        <v>36</v>
      </c>
      <c r="H89" s="206">
        <f t="shared" si="34"/>
        <v>0</v>
      </c>
      <c r="I89" s="206">
        <f t="shared" si="34"/>
        <v>36</v>
      </c>
      <c r="J89" s="206">
        <f t="shared" si="34"/>
        <v>0</v>
      </c>
      <c r="K89" s="206">
        <f t="shared" si="34"/>
        <v>36</v>
      </c>
      <c r="L89" s="206">
        <f t="shared" si="34"/>
        <v>0</v>
      </c>
      <c r="M89" s="206">
        <f t="shared" si="34"/>
        <v>36</v>
      </c>
      <c r="N89" s="206">
        <f t="shared" si="34"/>
        <v>0</v>
      </c>
      <c r="O89" s="206">
        <f t="shared" si="34"/>
        <v>36</v>
      </c>
      <c r="P89" s="206">
        <f t="shared" si="34"/>
        <v>0</v>
      </c>
      <c r="Q89" s="206">
        <f t="shared" si="34"/>
        <v>36</v>
      </c>
    </row>
    <row r="90" spans="1:17" s="203" customFormat="1" ht="26.25" customHeight="1">
      <c r="A90" s="190" t="s">
        <v>243</v>
      </c>
      <c r="B90" s="171" t="s">
        <v>210</v>
      </c>
      <c r="C90" s="156" t="s">
        <v>356</v>
      </c>
      <c r="D90" s="156" t="s">
        <v>357</v>
      </c>
      <c r="E90" s="173" t="s">
        <v>181</v>
      </c>
      <c r="F90" s="156"/>
      <c r="G90" s="157">
        <f t="shared" si="34"/>
        <v>36</v>
      </c>
      <c r="H90" s="157">
        <f t="shared" si="34"/>
        <v>0</v>
      </c>
      <c r="I90" s="157">
        <f t="shared" si="34"/>
        <v>36</v>
      </c>
      <c r="J90" s="157">
        <f t="shared" si="34"/>
        <v>0</v>
      </c>
      <c r="K90" s="157">
        <f t="shared" si="34"/>
        <v>36</v>
      </c>
      <c r="L90" s="157">
        <f t="shared" si="34"/>
        <v>0</v>
      </c>
      <c r="M90" s="157">
        <f t="shared" si="34"/>
        <v>36</v>
      </c>
      <c r="N90" s="157">
        <f t="shared" si="34"/>
        <v>0</v>
      </c>
      <c r="O90" s="157">
        <f t="shared" si="34"/>
        <v>36</v>
      </c>
      <c r="P90" s="157">
        <f t="shared" si="34"/>
        <v>0</v>
      </c>
      <c r="Q90" s="157">
        <f t="shared" si="34"/>
        <v>36</v>
      </c>
    </row>
    <row r="91" spans="1:17" s="6" customFormat="1" ht="28.5" customHeight="1">
      <c r="A91" s="143" t="s">
        <v>245</v>
      </c>
      <c r="B91" s="132" t="s">
        <v>210</v>
      </c>
      <c r="C91" s="142" t="s">
        <v>356</v>
      </c>
      <c r="D91" s="142" t="s">
        <v>357</v>
      </c>
      <c r="E91" s="145" t="s">
        <v>184</v>
      </c>
      <c r="F91" s="142"/>
      <c r="G91" s="146">
        <f t="shared" si="34"/>
        <v>36</v>
      </c>
      <c r="H91" s="146">
        <f t="shared" si="34"/>
        <v>0</v>
      </c>
      <c r="I91" s="146">
        <f t="shared" si="34"/>
        <v>36</v>
      </c>
      <c r="J91" s="146">
        <f t="shared" si="34"/>
        <v>0</v>
      </c>
      <c r="K91" s="146">
        <f t="shared" si="34"/>
        <v>36</v>
      </c>
      <c r="L91" s="146">
        <f t="shared" si="34"/>
        <v>0</v>
      </c>
      <c r="M91" s="146">
        <f t="shared" si="34"/>
        <v>36</v>
      </c>
      <c r="N91" s="146">
        <f t="shared" si="34"/>
        <v>0</v>
      </c>
      <c r="O91" s="146">
        <f t="shared" si="34"/>
        <v>36</v>
      </c>
      <c r="P91" s="146">
        <f t="shared" si="34"/>
        <v>0</v>
      </c>
      <c r="Q91" s="146">
        <f t="shared" si="34"/>
        <v>36</v>
      </c>
    </row>
    <row r="92" spans="1:17" s="6" customFormat="1" ht="28.5" customHeight="1">
      <c r="A92" s="91" t="s">
        <v>267</v>
      </c>
      <c r="B92" s="132" t="s">
        <v>210</v>
      </c>
      <c r="C92" s="79" t="s">
        <v>356</v>
      </c>
      <c r="D92" s="79" t="s">
        <v>357</v>
      </c>
      <c r="E92" s="87" t="s">
        <v>184</v>
      </c>
      <c r="F92" s="92" t="s">
        <v>268</v>
      </c>
      <c r="G92" s="146">
        <f t="shared" si="34"/>
        <v>36</v>
      </c>
      <c r="H92" s="146">
        <f t="shared" si="34"/>
        <v>0</v>
      </c>
      <c r="I92" s="240">
        <f t="shared" si="34"/>
        <v>36</v>
      </c>
      <c r="J92" s="146">
        <f t="shared" si="34"/>
        <v>0</v>
      </c>
      <c r="K92" s="240">
        <f t="shared" si="34"/>
        <v>36</v>
      </c>
      <c r="L92" s="146">
        <f t="shared" si="34"/>
        <v>0</v>
      </c>
      <c r="M92" s="240">
        <f t="shared" si="34"/>
        <v>36</v>
      </c>
      <c r="N92" s="146">
        <f t="shared" si="34"/>
        <v>0</v>
      </c>
      <c r="O92" s="240">
        <f t="shared" si="34"/>
        <v>36</v>
      </c>
      <c r="P92" s="146">
        <f t="shared" si="34"/>
        <v>0</v>
      </c>
      <c r="Q92" s="240">
        <f t="shared" si="34"/>
        <v>36</v>
      </c>
    </row>
    <row r="93" spans="1:17" s="6" customFormat="1" ht="28.5" customHeight="1">
      <c r="A93" s="78" t="s">
        <v>269</v>
      </c>
      <c r="B93" s="132" t="s">
        <v>210</v>
      </c>
      <c r="C93" s="79" t="s">
        <v>356</v>
      </c>
      <c r="D93" s="79" t="s">
        <v>357</v>
      </c>
      <c r="E93" s="87" t="s">
        <v>184</v>
      </c>
      <c r="F93" s="92" t="s">
        <v>231</v>
      </c>
      <c r="G93" s="146">
        <f t="shared" si="34"/>
        <v>36</v>
      </c>
      <c r="H93" s="146">
        <f t="shared" si="34"/>
        <v>0</v>
      </c>
      <c r="I93" s="240">
        <f t="shared" si="34"/>
        <v>36</v>
      </c>
      <c r="J93" s="146">
        <f t="shared" si="34"/>
        <v>0</v>
      </c>
      <c r="K93" s="240">
        <f t="shared" si="34"/>
        <v>36</v>
      </c>
      <c r="L93" s="146">
        <f t="shared" si="34"/>
        <v>0</v>
      </c>
      <c r="M93" s="240">
        <f t="shared" si="34"/>
        <v>36</v>
      </c>
      <c r="N93" s="146">
        <f t="shared" si="34"/>
        <v>0</v>
      </c>
      <c r="O93" s="240">
        <f t="shared" si="34"/>
        <v>36</v>
      </c>
      <c r="P93" s="146">
        <f t="shared" si="34"/>
        <v>0</v>
      </c>
      <c r="Q93" s="240">
        <f t="shared" si="34"/>
        <v>36</v>
      </c>
    </row>
    <row r="94" spans="1:17" ht="27" customHeight="1" hidden="1">
      <c r="A94" s="193" t="s">
        <v>30</v>
      </c>
      <c r="B94" s="132" t="s">
        <v>210</v>
      </c>
      <c r="C94" s="192" t="s">
        <v>356</v>
      </c>
      <c r="D94" s="192" t="s">
        <v>357</v>
      </c>
      <c r="E94" s="183" t="s">
        <v>184</v>
      </c>
      <c r="F94" s="192" t="s">
        <v>372</v>
      </c>
      <c r="G94" s="118">
        <v>36</v>
      </c>
      <c r="H94" s="118"/>
      <c r="I94" s="118">
        <f>G94+H94</f>
        <v>36</v>
      </c>
      <c r="J94" s="118"/>
      <c r="K94" s="118">
        <f>I94+J94</f>
        <v>36</v>
      </c>
      <c r="L94" s="118"/>
      <c r="M94" s="118">
        <f>K94+L94</f>
        <v>36</v>
      </c>
      <c r="N94" s="118"/>
      <c r="O94" s="118">
        <f>M94+N94</f>
        <v>36</v>
      </c>
      <c r="P94" s="118"/>
      <c r="Q94" s="118">
        <f>O94+P94</f>
        <v>36</v>
      </c>
    </row>
    <row r="95" spans="1:17" s="15" customFormat="1" ht="15.75" customHeight="1">
      <c r="A95" s="83" t="s">
        <v>382</v>
      </c>
      <c r="B95" s="131" t="s">
        <v>210</v>
      </c>
      <c r="C95" s="86" t="s">
        <v>355</v>
      </c>
      <c r="D95" s="86"/>
      <c r="E95" s="87"/>
      <c r="F95" s="86"/>
      <c r="G95" s="120">
        <f aca="true" t="shared" si="35" ref="G95:M95">G96+G113+G128+G102</f>
        <v>1789.5</v>
      </c>
      <c r="H95" s="120">
        <f t="shared" si="35"/>
        <v>3194.2</v>
      </c>
      <c r="I95" s="120">
        <f t="shared" si="35"/>
        <v>4983.7</v>
      </c>
      <c r="J95" s="120">
        <f t="shared" si="35"/>
        <v>0</v>
      </c>
      <c r="K95" s="120">
        <f t="shared" si="35"/>
        <v>4983.7</v>
      </c>
      <c r="L95" s="120">
        <f t="shared" si="35"/>
        <v>0</v>
      </c>
      <c r="M95" s="120">
        <f t="shared" si="35"/>
        <v>4983.7</v>
      </c>
      <c r="N95" s="120">
        <f>N96+N113+N128+N102</f>
        <v>361.17605000000003</v>
      </c>
      <c r="O95" s="120">
        <f>O96+O113+O128+O102</f>
        <v>5344.87605</v>
      </c>
      <c r="P95" s="120">
        <f>P96+P113+P128+P102</f>
        <v>0</v>
      </c>
      <c r="Q95" s="120">
        <f>Q96+Q113+Q128+Q102</f>
        <v>5344.87605</v>
      </c>
    </row>
    <row r="96" spans="1:17" s="19" customFormat="1" ht="15" customHeight="1">
      <c r="A96" s="208" t="s">
        <v>363</v>
      </c>
      <c r="B96" s="131" t="s">
        <v>210</v>
      </c>
      <c r="C96" s="122" t="s">
        <v>355</v>
      </c>
      <c r="D96" s="122" t="s">
        <v>358</v>
      </c>
      <c r="E96" s="184"/>
      <c r="F96" s="122"/>
      <c r="G96" s="123">
        <f aca="true" t="shared" si="36" ref="G96:Q100">G97</f>
        <v>32.5</v>
      </c>
      <c r="H96" s="123">
        <f t="shared" si="36"/>
        <v>0</v>
      </c>
      <c r="I96" s="123">
        <f t="shared" si="36"/>
        <v>32.5</v>
      </c>
      <c r="J96" s="123">
        <f t="shared" si="36"/>
        <v>0</v>
      </c>
      <c r="K96" s="123">
        <f t="shared" si="36"/>
        <v>32.5</v>
      </c>
      <c r="L96" s="123">
        <f t="shared" si="36"/>
        <v>0</v>
      </c>
      <c r="M96" s="123">
        <f t="shared" si="36"/>
        <v>32.5</v>
      </c>
      <c r="N96" s="123">
        <f t="shared" si="36"/>
        <v>0</v>
      </c>
      <c r="O96" s="123">
        <f t="shared" si="36"/>
        <v>32.5</v>
      </c>
      <c r="P96" s="123">
        <f t="shared" si="36"/>
        <v>0</v>
      </c>
      <c r="Q96" s="123">
        <f t="shared" si="36"/>
        <v>32.5</v>
      </c>
    </row>
    <row r="97" spans="1:17" s="159" customFormat="1" ht="29.25" customHeight="1">
      <c r="A97" s="196" t="s">
        <v>276</v>
      </c>
      <c r="B97" s="171" t="s">
        <v>210</v>
      </c>
      <c r="C97" s="202" t="s">
        <v>355</v>
      </c>
      <c r="D97" s="202" t="s">
        <v>358</v>
      </c>
      <c r="E97" s="173" t="s">
        <v>179</v>
      </c>
      <c r="F97" s="209"/>
      <c r="G97" s="157">
        <f t="shared" si="36"/>
        <v>32.5</v>
      </c>
      <c r="H97" s="157">
        <f t="shared" si="36"/>
        <v>0</v>
      </c>
      <c r="I97" s="157">
        <f t="shared" si="36"/>
        <v>32.5</v>
      </c>
      <c r="J97" s="157">
        <f t="shared" si="36"/>
        <v>0</v>
      </c>
      <c r="K97" s="157">
        <f t="shared" si="36"/>
        <v>32.5</v>
      </c>
      <c r="L97" s="157">
        <f t="shared" si="36"/>
        <v>0</v>
      </c>
      <c r="M97" s="157">
        <f t="shared" si="36"/>
        <v>32.5</v>
      </c>
      <c r="N97" s="157">
        <f t="shared" si="36"/>
        <v>0</v>
      </c>
      <c r="O97" s="157">
        <f t="shared" si="36"/>
        <v>32.5</v>
      </c>
      <c r="P97" s="157">
        <f t="shared" si="36"/>
        <v>0</v>
      </c>
      <c r="Q97" s="157">
        <f t="shared" si="36"/>
        <v>32.5</v>
      </c>
    </row>
    <row r="98" spans="1:17" s="6" customFormat="1" ht="52.5" customHeight="1">
      <c r="A98" s="143" t="s">
        <v>246</v>
      </c>
      <c r="B98" s="141" t="s">
        <v>210</v>
      </c>
      <c r="C98" s="142" t="s">
        <v>355</v>
      </c>
      <c r="D98" s="142" t="s">
        <v>358</v>
      </c>
      <c r="E98" s="145" t="s">
        <v>185</v>
      </c>
      <c r="F98" s="142"/>
      <c r="G98" s="155">
        <f t="shared" si="36"/>
        <v>32.5</v>
      </c>
      <c r="H98" s="155">
        <f t="shared" si="36"/>
        <v>0</v>
      </c>
      <c r="I98" s="155">
        <f t="shared" si="36"/>
        <v>32.5</v>
      </c>
      <c r="J98" s="155">
        <f t="shared" si="36"/>
        <v>0</v>
      </c>
      <c r="K98" s="155">
        <f t="shared" si="36"/>
        <v>32.5</v>
      </c>
      <c r="L98" s="155">
        <f t="shared" si="36"/>
        <v>0</v>
      </c>
      <c r="M98" s="155">
        <f t="shared" si="36"/>
        <v>32.5</v>
      </c>
      <c r="N98" s="155">
        <f t="shared" si="36"/>
        <v>0</v>
      </c>
      <c r="O98" s="155">
        <f t="shared" si="36"/>
        <v>32.5</v>
      </c>
      <c r="P98" s="155">
        <f t="shared" si="36"/>
        <v>0</v>
      </c>
      <c r="Q98" s="155">
        <f t="shared" si="36"/>
        <v>32.5</v>
      </c>
    </row>
    <row r="99" spans="1:17" s="6" customFormat="1" ht="27.75" customHeight="1">
      <c r="A99" s="91" t="s">
        <v>267</v>
      </c>
      <c r="B99" s="132" t="s">
        <v>210</v>
      </c>
      <c r="C99" s="79" t="s">
        <v>355</v>
      </c>
      <c r="D99" s="79" t="s">
        <v>358</v>
      </c>
      <c r="E99" s="87" t="s">
        <v>185</v>
      </c>
      <c r="F99" s="92" t="s">
        <v>268</v>
      </c>
      <c r="G99" s="155">
        <f t="shared" si="36"/>
        <v>32.5</v>
      </c>
      <c r="H99" s="155">
        <f t="shared" si="36"/>
        <v>0</v>
      </c>
      <c r="I99" s="138">
        <f t="shared" si="36"/>
        <v>32.5</v>
      </c>
      <c r="J99" s="155">
        <f t="shared" si="36"/>
        <v>0</v>
      </c>
      <c r="K99" s="138">
        <f t="shared" si="36"/>
        <v>32.5</v>
      </c>
      <c r="L99" s="155">
        <f t="shared" si="36"/>
        <v>0</v>
      </c>
      <c r="M99" s="138">
        <f t="shared" si="36"/>
        <v>32.5</v>
      </c>
      <c r="N99" s="155">
        <f t="shared" si="36"/>
        <v>0</v>
      </c>
      <c r="O99" s="138">
        <f t="shared" si="36"/>
        <v>32.5</v>
      </c>
      <c r="P99" s="155">
        <f t="shared" si="36"/>
        <v>0</v>
      </c>
      <c r="Q99" s="138">
        <f t="shared" si="36"/>
        <v>32.5</v>
      </c>
    </row>
    <row r="100" spans="1:17" s="6" customFormat="1" ht="27" customHeight="1">
      <c r="A100" s="78" t="s">
        <v>269</v>
      </c>
      <c r="B100" s="132" t="s">
        <v>210</v>
      </c>
      <c r="C100" s="79" t="s">
        <v>355</v>
      </c>
      <c r="D100" s="79" t="s">
        <v>358</v>
      </c>
      <c r="E100" s="87" t="s">
        <v>185</v>
      </c>
      <c r="F100" s="92" t="s">
        <v>231</v>
      </c>
      <c r="G100" s="155">
        <f t="shared" si="36"/>
        <v>32.5</v>
      </c>
      <c r="H100" s="155">
        <f t="shared" si="36"/>
        <v>0</v>
      </c>
      <c r="I100" s="138">
        <f t="shared" si="36"/>
        <v>32.5</v>
      </c>
      <c r="J100" s="155">
        <f t="shared" si="36"/>
        <v>0</v>
      </c>
      <c r="K100" s="138">
        <f t="shared" si="36"/>
        <v>32.5</v>
      </c>
      <c r="L100" s="155">
        <f t="shared" si="36"/>
        <v>0</v>
      </c>
      <c r="M100" s="138">
        <f t="shared" si="36"/>
        <v>32.5</v>
      </c>
      <c r="N100" s="155">
        <f t="shared" si="36"/>
        <v>0</v>
      </c>
      <c r="O100" s="138">
        <f t="shared" si="36"/>
        <v>32.5</v>
      </c>
      <c r="P100" s="155">
        <f t="shared" si="36"/>
        <v>0</v>
      </c>
      <c r="Q100" s="138">
        <f t="shared" si="36"/>
        <v>32.5</v>
      </c>
    </row>
    <row r="101" spans="1:17" ht="25.5" customHeight="1" hidden="1">
      <c r="A101" s="193" t="s">
        <v>30</v>
      </c>
      <c r="B101" s="132" t="s">
        <v>210</v>
      </c>
      <c r="C101" s="192" t="s">
        <v>355</v>
      </c>
      <c r="D101" s="192" t="s">
        <v>358</v>
      </c>
      <c r="E101" s="183" t="s">
        <v>185</v>
      </c>
      <c r="F101" s="192" t="s">
        <v>372</v>
      </c>
      <c r="G101" s="115">
        <v>32.5</v>
      </c>
      <c r="H101" s="115"/>
      <c r="I101" s="115">
        <f>G101+H101</f>
        <v>32.5</v>
      </c>
      <c r="J101" s="115"/>
      <c r="K101" s="115">
        <f>I101+J101</f>
        <v>32.5</v>
      </c>
      <c r="L101" s="115"/>
      <c r="M101" s="115">
        <f>K101+L101</f>
        <v>32.5</v>
      </c>
      <c r="N101" s="115"/>
      <c r="O101" s="115">
        <f>M101+N101</f>
        <v>32.5</v>
      </c>
      <c r="P101" s="115"/>
      <c r="Q101" s="115">
        <f>O101+P101</f>
        <v>32.5</v>
      </c>
    </row>
    <row r="102" spans="1:17" s="19" customFormat="1" ht="16.5" customHeight="1">
      <c r="A102" s="271" t="s">
        <v>147</v>
      </c>
      <c r="B102" s="131" t="s">
        <v>210</v>
      </c>
      <c r="C102" s="122" t="s">
        <v>355</v>
      </c>
      <c r="D102" s="122" t="s">
        <v>146</v>
      </c>
      <c r="E102" s="272"/>
      <c r="F102" s="122"/>
      <c r="G102" s="123">
        <f aca="true" t="shared" si="37" ref="G102:Q103">G103</f>
        <v>0</v>
      </c>
      <c r="H102" s="123">
        <f t="shared" si="37"/>
        <v>3194.2</v>
      </c>
      <c r="I102" s="123">
        <f t="shared" si="37"/>
        <v>3194.2</v>
      </c>
      <c r="J102" s="123">
        <f t="shared" si="37"/>
        <v>0</v>
      </c>
      <c r="K102" s="123">
        <f t="shared" si="37"/>
        <v>3194.2</v>
      </c>
      <c r="L102" s="123">
        <f t="shared" si="37"/>
        <v>0</v>
      </c>
      <c r="M102" s="123">
        <f t="shared" si="37"/>
        <v>3194.2</v>
      </c>
      <c r="N102" s="123">
        <f t="shared" si="37"/>
        <v>-300</v>
      </c>
      <c r="O102" s="123">
        <f t="shared" si="37"/>
        <v>2894.2</v>
      </c>
      <c r="P102" s="123">
        <f t="shared" si="37"/>
        <v>0</v>
      </c>
      <c r="Q102" s="123">
        <f t="shared" si="37"/>
        <v>2894.2</v>
      </c>
    </row>
    <row r="103" spans="1:17" s="6" customFormat="1" ht="30.75" customHeight="1">
      <c r="A103" s="276" t="s">
        <v>149</v>
      </c>
      <c r="B103" s="171" t="s">
        <v>210</v>
      </c>
      <c r="C103" s="156" t="s">
        <v>355</v>
      </c>
      <c r="D103" s="156" t="s">
        <v>146</v>
      </c>
      <c r="E103" s="220" t="s">
        <v>148</v>
      </c>
      <c r="F103" s="156"/>
      <c r="G103" s="123">
        <f t="shared" si="37"/>
        <v>0</v>
      </c>
      <c r="H103" s="123">
        <f t="shared" si="37"/>
        <v>3194.2</v>
      </c>
      <c r="I103" s="157">
        <f t="shared" si="37"/>
        <v>3194.2</v>
      </c>
      <c r="J103" s="123">
        <f t="shared" si="37"/>
        <v>0</v>
      </c>
      <c r="K103" s="157">
        <f t="shared" si="37"/>
        <v>3194.2</v>
      </c>
      <c r="L103" s="123">
        <f t="shared" si="37"/>
        <v>0</v>
      </c>
      <c r="M103" s="157">
        <f t="shared" si="37"/>
        <v>3194.2</v>
      </c>
      <c r="N103" s="123">
        <f t="shared" si="37"/>
        <v>-300</v>
      </c>
      <c r="O103" s="157">
        <f t="shared" si="37"/>
        <v>2894.2</v>
      </c>
      <c r="P103" s="123">
        <f t="shared" si="37"/>
        <v>0</v>
      </c>
      <c r="Q103" s="157">
        <f t="shared" si="37"/>
        <v>2894.2</v>
      </c>
    </row>
    <row r="104" spans="1:17" ht="40.5" customHeight="1">
      <c r="A104" s="273" t="s">
        <v>151</v>
      </c>
      <c r="B104" s="132" t="s">
        <v>210</v>
      </c>
      <c r="C104" s="79" t="s">
        <v>355</v>
      </c>
      <c r="D104" s="79" t="s">
        <v>146</v>
      </c>
      <c r="E104" s="148" t="s">
        <v>150</v>
      </c>
      <c r="F104" s="79"/>
      <c r="G104" s="115">
        <f aca="true" t="shared" si="38" ref="G104:M104">G105+G109</f>
        <v>0</v>
      </c>
      <c r="H104" s="115">
        <f t="shared" si="38"/>
        <v>3194.2</v>
      </c>
      <c r="I104" s="115">
        <f t="shared" si="38"/>
        <v>3194.2</v>
      </c>
      <c r="J104" s="115">
        <f t="shared" si="38"/>
        <v>0</v>
      </c>
      <c r="K104" s="115">
        <f t="shared" si="38"/>
        <v>3194.2</v>
      </c>
      <c r="L104" s="115">
        <f t="shared" si="38"/>
        <v>0</v>
      </c>
      <c r="M104" s="115">
        <f t="shared" si="38"/>
        <v>3194.2</v>
      </c>
      <c r="N104" s="115">
        <f>N105+N109</f>
        <v>-300</v>
      </c>
      <c r="O104" s="115">
        <f>O105+O109</f>
        <v>2894.2</v>
      </c>
      <c r="P104" s="115">
        <f>P105+P109</f>
        <v>0</v>
      </c>
      <c r="Q104" s="115">
        <f>Q105+Q109</f>
        <v>2894.2</v>
      </c>
    </row>
    <row r="105" spans="1:17" ht="15.75" customHeight="1">
      <c r="A105" s="273" t="s">
        <v>153</v>
      </c>
      <c r="B105" s="132" t="s">
        <v>210</v>
      </c>
      <c r="C105" s="79" t="s">
        <v>355</v>
      </c>
      <c r="D105" s="79" t="s">
        <v>146</v>
      </c>
      <c r="E105" s="148" t="s">
        <v>152</v>
      </c>
      <c r="F105" s="79"/>
      <c r="G105" s="115">
        <f>G106</f>
        <v>0</v>
      </c>
      <c r="H105" s="115">
        <f aca="true" t="shared" si="39" ref="H105:Q107">H106</f>
        <v>3178.2</v>
      </c>
      <c r="I105" s="115">
        <f t="shared" si="39"/>
        <v>3178.2</v>
      </c>
      <c r="J105" s="115">
        <f t="shared" si="39"/>
        <v>0</v>
      </c>
      <c r="K105" s="115">
        <f t="shared" si="39"/>
        <v>3178.2</v>
      </c>
      <c r="L105" s="115">
        <f t="shared" si="39"/>
        <v>0</v>
      </c>
      <c r="M105" s="115">
        <f t="shared" si="39"/>
        <v>3178.2</v>
      </c>
      <c r="N105" s="115">
        <f t="shared" si="39"/>
        <v>-298.5</v>
      </c>
      <c r="O105" s="115">
        <f t="shared" si="39"/>
        <v>2879.7</v>
      </c>
      <c r="P105" s="115">
        <f t="shared" si="39"/>
        <v>0</v>
      </c>
      <c r="Q105" s="115">
        <f t="shared" si="39"/>
        <v>2879.7</v>
      </c>
    </row>
    <row r="106" spans="1:17" ht="27.75" customHeight="1">
      <c r="A106" s="91" t="s">
        <v>267</v>
      </c>
      <c r="B106" s="132" t="s">
        <v>210</v>
      </c>
      <c r="C106" s="79" t="s">
        <v>355</v>
      </c>
      <c r="D106" s="79" t="s">
        <v>146</v>
      </c>
      <c r="E106" s="148" t="s">
        <v>152</v>
      </c>
      <c r="F106" s="79" t="s">
        <v>268</v>
      </c>
      <c r="G106" s="115">
        <f>G107</f>
        <v>0</v>
      </c>
      <c r="H106" s="115">
        <f t="shared" si="39"/>
        <v>3178.2</v>
      </c>
      <c r="I106" s="115">
        <f t="shared" si="39"/>
        <v>3178.2</v>
      </c>
      <c r="J106" s="115">
        <f t="shared" si="39"/>
        <v>0</v>
      </c>
      <c r="K106" s="115">
        <f t="shared" si="39"/>
        <v>3178.2</v>
      </c>
      <c r="L106" s="115">
        <f t="shared" si="39"/>
        <v>0</v>
      </c>
      <c r="M106" s="115">
        <f t="shared" si="39"/>
        <v>3178.2</v>
      </c>
      <c r="N106" s="115">
        <f t="shared" si="39"/>
        <v>-298.5</v>
      </c>
      <c r="O106" s="115">
        <f t="shared" si="39"/>
        <v>2879.7</v>
      </c>
      <c r="P106" s="115">
        <f t="shared" si="39"/>
        <v>0</v>
      </c>
      <c r="Q106" s="115">
        <f t="shared" si="39"/>
        <v>2879.7</v>
      </c>
    </row>
    <row r="107" spans="1:17" ht="27" customHeight="1">
      <c r="A107" s="78" t="s">
        <v>269</v>
      </c>
      <c r="B107" s="132" t="s">
        <v>210</v>
      </c>
      <c r="C107" s="79" t="s">
        <v>355</v>
      </c>
      <c r="D107" s="79" t="s">
        <v>146</v>
      </c>
      <c r="E107" s="148" t="s">
        <v>152</v>
      </c>
      <c r="F107" s="79" t="s">
        <v>231</v>
      </c>
      <c r="G107" s="115">
        <f>G108</f>
        <v>0</v>
      </c>
      <c r="H107" s="115">
        <f t="shared" si="39"/>
        <v>3178.2</v>
      </c>
      <c r="I107" s="115">
        <f t="shared" si="39"/>
        <v>3178.2</v>
      </c>
      <c r="J107" s="115">
        <f t="shared" si="39"/>
        <v>0</v>
      </c>
      <c r="K107" s="115">
        <f t="shared" si="39"/>
        <v>3178.2</v>
      </c>
      <c r="L107" s="115">
        <f t="shared" si="39"/>
        <v>0</v>
      </c>
      <c r="M107" s="115">
        <f t="shared" si="39"/>
        <v>3178.2</v>
      </c>
      <c r="N107" s="115">
        <f t="shared" si="39"/>
        <v>-298.5</v>
      </c>
      <c r="O107" s="115">
        <f t="shared" si="39"/>
        <v>2879.7</v>
      </c>
      <c r="P107" s="115">
        <f t="shared" si="39"/>
        <v>0</v>
      </c>
      <c r="Q107" s="115">
        <f t="shared" si="39"/>
        <v>2879.7</v>
      </c>
    </row>
    <row r="108" spans="1:17" ht="30" customHeight="1" hidden="1">
      <c r="A108" s="193" t="s">
        <v>30</v>
      </c>
      <c r="B108" s="181" t="s">
        <v>210</v>
      </c>
      <c r="C108" s="192" t="s">
        <v>355</v>
      </c>
      <c r="D108" s="192" t="s">
        <v>146</v>
      </c>
      <c r="E108" s="183" t="s">
        <v>152</v>
      </c>
      <c r="F108" s="192" t="s">
        <v>372</v>
      </c>
      <c r="G108" s="115"/>
      <c r="H108" s="115">
        <v>3178.2</v>
      </c>
      <c r="I108" s="279">
        <f>G108+H108</f>
        <v>3178.2</v>
      </c>
      <c r="J108" s="279"/>
      <c r="K108" s="279">
        <f>I108+J108</f>
        <v>3178.2</v>
      </c>
      <c r="L108" s="279"/>
      <c r="M108" s="279">
        <f>K108+L108</f>
        <v>3178.2</v>
      </c>
      <c r="N108" s="279">
        <v>-298.5</v>
      </c>
      <c r="O108" s="279">
        <f>M108+N108</f>
        <v>2879.7</v>
      </c>
      <c r="P108" s="279"/>
      <c r="Q108" s="279">
        <f>O108+P108</f>
        <v>2879.7</v>
      </c>
    </row>
    <row r="109" spans="1:17" ht="66" customHeight="1">
      <c r="A109" s="275" t="s">
        <v>155</v>
      </c>
      <c r="B109" s="132" t="s">
        <v>210</v>
      </c>
      <c r="C109" s="79" t="s">
        <v>355</v>
      </c>
      <c r="D109" s="79" t="s">
        <v>146</v>
      </c>
      <c r="E109" s="148" t="s">
        <v>154</v>
      </c>
      <c r="F109" s="79"/>
      <c r="G109" s="115">
        <f>G110</f>
        <v>0</v>
      </c>
      <c r="H109" s="115">
        <f aca="true" t="shared" si="40" ref="H109:Q111">H110</f>
        <v>16</v>
      </c>
      <c r="I109" s="115">
        <f t="shared" si="40"/>
        <v>16</v>
      </c>
      <c r="J109" s="115">
        <f t="shared" si="40"/>
        <v>0</v>
      </c>
      <c r="K109" s="115">
        <f t="shared" si="40"/>
        <v>16</v>
      </c>
      <c r="L109" s="115">
        <f t="shared" si="40"/>
        <v>0</v>
      </c>
      <c r="M109" s="115">
        <f t="shared" si="40"/>
        <v>16</v>
      </c>
      <c r="N109" s="115">
        <f t="shared" si="40"/>
        <v>-1.5</v>
      </c>
      <c r="O109" s="115">
        <f t="shared" si="40"/>
        <v>14.5</v>
      </c>
      <c r="P109" s="115">
        <f t="shared" si="40"/>
        <v>0</v>
      </c>
      <c r="Q109" s="115">
        <f t="shared" si="40"/>
        <v>14.5</v>
      </c>
    </row>
    <row r="110" spans="1:17" ht="31.5" customHeight="1">
      <c r="A110" s="91" t="s">
        <v>267</v>
      </c>
      <c r="B110" s="132" t="s">
        <v>210</v>
      </c>
      <c r="C110" s="79" t="s">
        <v>355</v>
      </c>
      <c r="D110" s="79" t="s">
        <v>146</v>
      </c>
      <c r="E110" s="148" t="s">
        <v>154</v>
      </c>
      <c r="F110" s="79" t="s">
        <v>268</v>
      </c>
      <c r="G110" s="115">
        <f>G111</f>
        <v>0</v>
      </c>
      <c r="H110" s="115">
        <f t="shared" si="40"/>
        <v>16</v>
      </c>
      <c r="I110" s="115">
        <f t="shared" si="40"/>
        <v>16</v>
      </c>
      <c r="J110" s="115">
        <f t="shared" si="40"/>
        <v>0</v>
      </c>
      <c r="K110" s="115">
        <f t="shared" si="40"/>
        <v>16</v>
      </c>
      <c r="L110" s="115">
        <f t="shared" si="40"/>
        <v>0</v>
      </c>
      <c r="M110" s="115">
        <f t="shared" si="40"/>
        <v>16</v>
      </c>
      <c r="N110" s="115">
        <f t="shared" si="40"/>
        <v>-1.5</v>
      </c>
      <c r="O110" s="115">
        <f t="shared" si="40"/>
        <v>14.5</v>
      </c>
      <c r="P110" s="115">
        <f t="shared" si="40"/>
        <v>0</v>
      </c>
      <c r="Q110" s="115">
        <f t="shared" si="40"/>
        <v>14.5</v>
      </c>
    </row>
    <row r="111" spans="1:17" ht="30" customHeight="1">
      <c r="A111" s="78" t="s">
        <v>269</v>
      </c>
      <c r="B111" s="132" t="s">
        <v>210</v>
      </c>
      <c r="C111" s="79" t="s">
        <v>355</v>
      </c>
      <c r="D111" s="79" t="s">
        <v>146</v>
      </c>
      <c r="E111" s="148" t="s">
        <v>154</v>
      </c>
      <c r="F111" s="79" t="s">
        <v>231</v>
      </c>
      <c r="G111" s="115">
        <f>G112</f>
        <v>0</v>
      </c>
      <c r="H111" s="115">
        <f t="shared" si="40"/>
        <v>16</v>
      </c>
      <c r="I111" s="115">
        <f t="shared" si="40"/>
        <v>16</v>
      </c>
      <c r="J111" s="115">
        <f t="shared" si="40"/>
        <v>0</v>
      </c>
      <c r="K111" s="115">
        <f t="shared" si="40"/>
        <v>16</v>
      </c>
      <c r="L111" s="115">
        <f t="shared" si="40"/>
        <v>0</v>
      </c>
      <c r="M111" s="115">
        <f t="shared" si="40"/>
        <v>16</v>
      </c>
      <c r="N111" s="115">
        <f t="shared" si="40"/>
        <v>-1.5</v>
      </c>
      <c r="O111" s="115">
        <f t="shared" si="40"/>
        <v>14.5</v>
      </c>
      <c r="P111" s="115">
        <f t="shared" si="40"/>
        <v>0</v>
      </c>
      <c r="Q111" s="115">
        <f t="shared" si="40"/>
        <v>14.5</v>
      </c>
    </row>
    <row r="112" spans="1:17" ht="29.25" customHeight="1" hidden="1">
      <c r="A112" s="193" t="s">
        <v>30</v>
      </c>
      <c r="B112" s="181" t="s">
        <v>210</v>
      </c>
      <c r="C112" s="192" t="s">
        <v>355</v>
      </c>
      <c r="D112" s="192" t="s">
        <v>146</v>
      </c>
      <c r="E112" s="183" t="s">
        <v>154</v>
      </c>
      <c r="F112" s="192" t="s">
        <v>372</v>
      </c>
      <c r="G112" s="115"/>
      <c r="H112" s="115">
        <v>16</v>
      </c>
      <c r="I112" s="279">
        <f>G112+H112</f>
        <v>16</v>
      </c>
      <c r="J112" s="279"/>
      <c r="K112" s="279">
        <f>I112+J112</f>
        <v>16</v>
      </c>
      <c r="L112" s="279"/>
      <c r="M112" s="279">
        <f>K112+L112</f>
        <v>16</v>
      </c>
      <c r="N112" s="279">
        <v>-1.5</v>
      </c>
      <c r="O112" s="279">
        <f>M112+N112</f>
        <v>14.5</v>
      </c>
      <c r="P112" s="279"/>
      <c r="Q112" s="279">
        <f>O112+P112</f>
        <v>14.5</v>
      </c>
    </row>
    <row r="113" spans="1:17" ht="15" customHeight="1">
      <c r="A113" s="106" t="s">
        <v>351</v>
      </c>
      <c r="B113" s="131" t="s">
        <v>210</v>
      </c>
      <c r="C113" s="122" t="s">
        <v>355</v>
      </c>
      <c r="D113" s="122" t="s">
        <v>357</v>
      </c>
      <c r="E113" s="87"/>
      <c r="F113" s="122"/>
      <c r="G113" s="123">
        <f aca="true" t="shared" si="41" ref="G113:Q114">G114</f>
        <v>1753</v>
      </c>
      <c r="H113" s="123">
        <f t="shared" si="41"/>
        <v>0</v>
      </c>
      <c r="I113" s="123">
        <f t="shared" si="41"/>
        <v>1753</v>
      </c>
      <c r="J113" s="123">
        <f t="shared" si="41"/>
        <v>0</v>
      </c>
      <c r="K113" s="123">
        <f t="shared" si="41"/>
        <v>1753</v>
      </c>
      <c r="L113" s="123">
        <f t="shared" si="41"/>
        <v>0</v>
      </c>
      <c r="M113" s="123">
        <f t="shared" si="41"/>
        <v>1753</v>
      </c>
      <c r="N113" s="123">
        <f t="shared" si="41"/>
        <v>661.17605</v>
      </c>
      <c r="O113" s="310">
        <f t="shared" si="41"/>
        <v>2414.17605</v>
      </c>
      <c r="P113" s="123">
        <f t="shared" si="41"/>
        <v>0</v>
      </c>
      <c r="Q113" s="310">
        <f t="shared" si="41"/>
        <v>2414.17605</v>
      </c>
    </row>
    <row r="114" spans="1:17" s="6" customFormat="1" ht="57" customHeight="1">
      <c r="A114" s="190" t="s">
        <v>211</v>
      </c>
      <c r="B114" s="171" t="s">
        <v>210</v>
      </c>
      <c r="C114" s="172" t="s">
        <v>355</v>
      </c>
      <c r="D114" s="172" t="s">
        <v>357</v>
      </c>
      <c r="E114" s="173" t="s">
        <v>247</v>
      </c>
      <c r="F114" s="172"/>
      <c r="G114" s="205">
        <f t="shared" si="41"/>
        <v>1753</v>
      </c>
      <c r="H114" s="205">
        <f t="shared" si="41"/>
        <v>0</v>
      </c>
      <c r="I114" s="205">
        <f t="shared" si="41"/>
        <v>1753</v>
      </c>
      <c r="J114" s="205">
        <f t="shared" si="41"/>
        <v>0</v>
      </c>
      <c r="K114" s="205">
        <f t="shared" si="41"/>
        <v>1753</v>
      </c>
      <c r="L114" s="205">
        <f t="shared" si="41"/>
        <v>0</v>
      </c>
      <c r="M114" s="205">
        <f t="shared" si="41"/>
        <v>1753</v>
      </c>
      <c r="N114" s="309">
        <f t="shared" si="41"/>
        <v>661.17605</v>
      </c>
      <c r="O114" s="309">
        <f t="shared" si="41"/>
        <v>2414.17605</v>
      </c>
      <c r="P114" s="309">
        <f t="shared" si="41"/>
        <v>0</v>
      </c>
      <c r="Q114" s="309">
        <f t="shared" si="41"/>
        <v>2414.17605</v>
      </c>
    </row>
    <row r="115" spans="1:17" s="6" customFormat="1" ht="41.25" customHeight="1">
      <c r="A115" s="210" t="s">
        <v>212</v>
      </c>
      <c r="B115" s="141" t="s">
        <v>210</v>
      </c>
      <c r="C115" s="144" t="s">
        <v>355</v>
      </c>
      <c r="D115" s="144" t="s">
        <v>357</v>
      </c>
      <c r="E115" s="161" t="s">
        <v>248</v>
      </c>
      <c r="F115" s="144"/>
      <c r="G115" s="146">
        <f aca="true" t="shared" si="42" ref="G115:M115">G120+G116+G124</f>
        <v>1753</v>
      </c>
      <c r="H115" s="146">
        <f t="shared" si="42"/>
        <v>0</v>
      </c>
      <c r="I115" s="146">
        <f t="shared" si="42"/>
        <v>1753</v>
      </c>
      <c r="J115" s="146">
        <f t="shared" si="42"/>
        <v>0</v>
      </c>
      <c r="K115" s="146">
        <f t="shared" si="42"/>
        <v>1753</v>
      </c>
      <c r="L115" s="146">
        <f t="shared" si="42"/>
        <v>0</v>
      </c>
      <c r="M115" s="146">
        <f t="shared" si="42"/>
        <v>1753</v>
      </c>
      <c r="N115" s="146">
        <f>N120+N116+N124</f>
        <v>661.17605</v>
      </c>
      <c r="O115" s="146">
        <f>O120+O116+O124</f>
        <v>2414.17605</v>
      </c>
      <c r="P115" s="146">
        <f>P120+P116+P124</f>
        <v>0</v>
      </c>
      <c r="Q115" s="307">
        <f>Q120+Q116+Q124</f>
        <v>2414.17605</v>
      </c>
    </row>
    <row r="116" spans="1:17" s="6" customFormat="1" ht="29.25" customHeight="1">
      <c r="A116" s="143" t="s">
        <v>213</v>
      </c>
      <c r="B116" s="141" t="s">
        <v>210</v>
      </c>
      <c r="C116" s="144" t="s">
        <v>355</v>
      </c>
      <c r="D116" s="144" t="s">
        <v>357</v>
      </c>
      <c r="E116" s="145" t="s">
        <v>214</v>
      </c>
      <c r="F116" s="259"/>
      <c r="G116" s="146">
        <f aca="true" t="shared" si="43" ref="G116:Q118">G117</f>
        <v>350</v>
      </c>
      <c r="H116" s="146">
        <f t="shared" si="43"/>
        <v>0</v>
      </c>
      <c r="I116" s="146">
        <f t="shared" si="43"/>
        <v>350</v>
      </c>
      <c r="J116" s="146">
        <f t="shared" si="43"/>
        <v>0</v>
      </c>
      <c r="K116" s="146">
        <f t="shared" si="43"/>
        <v>350</v>
      </c>
      <c r="L116" s="146">
        <f t="shared" si="43"/>
        <v>0</v>
      </c>
      <c r="M116" s="146">
        <f t="shared" si="43"/>
        <v>350</v>
      </c>
      <c r="N116" s="146">
        <f t="shared" si="43"/>
        <v>0</v>
      </c>
      <c r="O116" s="146">
        <f t="shared" si="43"/>
        <v>350</v>
      </c>
      <c r="P116" s="146">
        <f t="shared" si="43"/>
        <v>350</v>
      </c>
      <c r="Q116" s="146">
        <f t="shared" si="43"/>
        <v>700</v>
      </c>
    </row>
    <row r="117" spans="1:17" s="6" customFormat="1" ht="29.25" customHeight="1">
      <c r="A117" s="91" t="s">
        <v>267</v>
      </c>
      <c r="B117" s="132" t="s">
        <v>210</v>
      </c>
      <c r="C117" s="90" t="s">
        <v>355</v>
      </c>
      <c r="D117" s="90" t="s">
        <v>357</v>
      </c>
      <c r="E117" s="87" t="s">
        <v>214</v>
      </c>
      <c r="F117" s="107" t="s">
        <v>268</v>
      </c>
      <c r="G117" s="146">
        <f t="shared" si="43"/>
        <v>350</v>
      </c>
      <c r="H117" s="146">
        <f t="shared" si="43"/>
        <v>0</v>
      </c>
      <c r="I117" s="240">
        <f t="shared" si="43"/>
        <v>350</v>
      </c>
      <c r="J117" s="146">
        <f t="shared" si="43"/>
        <v>0</v>
      </c>
      <c r="K117" s="240">
        <f t="shared" si="43"/>
        <v>350</v>
      </c>
      <c r="L117" s="146">
        <f t="shared" si="43"/>
        <v>0</v>
      </c>
      <c r="M117" s="240">
        <f t="shared" si="43"/>
        <v>350</v>
      </c>
      <c r="N117" s="146">
        <f t="shared" si="43"/>
        <v>0</v>
      </c>
      <c r="O117" s="240">
        <f t="shared" si="43"/>
        <v>350</v>
      </c>
      <c r="P117" s="146">
        <f t="shared" si="43"/>
        <v>350</v>
      </c>
      <c r="Q117" s="240">
        <f t="shared" si="43"/>
        <v>700</v>
      </c>
    </row>
    <row r="118" spans="1:17" s="6" customFormat="1" ht="29.25" customHeight="1">
      <c r="A118" s="78" t="s">
        <v>269</v>
      </c>
      <c r="B118" s="132" t="s">
        <v>210</v>
      </c>
      <c r="C118" s="90" t="s">
        <v>355</v>
      </c>
      <c r="D118" s="90" t="s">
        <v>357</v>
      </c>
      <c r="E118" s="87" t="s">
        <v>214</v>
      </c>
      <c r="F118" s="107" t="s">
        <v>231</v>
      </c>
      <c r="G118" s="146">
        <f t="shared" si="43"/>
        <v>350</v>
      </c>
      <c r="H118" s="146">
        <f t="shared" si="43"/>
        <v>0</v>
      </c>
      <c r="I118" s="240">
        <f t="shared" si="43"/>
        <v>350</v>
      </c>
      <c r="J118" s="146">
        <f t="shared" si="43"/>
        <v>0</v>
      </c>
      <c r="K118" s="240">
        <f t="shared" si="43"/>
        <v>350</v>
      </c>
      <c r="L118" s="146">
        <f t="shared" si="43"/>
        <v>0</v>
      </c>
      <c r="M118" s="240">
        <f t="shared" si="43"/>
        <v>350</v>
      </c>
      <c r="N118" s="146">
        <f t="shared" si="43"/>
        <v>0</v>
      </c>
      <c r="O118" s="240">
        <f t="shared" si="43"/>
        <v>350</v>
      </c>
      <c r="P118" s="146">
        <f t="shared" si="43"/>
        <v>350</v>
      </c>
      <c r="Q118" s="240">
        <f t="shared" si="43"/>
        <v>700</v>
      </c>
    </row>
    <row r="119" spans="1:17" s="6" customFormat="1" ht="29.25" customHeight="1" hidden="1">
      <c r="A119" s="193" t="s">
        <v>30</v>
      </c>
      <c r="B119" s="181" t="s">
        <v>210</v>
      </c>
      <c r="C119" s="182" t="s">
        <v>355</v>
      </c>
      <c r="D119" s="182" t="s">
        <v>357</v>
      </c>
      <c r="E119" s="183" t="s">
        <v>214</v>
      </c>
      <c r="F119" s="182" t="s">
        <v>372</v>
      </c>
      <c r="G119" s="146">
        <v>350</v>
      </c>
      <c r="H119" s="146"/>
      <c r="I119" s="146">
        <f>G119+H119</f>
        <v>350</v>
      </c>
      <c r="J119" s="146"/>
      <c r="K119" s="146">
        <f>I119+J119</f>
        <v>350</v>
      </c>
      <c r="L119" s="146"/>
      <c r="M119" s="146">
        <f>K119+L119</f>
        <v>350</v>
      </c>
      <c r="N119" s="146"/>
      <c r="O119" s="146">
        <f>M119+N119</f>
        <v>350</v>
      </c>
      <c r="P119" s="146">
        <v>350</v>
      </c>
      <c r="Q119" s="146">
        <f>O119+P119</f>
        <v>700</v>
      </c>
    </row>
    <row r="120" spans="1:17" s="6" customFormat="1" ht="30" customHeight="1">
      <c r="A120" s="143" t="s">
        <v>251</v>
      </c>
      <c r="B120" s="141" t="s">
        <v>210</v>
      </c>
      <c r="C120" s="144" t="s">
        <v>355</v>
      </c>
      <c r="D120" s="144" t="s">
        <v>357</v>
      </c>
      <c r="E120" s="145" t="s">
        <v>249</v>
      </c>
      <c r="F120" s="144"/>
      <c r="G120" s="146">
        <f aca="true" t="shared" si="44" ref="G120:Q122">G121</f>
        <v>1373</v>
      </c>
      <c r="H120" s="146">
        <f t="shared" si="44"/>
        <v>0</v>
      </c>
      <c r="I120" s="146">
        <f t="shared" si="44"/>
        <v>1373</v>
      </c>
      <c r="J120" s="146">
        <f t="shared" si="44"/>
        <v>0</v>
      </c>
      <c r="K120" s="146">
        <f t="shared" si="44"/>
        <v>1373</v>
      </c>
      <c r="L120" s="146">
        <f t="shared" si="44"/>
        <v>0</v>
      </c>
      <c r="M120" s="146">
        <f t="shared" si="44"/>
        <v>1373</v>
      </c>
      <c r="N120" s="307">
        <f t="shared" si="44"/>
        <v>661.17605</v>
      </c>
      <c r="O120" s="307">
        <f t="shared" si="44"/>
        <v>2034.17605</v>
      </c>
      <c r="P120" s="307">
        <f t="shared" si="44"/>
        <v>-411.17605</v>
      </c>
      <c r="Q120" s="307">
        <f t="shared" si="44"/>
        <v>1623</v>
      </c>
    </row>
    <row r="121" spans="1:17" ht="30" customHeight="1">
      <c r="A121" s="91" t="s">
        <v>267</v>
      </c>
      <c r="B121" s="132" t="s">
        <v>210</v>
      </c>
      <c r="C121" s="90" t="s">
        <v>355</v>
      </c>
      <c r="D121" s="90" t="s">
        <v>357</v>
      </c>
      <c r="E121" s="87" t="s">
        <v>249</v>
      </c>
      <c r="F121" s="90" t="s">
        <v>268</v>
      </c>
      <c r="G121" s="118">
        <f t="shared" si="44"/>
        <v>1373</v>
      </c>
      <c r="H121" s="118">
        <f t="shared" si="44"/>
        <v>0</v>
      </c>
      <c r="I121" s="118">
        <f t="shared" si="44"/>
        <v>1373</v>
      </c>
      <c r="J121" s="118">
        <f t="shared" si="44"/>
        <v>0</v>
      </c>
      <c r="K121" s="118">
        <f t="shared" si="44"/>
        <v>1373</v>
      </c>
      <c r="L121" s="118">
        <f t="shared" si="44"/>
        <v>0</v>
      </c>
      <c r="M121" s="118">
        <f t="shared" si="44"/>
        <v>1373</v>
      </c>
      <c r="N121" s="308">
        <f t="shared" si="44"/>
        <v>661.17605</v>
      </c>
      <c r="O121" s="308">
        <f t="shared" si="44"/>
        <v>2034.17605</v>
      </c>
      <c r="P121" s="308">
        <f t="shared" si="44"/>
        <v>-411.17605</v>
      </c>
      <c r="Q121" s="308">
        <f t="shared" si="44"/>
        <v>1623</v>
      </c>
    </row>
    <row r="122" spans="1:17" ht="30" customHeight="1">
      <c r="A122" s="78" t="s">
        <v>269</v>
      </c>
      <c r="B122" s="132" t="s">
        <v>210</v>
      </c>
      <c r="C122" s="90" t="s">
        <v>355</v>
      </c>
      <c r="D122" s="90" t="s">
        <v>357</v>
      </c>
      <c r="E122" s="87" t="s">
        <v>249</v>
      </c>
      <c r="F122" s="90" t="s">
        <v>231</v>
      </c>
      <c r="G122" s="118">
        <f t="shared" si="44"/>
        <v>1373</v>
      </c>
      <c r="H122" s="118">
        <f t="shared" si="44"/>
        <v>0</v>
      </c>
      <c r="I122" s="118">
        <f t="shared" si="44"/>
        <v>1373</v>
      </c>
      <c r="J122" s="118">
        <f t="shared" si="44"/>
        <v>0</v>
      </c>
      <c r="K122" s="118">
        <f t="shared" si="44"/>
        <v>1373</v>
      </c>
      <c r="L122" s="118">
        <f t="shared" si="44"/>
        <v>0</v>
      </c>
      <c r="M122" s="118">
        <f t="shared" si="44"/>
        <v>1373</v>
      </c>
      <c r="N122" s="308">
        <f t="shared" si="44"/>
        <v>661.17605</v>
      </c>
      <c r="O122" s="308">
        <f t="shared" si="44"/>
        <v>2034.17605</v>
      </c>
      <c r="P122" s="308">
        <f t="shared" si="44"/>
        <v>-411.17605</v>
      </c>
      <c r="Q122" s="308">
        <f t="shared" si="44"/>
        <v>1623</v>
      </c>
    </row>
    <row r="123" spans="1:17" ht="27" customHeight="1" hidden="1">
      <c r="A123" s="193" t="s">
        <v>30</v>
      </c>
      <c r="B123" s="132" t="s">
        <v>210</v>
      </c>
      <c r="C123" s="182" t="s">
        <v>355</v>
      </c>
      <c r="D123" s="182" t="s">
        <v>357</v>
      </c>
      <c r="E123" s="183" t="s">
        <v>249</v>
      </c>
      <c r="F123" s="182" t="s">
        <v>372</v>
      </c>
      <c r="G123" s="118">
        <v>1373</v>
      </c>
      <c r="H123" s="118"/>
      <c r="I123" s="118">
        <f>G123+H123</f>
        <v>1373</v>
      </c>
      <c r="J123" s="118"/>
      <c r="K123" s="118">
        <f>I123+J123</f>
        <v>1373</v>
      </c>
      <c r="L123" s="118"/>
      <c r="M123" s="118">
        <f>K123+L123</f>
        <v>1373</v>
      </c>
      <c r="N123" s="308">
        <v>661.17605</v>
      </c>
      <c r="O123" s="308">
        <f>M123+N123</f>
        <v>2034.17605</v>
      </c>
      <c r="P123" s="308">
        <v>-411.17605</v>
      </c>
      <c r="Q123" s="308">
        <f>O123+P123</f>
        <v>1623</v>
      </c>
    </row>
    <row r="124" spans="1:17" s="6" customFormat="1" ht="27" customHeight="1">
      <c r="A124" s="143" t="s">
        <v>298</v>
      </c>
      <c r="B124" s="141" t="s">
        <v>210</v>
      </c>
      <c r="C124" s="144" t="s">
        <v>355</v>
      </c>
      <c r="D124" s="144" t="s">
        <v>357</v>
      </c>
      <c r="E124" s="161" t="s">
        <v>405</v>
      </c>
      <c r="F124" s="258"/>
      <c r="G124" s="146">
        <f aca="true" t="shared" si="45" ref="G124:Q126">G125</f>
        <v>30</v>
      </c>
      <c r="H124" s="146">
        <f t="shared" si="45"/>
        <v>0</v>
      </c>
      <c r="I124" s="146">
        <f t="shared" si="45"/>
        <v>30</v>
      </c>
      <c r="J124" s="146">
        <f t="shared" si="45"/>
        <v>0</v>
      </c>
      <c r="K124" s="146">
        <f t="shared" si="45"/>
        <v>30</v>
      </c>
      <c r="L124" s="146">
        <f t="shared" si="45"/>
        <v>0</v>
      </c>
      <c r="M124" s="146">
        <f t="shared" si="45"/>
        <v>30</v>
      </c>
      <c r="N124" s="146">
        <f t="shared" si="45"/>
        <v>0</v>
      </c>
      <c r="O124" s="146">
        <f t="shared" si="45"/>
        <v>30</v>
      </c>
      <c r="P124" s="307">
        <f t="shared" si="45"/>
        <v>61.17605</v>
      </c>
      <c r="Q124" s="307">
        <f t="shared" si="45"/>
        <v>91.17605</v>
      </c>
    </row>
    <row r="125" spans="1:17" ht="27" customHeight="1">
      <c r="A125" s="91" t="s">
        <v>267</v>
      </c>
      <c r="B125" s="132" t="s">
        <v>210</v>
      </c>
      <c r="C125" s="211" t="s">
        <v>355</v>
      </c>
      <c r="D125" s="211" t="s">
        <v>357</v>
      </c>
      <c r="E125" s="212" t="s">
        <v>405</v>
      </c>
      <c r="F125" s="90" t="s">
        <v>268</v>
      </c>
      <c r="G125" s="118">
        <f t="shared" si="45"/>
        <v>30</v>
      </c>
      <c r="H125" s="118">
        <f t="shared" si="45"/>
        <v>0</v>
      </c>
      <c r="I125" s="118">
        <f t="shared" si="45"/>
        <v>30</v>
      </c>
      <c r="J125" s="118">
        <f t="shared" si="45"/>
        <v>0</v>
      </c>
      <c r="K125" s="118">
        <f t="shared" si="45"/>
        <v>30</v>
      </c>
      <c r="L125" s="118">
        <f t="shared" si="45"/>
        <v>0</v>
      </c>
      <c r="M125" s="118">
        <f t="shared" si="45"/>
        <v>30</v>
      </c>
      <c r="N125" s="118">
        <f t="shared" si="45"/>
        <v>0</v>
      </c>
      <c r="O125" s="118">
        <f t="shared" si="45"/>
        <v>30</v>
      </c>
      <c r="P125" s="308">
        <f t="shared" si="45"/>
        <v>61.17605</v>
      </c>
      <c r="Q125" s="308">
        <f t="shared" si="45"/>
        <v>91.17605</v>
      </c>
    </row>
    <row r="126" spans="1:17" ht="27" customHeight="1">
      <c r="A126" s="78" t="s">
        <v>269</v>
      </c>
      <c r="B126" s="132" t="s">
        <v>210</v>
      </c>
      <c r="C126" s="211" t="s">
        <v>355</v>
      </c>
      <c r="D126" s="211" t="s">
        <v>357</v>
      </c>
      <c r="E126" s="212" t="s">
        <v>405</v>
      </c>
      <c r="F126" s="90" t="s">
        <v>231</v>
      </c>
      <c r="G126" s="118">
        <f t="shared" si="45"/>
        <v>30</v>
      </c>
      <c r="H126" s="118">
        <f t="shared" si="45"/>
        <v>0</v>
      </c>
      <c r="I126" s="118">
        <f t="shared" si="45"/>
        <v>30</v>
      </c>
      <c r="J126" s="118">
        <f t="shared" si="45"/>
        <v>0</v>
      </c>
      <c r="K126" s="118">
        <f t="shared" si="45"/>
        <v>30</v>
      </c>
      <c r="L126" s="118">
        <f t="shared" si="45"/>
        <v>0</v>
      </c>
      <c r="M126" s="118">
        <f t="shared" si="45"/>
        <v>30</v>
      </c>
      <c r="N126" s="118">
        <f t="shared" si="45"/>
        <v>0</v>
      </c>
      <c r="O126" s="118">
        <f t="shared" si="45"/>
        <v>30</v>
      </c>
      <c r="P126" s="308">
        <f t="shared" si="45"/>
        <v>61.17605</v>
      </c>
      <c r="Q126" s="308">
        <f t="shared" si="45"/>
        <v>91.17605</v>
      </c>
    </row>
    <row r="127" spans="1:17" ht="27" customHeight="1" hidden="1">
      <c r="A127" s="193" t="s">
        <v>30</v>
      </c>
      <c r="B127" s="181" t="s">
        <v>210</v>
      </c>
      <c r="C127" s="241" t="s">
        <v>355</v>
      </c>
      <c r="D127" s="241" t="s">
        <v>357</v>
      </c>
      <c r="E127" s="218" t="s">
        <v>405</v>
      </c>
      <c r="F127" s="182" t="s">
        <v>372</v>
      </c>
      <c r="G127" s="118">
        <v>30</v>
      </c>
      <c r="H127" s="118"/>
      <c r="I127" s="118">
        <f>G127+H127</f>
        <v>30</v>
      </c>
      <c r="J127" s="118"/>
      <c r="K127" s="118">
        <f>I127+J127</f>
        <v>30</v>
      </c>
      <c r="L127" s="118"/>
      <c r="M127" s="118">
        <f>K127+L127</f>
        <v>30</v>
      </c>
      <c r="N127" s="118"/>
      <c r="O127" s="118">
        <f>M127+N127</f>
        <v>30</v>
      </c>
      <c r="P127" s="308">
        <v>61.17605</v>
      </c>
      <c r="Q127" s="308">
        <f>O127+P127</f>
        <v>91.17605</v>
      </c>
    </row>
    <row r="128" spans="1:17" s="19" customFormat="1" ht="13.5" customHeight="1">
      <c r="A128" s="165" t="s">
        <v>348</v>
      </c>
      <c r="B128" s="131" t="s">
        <v>210</v>
      </c>
      <c r="C128" s="122" t="s">
        <v>355</v>
      </c>
      <c r="D128" s="122" t="s">
        <v>349</v>
      </c>
      <c r="E128" s="184"/>
      <c r="F128" s="122"/>
      <c r="G128" s="214">
        <f aca="true" t="shared" si="46" ref="G128:Q133">G129</f>
        <v>4</v>
      </c>
      <c r="H128" s="214">
        <f t="shared" si="46"/>
        <v>0</v>
      </c>
      <c r="I128" s="214">
        <f t="shared" si="46"/>
        <v>4</v>
      </c>
      <c r="J128" s="214">
        <f t="shared" si="46"/>
        <v>0</v>
      </c>
      <c r="K128" s="214">
        <f t="shared" si="46"/>
        <v>4</v>
      </c>
      <c r="L128" s="214">
        <f t="shared" si="46"/>
        <v>0</v>
      </c>
      <c r="M128" s="214">
        <f t="shared" si="46"/>
        <v>4</v>
      </c>
      <c r="N128" s="214">
        <f t="shared" si="46"/>
        <v>0</v>
      </c>
      <c r="O128" s="214">
        <f t="shared" si="46"/>
        <v>4</v>
      </c>
      <c r="P128" s="214">
        <f t="shared" si="46"/>
        <v>0</v>
      </c>
      <c r="Q128" s="214">
        <f t="shared" si="46"/>
        <v>4</v>
      </c>
    </row>
    <row r="129" spans="1:17" s="6" customFormat="1" ht="57" customHeight="1">
      <c r="A129" s="228" t="s">
        <v>215</v>
      </c>
      <c r="B129" s="171" t="s">
        <v>210</v>
      </c>
      <c r="C129" s="156" t="s">
        <v>355</v>
      </c>
      <c r="D129" s="156" t="s">
        <v>349</v>
      </c>
      <c r="E129" s="173" t="s">
        <v>252</v>
      </c>
      <c r="F129" s="209"/>
      <c r="G129" s="217">
        <f t="shared" si="46"/>
        <v>4</v>
      </c>
      <c r="H129" s="217">
        <f t="shared" si="46"/>
        <v>0</v>
      </c>
      <c r="I129" s="217">
        <f t="shared" si="46"/>
        <v>4</v>
      </c>
      <c r="J129" s="217">
        <f t="shared" si="46"/>
        <v>0</v>
      </c>
      <c r="K129" s="217">
        <f t="shared" si="46"/>
        <v>4</v>
      </c>
      <c r="L129" s="217">
        <f t="shared" si="46"/>
        <v>0</v>
      </c>
      <c r="M129" s="217">
        <f t="shared" si="46"/>
        <v>4</v>
      </c>
      <c r="N129" s="217">
        <f t="shared" si="46"/>
        <v>0</v>
      </c>
      <c r="O129" s="217">
        <f t="shared" si="46"/>
        <v>4</v>
      </c>
      <c r="P129" s="217">
        <f t="shared" si="46"/>
        <v>0</v>
      </c>
      <c r="Q129" s="217">
        <f t="shared" si="46"/>
        <v>4</v>
      </c>
    </row>
    <row r="130" spans="1:17" ht="28.5" customHeight="1">
      <c r="A130" s="81" t="s">
        <v>279</v>
      </c>
      <c r="B130" s="132" t="s">
        <v>210</v>
      </c>
      <c r="C130" s="92" t="s">
        <v>355</v>
      </c>
      <c r="D130" s="92" t="s">
        <v>349</v>
      </c>
      <c r="E130" s="148" t="s">
        <v>253</v>
      </c>
      <c r="F130" s="136"/>
      <c r="G130" s="216">
        <f t="shared" si="46"/>
        <v>4</v>
      </c>
      <c r="H130" s="216">
        <f t="shared" si="46"/>
        <v>0</v>
      </c>
      <c r="I130" s="216">
        <f t="shared" si="46"/>
        <v>4</v>
      </c>
      <c r="J130" s="216">
        <f t="shared" si="46"/>
        <v>0</v>
      </c>
      <c r="K130" s="216">
        <f t="shared" si="46"/>
        <v>4</v>
      </c>
      <c r="L130" s="216">
        <f t="shared" si="46"/>
        <v>0</v>
      </c>
      <c r="M130" s="216">
        <f t="shared" si="46"/>
        <v>4</v>
      </c>
      <c r="N130" s="216">
        <f t="shared" si="46"/>
        <v>0</v>
      </c>
      <c r="O130" s="216">
        <f t="shared" si="46"/>
        <v>4</v>
      </c>
      <c r="P130" s="216">
        <f t="shared" si="46"/>
        <v>0</v>
      </c>
      <c r="Q130" s="216">
        <f t="shared" si="46"/>
        <v>4</v>
      </c>
    </row>
    <row r="131" spans="1:17" ht="17.25" customHeight="1">
      <c r="A131" s="22" t="s">
        <v>297</v>
      </c>
      <c r="B131" s="132" t="s">
        <v>210</v>
      </c>
      <c r="C131" s="92" t="s">
        <v>355</v>
      </c>
      <c r="D131" s="92" t="s">
        <v>349</v>
      </c>
      <c r="E131" s="87" t="s">
        <v>216</v>
      </c>
      <c r="F131" s="136"/>
      <c r="G131" s="216">
        <f t="shared" si="46"/>
        <v>4</v>
      </c>
      <c r="H131" s="216">
        <f t="shared" si="46"/>
        <v>0</v>
      </c>
      <c r="I131" s="216">
        <f t="shared" si="46"/>
        <v>4</v>
      </c>
      <c r="J131" s="216">
        <f t="shared" si="46"/>
        <v>0</v>
      </c>
      <c r="K131" s="216">
        <f t="shared" si="46"/>
        <v>4</v>
      </c>
      <c r="L131" s="216">
        <f t="shared" si="46"/>
        <v>0</v>
      </c>
      <c r="M131" s="216">
        <f t="shared" si="46"/>
        <v>4</v>
      </c>
      <c r="N131" s="216">
        <f t="shared" si="46"/>
        <v>0</v>
      </c>
      <c r="O131" s="216">
        <f t="shared" si="46"/>
        <v>4</v>
      </c>
      <c r="P131" s="216">
        <f t="shared" si="46"/>
        <v>0</v>
      </c>
      <c r="Q131" s="216">
        <f t="shared" si="46"/>
        <v>4</v>
      </c>
    </row>
    <row r="132" spans="1:17" ht="29.25" customHeight="1">
      <c r="A132" s="91" t="s">
        <v>267</v>
      </c>
      <c r="B132" s="132" t="s">
        <v>210</v>
      </c>
      <c r="C132" s="92" t="s">
        <v>355</v>
      </c>
      <c r="D132" s="92" t="s">
        <v>349</v>
      </c>
      <c r="E132" s="87" t="s">
        <v>216</v>
      </c>
      <c r="F132" s="92" t="s">
        <v>268</v>
      </c>
      <c r="G132" s="216">
        <f t="shared" si="46"/>
        <v>4</v>
      </c>
      <c r="H132" s="216">
        <f t="shared" si="46"/>
        <v>0</v>
      </c>
      <c r="I132" s="216">
        <f t="shared" si="46"/>
        <v>4</v>
      </c>
      <c r="J132" s="216">
        <f t="shared" si="46"/>
        <v>0</v>
      </c>
      <c r="K132" s="216">
        <f t="shared" si="46"/>
        <v>4</v>
      </c>
      <c r="L132" s="216">
        <f t="shared" si="46"/>
        <v>0</v>
      </c>
      <c r="M132" s="216">
        <f t="shared" si="46"/>
        <v>4</v>
      </c>
      <c r="N132" s="216">
        <f t="shared" si="46"/>
        <v>0</v>
      </c>
      <c r="O132" s="216">
        <f t="shared" si="46"/>
        <v>4</v>
      </c>
      <c r="P132" s="216">
        <f t="shared" si="46"/>
        <v>0</v>
      </c>
      <c r="Q132" s="216">
        <f t="shared" si="46"/>
        <v>4</v>
      </c>
    </row>
    <row r="133" spans="1:17" ht="30" customHeight="1">
      <c r="A133" s="78" t="s">
        <v>269</v>
      </c>
      <c r="B133" s="132" t="s">
        <v>210</v>
      </c>
      <c r="C133" s="92" t="s">
        <v>355</v>
      </c>
      <c r="D133" s="92" t="s">
        <v>349</v>
      </c>
      <c r="E133" s="87" t="s">
        <v>216</v>
      </c>
      <c r="F133" s="92" t="s">
        <v>231</v>
      </c>
      <c r="G133" s="216">
        <f t="shared" si="46"/>
        <v>4</v>
      </c>
      <c r="H133" s="216">
        <f t="shared" si="46"/>
        <v>0</v>
      </c>
      <c r="I133" s="216">
        <f t="shared" si="46"/>
        <v>4</v>
      </c>
      <c r="J133" s="216">
        <f t="shared" si="46"/>
        <v>0</v>
      </c>
      <c r="K133" s="216">
        <f t="shared" si="46"/>
        <v>4</v>
      </c>
      <c r="L133" s="216">
        <f t="shared" si="46"/>
        <v>0</v>
      </c>
      <c r="M133" s="216">
        <f t="shared" si="46"/>
        <v>4</v>
      </c>
      <c r="N133" s="216">
        <f t="shared" si="46"/>
        <v>0</v>
      </c>
      <c r="O133" s="216">
        <f t="shared" si="46"/>
        <v>4</v>
      </c>
      <c r="P133" s="216">
        <f t="shared" si="46"/>
        <v>0</v>
      </c>
      <c r="Q133" s="216">
        <f t="shared" si="46"/>
        <v>4</v>
      </c>
    </row>
    <row r="134" spans="1:17" ht="28.5" customHeight="1" hidden="1">
      <c r="A134" s="193" t="s">
        <v>30</v>
      </c>
      <c r="B134" s="132" t="s">
        <v>210</v>
      </c>
      <c r="C134" s="215" t="s">
        <v>355</v>
      </c>
      <c r="D134" s="215" t="s">
        <v>349</v>
      </c>
      <c r="E134" s="183" t="s">
        <v>216</v>
      </c>
      <c r="F134" s="204" t="s">
        <v>372</v>
      </c>
      <c r="G134" s="216">
        <v>4</v>
      </c>
      <c r="H134" s="216"/>
      <c r="I134" s="216">
        <f>G134+H134</f>
        <v>4</v>
      </c>
      <c r="J134" s="216"/>
      <c r="K134" s="216">
        <f>I134+J134</f>
        <v>4</v>
      </c>
      <c r="L134" s="216"/>
      <c r="M134" s="216">
        <f>K134+L134</f>
        <v>4</v>
      </c>
      <c r="N134" s="216"/>
      <c r="O134" s="216">
        <f>M134+N134</f>
        <v>4</v>
      </c>
      <c r="P134" s="216"/>
      <c r="Q134" s="216">
        <f>O134+P134</f>
        <v>4</v>
      </c>
    </row>
    <row r="135" spans="1:17" s="15" customFormat="1" ht="15" customHeight="1">
      <c r="A135" s="85" t="s">
        <v>383</v>
      </c>
      <c r="B135" s="131" t="s">
        <v>210</v>
      </c>
      <c r="C135" s="88" t="s">
        <v>358</v>
      </c>
      <c r="D135" s="88"/>
      <c r="E135" s="87"/>
      <c r="F135" s="88"/>
      <c r="G135" s="150">
        <f aca="true" t="shared" si="47" ref="G135:M135">G136+G142+G148</f>
        <v>2910.42</v>
      </c>
      <c r="H135" s="150">
        <f t="shared" si="47"/>
        <v>-36</v>
      </c>
      <c r="I135" s="150">
        <f t="shared" si="47"/>
        <v>2874.42</v>
      </c>
      <c r="J135" s="150">
        <f t="shared" si="47"/>
        <v>0</v>
      </c>
      <c r="K135" s="150">
        <f t="shared" si="47"/>
        <v>2874.42</v>
      </c>
      <c r="L135" s="150">
        <f t="shared" si="47"/>
        <v>30</v>
      </c>
      <c r="M135" s="150">
        <f t="shared" si="47"/>
        <v>2904.42</v>
      </c>
      <c r="N135" s="150">
        <f>N136+N142+N148</f>
        <v>72.445</v>
      </c>
      <c r="O135" s="150">
        <f>O136+O142+O148</f>
        <v>2976.865</v>
      </c>
      <c r="P135" s="150">
        <f>P136+P142+P148</f>
        <v>-89.51076</v>
      </c>
      <c r="Q135" s="150">
        <f>Q136+Q142+Q148</f>
        <v>2887.3542399999997</v>
      </c>
    </row>
    <row r="136" spans="1:17" s="19" customFormat="1" ht="15" customHeight="1">
      <c r="A136" s="165" t="s">
        <v>306</v>
      </c>
      <c r="B136" s="131" t="s">
        <v>210</v>
      </c>
      <c r="C136" s="122" t="s">
        <v>358</v>
      </c>
      <c r="D136" s="122" t="s">
        <v>353</v>
      </c>
      <c r="E136" s="184"/>
      <c r="F136" s="122"/>
      <c r="G136" s="189">
        <f aca="true" t="shared" si="48" ref="G136:Q140">G137</f>
        <v>12.8</v>
      </c>
      <c r="H136" s="189">
        <f t="shared" si="48"/>
        <v>0</v>
      </c>
      <c r="I136" s="189">
        <f t="shared" si="48"/>
        <v>12.8</v>
      </c>
      <c r="J136" s="189">
        <f t="shared" si="48"/>
        <v>0</v>
      </c>
      <c r="K136" s="189">
        <f t="shared" si="48"/>
        <v>12.8</v>
      </c>
      <c r="L136" s="189">
        <f t="shared" si="48"/>
        <v>0</v>
      </c>
      <c r="M136" s="189">
        <f t="shared" si="48"/>
        <v>12.8</v>
      </c>
      <c r="N136" s="189">
        <f t="shared" si="48"/>
        <v>0</v>
      </c>
      <c r="O136" s="189">
        <f t="shared" si="48"/>
        <v>12.8</v>
      </c>
      <c r="P136" s="189">
        <f t="shared" si="48"/>
        <v>0</v>
      </c>
      <c r="Q136" s="189">
        <f t="shared" si="48"/>
        <v>12.8</v>
      </c>
    </row>
    <row r="137" spans="1:17" s="19" customFormat="1" ht="29.25" customHeight="1">
      <c r="A137" s="190" t="s">
        <v>243</v>
      </c>
      <c r="B137" s="171" t="s">
        <v>210</v>
      </c>
      <c r="C137" s="156" t="s">
        <v>358</v>
      </c>
      <c r="D137" s="156" t="s">
        <v>353</v>
      </c>
      <c r="E137" s="173" t="s">
        <v>181</v>
      </c>
      <c r="F137" s="122"/>
      <c r="G137" s="189">
        <f t="shared" si="48"/>
        <v>12.8</v>
      </c>
      <c r="H137" s="189">
        <f t="shared" si="48"/>
        <v>0</v>
      </c>
      <c r="I137" s="189">
        <f t="shared" si="48"/>
        <v>12.8</v>
      </c>
      <c r="J137" s="189">
        <f t="shared" si="48"/>
        <v>0</v>
      </c>
      <c r="K137" s="189">
        <f t="shared" si="48"/>
        <v>12.8</v>
      </c>
      <c r="L137" s="189">
        <f t="shared" si="48"/>
        <v>0</v>
      </c>
      <c r="M137" s="189">
        <f t="shared" si="48"/>
        <v>12.8</v>
      </c>
      <c r="N137" s="189">
        <f t="shared" si="48"/>
        <v>0</v>
      </c>
      <c r="O137" s="189">
        <f t="shared" si="48"/>
        <v>12.8</v>
      </c>
      <c r="P137" s="189">
        <f t="shared" si="48"/>
        <v>0</v>
      </c>
      <c r="Q137" s="189">
        <f t="shared" si="48"/>
        <v>12.8</v>
      </c>
    </row>
    <row r="138" spans="1:17" s="159" customFormat="1" ht="15" customHeight="1">
      <c r="A138" s="143" t="s">
        <v>207</v>
      </c>
      <c r="B138" s="132" t="s">
        <v>210</v>
      </c>
      <c r="C138" s="142" t="s">
        <v>358</v>
      </c>
      <c r="D138" s="142" t="s">
        <v>353</v>
      </c>
      <c r="E138" s="145" t="s">
        <v>186</v>
      </c>
      <c r="F138" s="156"/>
      <c r="G138" s="158">
        <f t="shared" si="48"/>
        <v>12.8</v>
      </c>
      <c r="H138" s="158">
        <f t="shared" si="48"/>
        <v>0</v>
      </c>
      <c r="I138" s="158">
        <f t="shared" si="48"/>
        <v>12.8</v>
      </c>
      <c r="J138" s="158">
        <f t="shared" si="48"/>
        <v>0</v>
      </c>
      <c r="K138" s="158">
        <f t="shared" si="48"/>
        <v>12.8</v>
      </c>
      <c r="L138" s="158">
        <f t="shared" si="48"/>
        <v>0</v>
      </c>
      <c r="M138" s="158">
        <f t="shared" si="48"/>
        <v>12.8</v>
      </c>
      <c r="N138" s="158">
        <f t="shared" si="48"/>
        <v>0</v>
      </c>
      <c r="O138" s="158">
        <f t="shared" si="48"/>
        <v>12.8</v>
      </c>
      <c r="P138" s="158">
        <f t="shared" si="48"/>
        <v>0</v>
      </c>
      <c r="Q138" s="158">
        <f t="shared" si="48"/>
        <v>12.8</v>
      </c>
    </row>
    <row r="139" spans="1:17" s="159" customFormat="1" ht="28.5" customHeight="1">
      <c r="A139" s="91" t="s">
        <v>267</v>
      </c>
      <c r="B139" s="132" t="s">
        <v>210</v>
      </c>
      <c r="C139" s="92" t="s">
        <v>358</v>
      </c>
      <c r="D139" s="92" t="s">
        <v>353</v>
      </c>
      <c r="E139" s="87" t="s">
        <v>186</v>
      </c>
      <c r="F139" s="92" t="s">
        <v>268</v>
      </c>
      <c r="G139" s="158">
        <f t="shared" si="48"/>
        <v>12.8</v>
      </c>
      <c r="H139" s="158">
        <f t="shared" si="48"/>
        <v>0</v>
      </c>
      <c r="I139" s="149">
        <f t="shared" si="48"/>
        <v>12.8</v>
      </c>
      <c r="J139" s="158">
        <f t="shared" si="48"/>
        <v>0</v>
      </c>
      <c r="K139" s="149">
        <f t="shared" si="48"/>
        <v>12.8</v>
      </c>
      <c r="L139" s="158">
        <f t="shared" si="48"/>
        <v>0</v>
      </c>
      <c r="M139" s="149">
        <f t="shared" si="48"/>
        <v>12.8</v>
      </c>
      <c r="N139" s="158">
        <f t="shared" si="48"/>
        <v>0</v>
      </c>
      <c r="O139" s="149">
        <f t="shared" si="48"/>
        <v>12.8</v>
      </c>
      <c r="P139" s="158">
        <f t="shared" si="48"/>
        <v>0</v>
      </c>
      <c r="Q139" s="149">
        <f t="shared" si="48"/>
        <v>12.8</v>
      </c>
    </row>
    <row r="140" spans="1:17" s="159" customFormat="1" ht="29.25" customHeight="1">
      <c r="A140" s="78" t="s">
        <v>269</v>
      </c>
      <c r="B140" s="132" t="s">
        <v>210</v>
      </c>
      <c r="C140" s="92" t="s">
        <v>358</v>
      </c>
      <c r="D140" s="92" t="s">
        <v>353</v>
      </c>
      <c r="E140" s="87" t="s">
        <v>186</v>
      </c>
      <c r="F140" s="92" t="s">
        <v>231</v>
      </c>
      <c r="G140" s="158">
        <f t="shared" si="48"/>
        <v>12.8</v>
      </c>
      <c r="H140" s="158">
        <f t="shared" si="48"/>
        <v>0</v>
      </c>
      <c r="I140" s="149">
        <f t="shared" si="48"/>
        <v>12.8</v>
      </c>
      <c r="J140" s="158">
        <f t="shared" si="48"/>
        <v>0</v>
      </c>
      <c r="K140" s="149">
        <f t="shared" si="48"/>
        <v>12.8</v>
      </c>
      <c r="L140" s="158">
        <f t="shared" si="48"/>
        <v>0</v>
      </c>
      <c r="M140" s="149">
        <f t="shared" si="48"/>
        <v>12.8</v>
      </c>
      <c r="N140" s="158">
        <f t="shared" si="48"/>
        <v>0</v>
      </c>
      <c r="O140" s="149">
        <f t="shared" si="48"/>
        <v>12.8</v>
      </c>
      <c r="P140" s="158">
        <f t="shared" si="48"/>
        <v>0</v>
      </c>
      <c r="Q140" s="149">
        <f t="shared" si="48"/>
        <v>12.8</v>
      </c>
    </row>
    <row r="141" spans="1:17" s="15" customFormat="1" ht="30" customHeight="1" hidden="1">
      <c r="A141" s="193" t="s">
        <v>30</v>
      </c>
      <c r="B141" s="132" t="s">
        <v>210</v>
      </c>
      <c r="C141" s="215" t="s">
        <v>358</v>
      </c>
      <c r="D141" s="215" t="s">
        <v>353</v>
      </c>
      <c r="E141" s="183" t="s">
        <v>186</v>
      </c>
      <c r="F141" s="215" t="s">
        <v>372</v>
      </c>
      <c r="G141" s="149">
        <v>12.8</v>
      </c>
      <c r="H141" s="149"/>
      <c r="I141" s="149">
        <f>G141+H141</f>
        <v>12.8</v>
      </c>
      <c r="J141" s="149"/>
      <c r="K141" s="149">
        <f>I141+J141</f>
        <v>12.8</v>
      </c>
      <c r="L141" s="149"/>
      <c r="M141" s="149">
        <f>K141+L141</f>
        <v>12.8</v>
      </c>
      <c r="N141" s="149"/>
      <c r="O141" s="149">
        <f>M141+N141</f>
        <v>12.8</v>
      </c>
      <c r="P141" s="149"/>
      <c r="Q141" s="149">
        <f>O141+P141</f>
        <v>12.8</v>
      </c>
    </row>
    <row r="142" spans="1:17" s="19" customFormat="1" ht="15" customHeight="1">
      <c r="A142" s="165" t="s">
        <v>360</v>
      </c>
      <c r="B142" s="131" t="s">
        <v>210</v>
      </c>
      <c r="C142" s="122" t="s">
        <v>358</v>
      </c>
      <c r="D142" s="122" t="s">
        <v>354</v>
      </c>
      <c r="E142" s="184"/>
      <c r="F142" s="122"/>
      <c r="G142" s="123">
        <f aca="true" t="shared" si="49" ref="G142:Q142">G143</f>
        <v>1550</v>
      </c>
      <c r="H142" s="123">
        <f t="shared" si="49"/>
        <v>0</v>
      </c>
      <c r="I142" s="123">
        <f t="shared" si="49"/>
        <v>1550</v>
      </c>
      <c r="J142" s="123">
        <f t="shared" si="49"/>
        <v>0</v>
      </c>
      <c r="K142" s="123">
        <f t="shared" si="49"/>
        <v>1550</v>
      </c>
      <c r="L142" s="123">
        <f t="shared" si="49"/>
        <v>0</v>
      </c>
      <c r="M142" s="123">
        <f t="shared" si="49"/>
        <v>1550</v>
      </c>
      <c r="N142" s="123">
        <f t="shared" si="49"/>
        <v>0</v>
      </c>
      <c r="O142" s="123">
        <f t="shared" si="49"/>
        <v>1550</v>
      </c>
      <c r="P142" s="310">
        <f t="shared" si="49"/>
        <v>-89.51076</v>
      </c>
      <c r="Q142" s="310">
        <f t="shared" si="49"/>
        <v>1460.4892399999999</v>
      </c>
    </row>
    <row r="143" spans="1:17" ht="29.25" customHeight="1">
      <c r="A143" s="190" t="s">
        <v>243</v>
      </c>
      <c r="B143" s="171" t="s">
        <v>210</v>
      </c>
      <c r="C143" s="156" t="s">
        <v>358</v>
      </c>
      <c r="D143" s="156" t="s">
        <v>354</v>
      </c>
      <c r="E143" s="173" t="s">
        <v>181</v>
      </c>
      <c r="F143" s="79"/>
      <c r="G143" s="115">
        <f aca="true" t="shared" si="50" ref="G143:Q146">G144</f>
        <v>1550</v>
      </c>
      <c r="H143" s="115">
        <f t="shared" si="50"/>
        <v>0</v>
      </c>
      <c r="I143" s="115">
        <f t="shared" si="50"/>
        <v>1550</v>
      </c>
      <c r="J143" s="115">
        <f t="shared" si="50"/>
        <v>0</v>
      </c>
      <c r="K143" s="115">
        <f t="shared" si="50"/>
        <v>1550</v>
      </c>
      <c r="L143" s="115">
        <f t="shared" si="50"/>
        <v>0</v>
      </c>
      <c r="M143" s="115">
        <f t="shared" si="50"/>
        <v>1550</v>
      </c>
      <c r="N143" s="115">
        <f t="shared" si="50"/>
        <v>0</v>
      </c>
      <c r="O143" s="115">
        <f t="shared" si="50"/>
        <v>1550</v>
      </c>
      <c r="P143" s="299">
        <f t="shared" si="50"/>
        <v>-89.51076</v>
      </c>
      <c r="Q143" s="299">
        <f t="shared" si="50"/>
        <v>1460.4892399999999</v>
      </c>
    </row>
    <row r="144" spans="1:17" s="6" customFormat="1" ht="15" customHeight="1">
      <c r="A144" s="143" t="s">
        <v>365</v>
      </c>
      <c r="B144" s="132" t="s">
        <v>210</v>
      </c>
      <c r="C144" s="142" t="s">
        <v>358</v>
      </c>
      <c r="D144" s="142" t="s">
        <v>354</v>
      </c>
      <c r="E144" s="145" t="s">
        <v>336</v>
      </c>
      <c r="F144" s="142"/>
      <c r="G144" s="155">
        <f t="shared" si="50"/>
        <v>1550</v>
      </c>
      <c r="H144" s="155">
        <f t="shared" si="50"/>
        <v>0</v>
      </c>
      <c r="I144" s="155">
        <f t="shared" si="50"/>
        <v>1550</v>
      </c>
      <c r="J144" s="155">
        <f t="shared" si="50"/>
        <v>0</v>
      </c>
      <c r="K144" s="155">
        <f t="shared" si="50"/>
        <v>1550</v>
      </c>
      <c r="L144" s="155">
        <f t="shared" si="50"/>
        <v>0</v>
      </c>
      <c r="M144" s="155">
        <f t="shared" si="50"/>
        <v>1550</v>
      </c>
      <c r="N144" s="155">
        <f t="shared" si="50"/>
        <v>0</v>
      </c>
      <c r="O144" s="155">
        <f t="shared" si="50"/>
        <v>1550</v>
      </c>
      <c r="P144" s="301">
        <f t="shared" si="50"/>
        <v>-89.51076</v>
      </c>
      <c r="Q144" s="301">
        <f t="shared" si="50"/>
        <v>1460.4892399999999</v>
      </c>
    </row>
    <row r="145" spans="1:17" s="6" customFormat="1" ht="28.5" customHeight="1">
      <c r="A145" s="91" t="s">
        <v>267</v>
      </c>
      <c r="B145" s="132" t="s">
        <v>210</v>
      </c>
      <c r="C145" s="79" t="s">
        <v>358</v>
      </c>
      <c r="D145" s="79" t="s">
        <v>354</v>
      </c>
      <c r="E145" s="87" t="s">
        <v>336</v>
      </c>
      <c r="F145" s="92" t="s">
        <v>268</v>
      </c>
      <c r="G145" s="155">
        <f t="shared" si="50"/>
        <v>1550</v>
      </c>
      <c r="H145" s="155">
        <f t="shared" si="50"/>
        <v>0</v>
      </c>
      <c r="I145" s="138">
        <f t="shared" si="50"/>
        <v>1550</v>
      </c>
      <c r="J145" s="155">
        <f t="shared" si="50"/>
        <v>0</v>
      </c>
      <c r="K145" s="138">
        <f t="shared" si="50"/>
        <v>1550</v>
      </c>
      <c r="L145" s="155">
        <f t="shared" si="50"/>
        <v>0</v>
      </c>
      <c r="M145" s="138">
        <f t="shared" si="50"/>
        <v>1550</v>
      </c>
      <c r="N145" s="155">
        <f t="shared" si="50"/>
        <v>0</v>
      </c>
      <c r="O145" s="138">
        <f t="shared" si="50"/>
        <v>1550</v>
      </c>
      <c r="P145" s="301">
        <f t="shared" si="50"/>
        <v>-89.51076</v>
      </c>
      <c r="Q145" s="303">
        <f t="shared" si="50"/>
        <v>1460.4892399999999</v>
      </c>
    </row>
    <row r="146" spans="1:17" s="6" customFormat="1" ht="30" customHeight="1">
      <c r="A146" s="78" t="s">
        <v>269</v>
      </c>
      <c r="B146" s="132" t="s">
        <v>210</v>
      </c>
      <c r="C146" s="79" t="s">
        <v>358</v>
      </c>
      <c r="D146" s="79" t="s">
        <v>354</v>
      </c>
      <c r="E146" s="87" t="s">
        <v>336</v>
      </c>
      <c r="F146" s="92" t="s">
        <v>231</v>
      </c>
      <c r="G146" s="155">
        <f t="shared" si="50"/>
        <v>1550</v>
      </c>
      <c r="H146" s="155">
        <f t="shared" si="50"/>
        <v>0</v>
      </c>
      <c r="I146" s="138">
        <f t="shared" si="50"/>
        <v>1550</v>
      </c>
      <c r="J146" s="155">
        <f t="shared" si="50"/>
        <v>0</v>
      </c>
      <c r="K146" s="138">
        <f t="shared" si="50"/>
        <v>1550</v>
      </c>
      <c r="L146" s="155">
        <f t="shared" si="50"/>
        <v>0</v>
      </c>
      <c r="M146" s="138">
        <f t="shared" si="50"/>
        <v>1550</v>
      </c>
      <c r="N146" s="155">
        <f t="shared" si="50"/>
        <v>0</v>
      </c>
      <c r="O146" s="138">
        <f t="shared" si="50"/>
        <v>1550</v>
      </c>
      <c r="P146" s="301">
        <f t="shared" si="50"/>
        <v>-89.51076</v>
      </c>
      <c r="Q146" s="303">
        <f t="shared" si="50"/>
        <v>1460.4892399999999</v>
      </c>
    </row>
    <row r="147" spans="1:17" ht="29.25" customHeight="1" hidden="1">
      <c r="A147" s="193" t="s">
        <v>30</v>
      </c>
      <c r="B147" s="132" t="s">
        <v>210</v>
      </c>
      <c r="C147" s="192" t="s">
        <v>358</v>
      </c>
      <c r="D147" s="192" t="s">
        <v>354</v>
      </c>
      <c r="E147" s="183" t="s">
        <v>336</v>
      </c>
      <c r="F147" s="192" t="s">
        <v>372</v>
      </c>
      <c r="G147" s="115">
        <v>1550</v>
      </c>
      <c r="H147" s="115"/>
      <c r="I147" s="115">
        <f>G147+H147</f>
        <v>1550</v>
      </c>
      <c r="J147" s="115"/>
      <c r="K147" s="115">
        <f>I147+J147</f>
        <v>1550</v>
      </c>
      <c r="L147" s="115"/>
      <c r="M147" s="115">
        <f>K147+L147</f>
        <v>1550</v>
      </c>
      <c r="N147" s="115"/>
      <c r="O147" s="115">
        <f>M147+N147</f>
        <v>1550</v>
      </c>
      <c r="P147" s="299">
        <v>-89.51076</v>
      </c>
      <c r="Q147" s="299">
        <f>O147+P147</f>
        <v>1460.4892399999999</v>
      </c>
    </row>
    <row r="148" spans="1:17" s="19" customFormat="1" ht="15" customHeight="1">
      <c r="A148" s="165" t="s">
        <v>352</v>
      </c>
      <c r="B148" s="131" t="s">
        <v>210</v>
      </c>
      <c r="C148" s="122" t="s">
        <v>358</v>
      </c>
      <c r="D148" s="122" t="s">
        <v>356</v>
      </c>
      <c r="E148" s="184"/>
      <c r="F148" s="122"/>
      <c r="G148" s="123">
        <f aca="true" t="shared" si="51" ref="G148:Q148">G149</f>
        <v>1347.62</v>
      </c>
      <c r="H148" s="123">
        <f t="shared" si="51"/>
        <v>-36</v>
      </c>
      <c r="I148" s="123">
        <f t="shared" si="51"/>
        <v>1311.62</v>
      </c>
      <c r="J148" s="123">
        <f t="shared" si="51"/>
        <v>0</v>
      </c>
      <c r="K148" s="123">
        <f t="shared" si="51"/>
        <v>1311.62</v>
      </c>
      <c r="L148" s="123">
        <f t="shared" si="51"/>
        <v>30</v>
      </c>
      <c r="M148" s="123">
        <f t="shared" si="51"/>
        <v>1341.62</v>
      </c>
      <c r="N148" s="189">
        <f t="shared" si="51"/>
        <v>72.445</v>
      </c>
      <c r="O148" s="189">
        <f t="shared" si="51"/>
        <v>1414.065</v>
      </c>
      <c r="P148" s="189">
        <f t="shared" si="51"/>
        <v>0</v>
      </c>
      <c r="Q148" s="189">
        <f t="shared" si="51"/>
        <v>1414.065</v>
      </c>
    </row>
    <row r="149" spans="1:17" s="159" customFormat="1" ht="30" customHeight="1">
      <c r="A149" s="190" t="s">
        <v>243</v>
      </c>
      <c r="B149" s="171" t="s">
        <v>210</v>
      </c>
      <c r="C149" s="156" t="s">
        <v>358</v>
      </c>
      <c r="D149" s="156" t="s">
        <v>356</v>
      </c>
      <c r="E149" s="173" t="s">
        <v>181</v>
      </c>
      <c r="F149" s="156"/>
      <c r="G149" s="157">
        <f aca="true" t="shared" si="52" ref="G149:M149">G150+G162+G166+G154</f>
        <v>1347.62</v>
      </c>
      <c r="H149" s="157">
        <f t="shared" si="52"/>
        <v>-36</v>
      </c>
      <c r="I149" s="157">
        <f t="shared" si="52"/>
        <v>1311.62</v>
      </c>
      <c r="J149" s="157">
        <f t="shared" si="52"/>
        <v>0</v>
      </c>
      <c r="K149" s="157">
        <f t="shared" si="52"/>
        <v>1311.62</v>
      </c>
      <c r="L149" s="157">
        <f t="shared" si="52"/>
        <v>30</v>
      </c>
      <c r="M149" s="157">
        <f t="shared" si="52"/>
        <v>1341.62</v>
      </c>
      <c r="N149" s="191">
        <f>N150+N162+N166+N154</f>
        <v>72.445</v>
      </c>
      <c r="O149" s="191">
        <f>O150+O162+O166+O154</f>
        <v>1414.065</v>
      </c>
      <c r="P149" s="191">
        <f>P150+P162+P166+P154</f>
        <v>0</v>
      </c>
      <c r="Q149" s="191">
        <f>Q150+Q162+Q166+Q154</f>
        <v>1414.065</v>
      </c>
    </row>
    <row r="150" spans="1:17" s="6" customFormat="1" ht="14.25" customHeight="1">
      <c r="A150" s="31" t="s">
        <v>299</v>
      </c>
      <c r="B150" s="141" t="s">
        <v>210</v>
      </c>
      <c r="C150" s="142" t="s">
        <v>358</v>
      </c>
      <c r="D150" s="142" t="s">
        <v>356</v>
      </c>
      <c r="E150" s="145" t="s">
        <v>187</v>
      </c>
      <c r="F150" s="147"/>
      <c r="G150" s="146">
        <f aca="true" t="shared" si="53" ref="G150:Q152">G151</f>
        <v>382.82</v>
      </c>
      <c r="H150" s="146">
        <f t="shared" si="53"/>
        <v>0</v>
      </c>
      <c r="I150" s="146">
        <f t="shared" si="53"/>
        <v>382.82</v>
      </c>
      <c r="J150" s="146">
        <f t="shared" si="53"/>
        <v>0</v>
      </c>
      <c r="K150" s="146">
        <f t="shared" si="53"/>
        <v>382.82</v>
      </c>
      <c r="L150" s="146">
        <f t="shared" si="53"/>
        <v>30</v>
      </c>
      <c r="M150" s="146">
        <f t="shared" si="53"/>
        <v>412.82</v>
      </c>
      <c r="N150" s="146">
        <f t="shared" si="53"/>
        <v>0</v>
      </c>
      <c r="O150" s="146">
        <f t="shared" si="53"/>
        <v>412.82</v>
      </c>
      <c r="P150" s="146">
        <f t="shared" si="53"/>
        <v>0</v>
      </c>
      <c r="Q150" s="146">
        <f t="shared" si="53"/>
        <v>412.82</v>
      </c>
    </row>
    <row r="151" spans="1:17" s="6" customFormat="1" ht="27" customHeight="1">
      <c r="A151" s="91" t="s">
        <v>267</v>
      </c>
      <c r="B151" s="132" t="s">
        <v>210</v>
      </c>
      <c r="C151" s="79" t="s">
        <v>358</v>
      </c>
      <c r="D151" s="79" t="s">
        <v>356</v>
      </c>
      <c r="E151" s="87" t="s">
        <v>187</v>
      </c>
      <c r="F151" s="67" t="s">
        <v>268</v>
      </c>
      <c r="G151" s="146">
        <f t="shared" si="53"/>
        <v>382.82</v>
      </c>
      <c r="H151" s="146">
        <f t="shared" si="53"/>
        <v>0</v>
      </c>
      <c r="I151" s="240">
        <f t="shared" si="53"/>
        <v>382.82</v>
      </c>
      <c r="J151" s="146">
        <f t="shared" si="53"/>
        <v>0</v>
      </c>
      <c r="K151" s="240">
        <f t="shared" si="53"/>
        <v>382.82</v>
      </c>
      <c r="L151" s="146">
        <f t="shared" si="53"/>
        <v>30</v>
      </c>
      <c r="M151" s="240">
        <f t="shared" si="53"/>
        <v>412.82</v>
      </c>
      <c r="N151" s="146">
        <f t="shared" si="53"/>
        <v>0</v>
      </c>
      <c r="O151" s="240">
        <f t="shared" si="53"/>
        <v>412.82</v>
      </c>
      <c r="P151" s="146">
        <f t="shared" si="53"/>
        <v>0</v>
      </c>
      <c r="Q151" s="240">
        <f t="shared" si="53"/>
        <v>412.82</v>
      </c>
    </row>
    <row r="152" spans="1:17" s="6" customFormat="1" ht="27" customHeight="1">
      <c r="A152" s="78" t="s">
        <v>269</v>
      </c>
      <c r="B152" s="132" t="s">
        <v>210</v>
      </c>
      <c r="C152" s="79" t="s">
        <v>358</v>
      </c>
      <c r="D152" s="79" t="s">
        <v>356</v>
      </c>
      <c r="E152" s="87" t="s">
        <v>187</v>
      </c>
      <c r="F152" s="67" t="s">
        <v>231</v>
      </c>
      <c r="G152" s="146">
        <f t="shared" si="53"/>
        <v>382.82</v>
      </c>
      <c r="H152" s="146">
        <f t="shared" si="53"/>
        <v>0</v>
      </c>
      <c r="I152" s="240">
        <f t="shared" si="53"/>
        <v>382.82</v>
      </c>
      <c r="J152" s="146">
        <f t="shared" si="53"/>
        <v>0</v>
      </c>
      <c r="K152" s="240">
        <f t="shared" si="53"/>
        <v>382.82</v>
      </c>
      <c r="L152" s="146">
        <f t="shared" si="53"/>
        <v>30</v>
      </c>
      <c r="M152" s="240">
        <f t="shared" si="53"/>
        <v>412.82</v>
      </c>
      <c r="N152" s="146">
        <f t="shared" si="53"/>
        <v>0</v>
      </c>
      <c r="O152" s="240">
        <f t="shared" si="53"/>
        <v>412.82</v>
      </c>
      <c r="P152" s="146">
        <f t="shared" si="53"/>
        <v>0</v>
      </c>
      <c r="Q152" s="240">
        <f t="shared" si="53"/>
        <v>412.82</v>
      </c>
    </row>
    <row r="153" spans="1:17" ht="27" customHeight="1" hidden="1">
      <c r="A153" s="193" t="s">
        <v>30</v>
      </c>
      <c r="B153" s="132" t="s">
        <v>210</v>
      </c>
      <c r="C153" s="192" t="s">
        <v>358</v>
      </c>
      <c r="D153" s="192" t="s">
        <v>356</v>
      </c>
      <c r="E153" s="183" t="s">
        <v>187</v>
      </c>
      <c r="F153" s="201" t="s">
        <v>372</v>
      </c>
      <c r="G153" s="118">
        <v>382.82</v>
      </c>
      <c r="H153" s="118"/>
      <c r="I153" s="118">
        <f>G153+H153</f>
        <v>382.82</v>
      </c>
      <c r="J153" s="118"/>
      <c r="K153" s="118">
        <f>I153+J153</f>
        <v>382.82</v>
      </c>
      <c r="L153" s="118">
        <v>30</v>
      </c>
      <c r="M153" s="118">
        <f>K153+L153</f>
        <v>412.82</v>
      </c>
      <c r="N153" s="118"/>
      <c r="O153" s="118">
        <f>M153+N153</f>
        <v>412.82</v>
      </c>
      <c r="P153" s="118"/>
      <c r="Q153" s="118">
        <f>O153+P153</f>
        <v>412.82</v>
      </c>
    </row>
    <row r="154" spans="1:17" s="6" customFormat="1" ht="26.25" customHeight="1">
      <c r="A154" s="199" t="s">
        <v>301</v>
      </c>
      <c r="B154" s="132" t="s">
        <v>210</v>
      </c>
      <c r="C154" s="142" t="s">
        <v>358</v>
      </c>
      <c r="D154" s="142" t="s">
        <v>356</v>
      </c>
      <c r="E154" s="145" t="s">
        <v>188</v>
      </c>
      <c r="F154" s="147"/>
      <c r="G154" s="146">
        <f aca="true" t="shared" si="54" ref="G154:Q156">G155</f>
        <v>20</v>
      </c>
      <c r="H154" s="146">
        <f t="shared" si="54"/>
        <v>0</v>
      </c>
      <c r="I154" s="146">
        <f t="shared" si="54"/>
        <v>20</v>
      </c>
      <c r="J154" s="146">
        <f t="shared" si="54"/>
        <v>0</v>
      </c>
      <c r="K154" s="146">
        <f t="shared" si="54"/>
        <v>20</v>
      </c>
      <c r="L154" s="146">
        <f t="shared" si="54"/>
        <v>0</v>
      </c>
      <c r="M154" s="146">
        <f t="shared" si="54"/>
        <v>20</v>
      </c>
      <c r="N154" s="146">
        <f t="shared" si="54"/>
        <v>0</v>
      </c>
      <c r="O154" s="146">
        <f t="shared" si="54"/>
        <v>20</v>
      </c>
      <c r="P154" s="146">
        <f t="shared" si="54"/>
        <v>0</v>
      </c>
      <c r="Q154" s="146">
        <f t="shared" si="54"/>
        <v>20</v>
      </c>
    </row>
    <row r="155" spans="1:17" s="6" customFormat="1" ht="26.25" customHeight="1">
      <c r="A155" s="91" t="s">
        <v>267</v>
      </c>
      <c r="B155" s="132" t="s">
        <v>210</v>
      </c>
      <c r="C155" s="79" t="s">
        <v>358</v>
      </c>
      <c r="D155" s="79" t="s">
        <v>356</v>
      </c>
      <c r="E155" s="87" t="s">
        <v>188</v>
      </c>
      <c r="F155" s="67" t="s">
        <v>268</v>
      </c>
      <c r="G155" s="146">
        <f t="shared" si="54"/>
        <v>20</v>
      </c>
      <c r="H155" s="146">
        <f t="shared" si="54"/>
        <v>0</v>
      </c>
      <c r="I155" s="240">
        <f t="shared" si="54"/>
        <v>20</v>
      </c>
      <c r="J155" s="146">
        <f t="shared" si="54"/>
        <v>0</v>
      </c>
      <c r="K155" s="240">
        <f t="shared" si="54"/>
        <v>20</v>
      </c>
      <c r="L155" s="146">
        <f t="shared" si="54"/>
        <v>0</v>
      </c>
      <c r="M155" s="240">
        <f t="shared" si="54"/>
        <v>20</v>
      </c>
      <c r="N155" s="146">
        <f t="shared" si="54"/>
        <v>0</v>
      </c>
      <c r="O155" s="240">
        <f t="shared" si="54"/>
        <v>20</v>
      </c>
      <c r="P155" s="146">
        <f t="shared" si="54"/>
        <v>0</v>
      </c>
      <c r="Q155" s="240">
        <f t="shared" si="54"/>
        <v>20</v>
      </c>
    </row>
    <row r="156" spans="1:17" s="6" customFormat="1" ht="26.25" customHeight="1">
      <c r="A156" s="78" t="s">
        <v>269</v>
      </c>
      <c r="B156" s="132" t="s">
        <v>210</v>
      </c>
      <c r="C156" s="79" t="s">
        <v>358</v>
      </c>
      <c r="D156" s="79" t="s">
        <v>356</v>
      </c>
      <c r="E156" s="87" t="s">
        <v>188</v>
      </c>
      <c r="F156" s="67" t="s">
        <v>231</v>
      </c>
      <c r="G156" s="146">
        <f t="shared" si="54"/>
        <v>20</v>
      </c>
      <c r="H156" s="146">
        <f t="shared" si="54"/>
        <v>0</v>
      </c>
      <c r="I156" s="240">
        <f t="shared" si="54"/>
        <v>20</v>
      </c>
      <c r="J156" s="146">
        <f t="shared" si="54"/>
        <v>0</v>
      </c>
      <c r="K156" s="240">
        <f t="shared" si="54"/>
        <v>20</v>
      </c>
      <c r="L156" s="146">
        <f t="shared" si="54"/>
        <v>0</v>
      </c>
      <c r="M156" s="240">
        <f t="shared" si="54"/>
        <v>20</v>
      </c>
      <c r="N156" s="146">
        <f t="shared" si="54"/>
        <v>0</v>
      </c>
      <c r="O156" s="240">
        <f t="shared" si="54"/>
        <v>20</v>
      </c>
      <c r="P156" s="146">
        <f t="shared" si="54"/>
        <v>0</v>
      </c>
      <c r="Q156" s="240">
        <f t="shared" si="54"/>
        <v>20</v>
      </c>
    </row>
    <row r="157" spans="1:17" ht="27" customHeight="1" hidden="1">
      <c r="A157" s="193" t="s">
        <v>30</v>
      </c>
      <c r="B157" s="132" t="s">
        <v>210</v>
      </c>
      <c r="C157" s="192" t="s">
        <v>358</v>
      </c>
      <c r="D157" s="192" t="s">
        <v>356</v>
      </c>
      <c r="E157" s="183" t="s">
        <v>188</v>
      </c>
      <c r="F157" s="201" t="s">
        <v>372</v>
      </c>
      <c r="G157" s="116">
        <v>20</v>
      </c>
      <c r="H157" s="116"/>
      <c r="I157" s="116">
        <f>G157+H157</f>
        <v>20</v>
      </c>
      <c r="J157" s="116"/>
      <c r="K157" s="116">
        <f>I157+J157</f>
        <v>20</v>
      </c>
      <c r="L157" s="116"/>
      <c r="M157" s="116">
        <f>K157+L157</f>
        <v>20</v>
      </c>
      <c r="N157" s="116"/>
      <c r="O157" s="116">
        <f>M157+N157</f>
        <v>20</v>
      </c>
      <c r="P157" s="116"/>
      <c r="Q157" s="116">
        <f>O157+P157</f>
        <v>20</v>
      </c>
    </row>
    <row r="158" spans="1:17" s="6" customFormat="1" ht="15.75" customHeight="1" hidden="1">
      <c r="A158" s="31" t="s">
        <v>302</v>
      </c>
      <c r="B158" s="132" t="s">
        <v>210</v>
      </c>
      <c r="C158" s="142" t="s">
        <v>358</v>
      </c>
      <c r="D158" s="142" t="s">
        <v>356</v>
      </c>
      <c r="E158" s="145" t="s">
        <v>189</v>
      </c>
      <c r="F158" s="147"/>
      <c r="G158" s="146">
        <f aca="true" t="shared" si="55" ref="G158:Q160">G159</f>
        <v>0</v>
      </c>
      <c r="H158" s="146">
        <f t="shared" si="55"/>
        <v>0</v>
      </c>
      <c r="I158" s="146">
        <f t="shared" si="55"/>
        <v>0</v>
      </c>
      <c r="J158" s="146">
        <f t="shared" si="55"/>
        <v>0</v>
      </c>
      <c r="K158" s="146">
        <f t="shared" si="55"/>
        <v>0</v>
      </c>
      <c r="L158" s="146">
        <f t="shared" si="55"/>
        <v>0</v>
      </c>
      <c r="M158" s="146">
        <f t="shared" si="55"/>
        <v>0</v>
      </c>
      <c r="N158" s="146">
        <f t="shared" si="55"/>
        <v>0</v>
      </c>
      <c r="O158" s="146">
        <f t="shared" si="55"/>
        <v>0</v>
      </c>
      <c r="P158" s="146">
        <f t="shared" si="55"/>
        <v>0</v>
      </c>
      <c r="Q158" s="146">
        <f t="shared" si="55"/>
        <v>0</v>
      </c>
    </row>
    <row r="159" spans="1:17" s="6" customFormat="1" ht="28.5" customHeight="1" hidden="1">
      <c r="A159" s="91" t="s">
        <v>267</v>
      </c>
      <c r="B159" s="132" t="s">
        <v>210</v>
      </c>
      <c r="C159" s="79" t="s">
        <v>358</v>
      </c>
      <c r="D159" s="79" t="s">
        <v>356</v>
      </c>
      <c r="E159" s="87" t="s">
        <v>189</v>
      </c>
      <c r="F159" s="67" t="s">
        <v>268</v>
      </c>
      <c r="G159" s="146">
        <f t="shared" si="55"/>
        <v>0</v>
      </c>
      <c r="H159" s="146">
        <f t="shared" si="55"/>
        <v>0</v>
      </c>
      <c r="I159" s="146">
        <f t="shared" si="55"/>
        <v>0</v>
      </c>
      <c r="J159" s="146">
        <f t="shared" si="55"/>
        <v>0</v>
      </c>
      <c r="K159" s="146">
        <f t="shared" si="55"/>
        <v>0</v>
      </c>
      <c r="L159" s="146">
        <f t="shared" si="55"/>
        <v>0</v>
      </c>
      <c r="M159" s="146">
        <f t="shared" si="55"/>
        <v>0</v>
      </c>
      <c r="N159" s="146">
        <f t="shared" si="55"/>
        <v>0</v>
      </c>
      <c r="O159" s="146">
        <f t="shared" si="55"/>
        <v>0</v>
      </c>
      <c r="P159" s="146">
        <f t="shared" si="55"/>
        <v>0</v>
      </c>
      <c r="Q159" s="146">
        <f t="shared" si="55"/>
        <v>0</v>
      </c>
    </row>
    <row r="160" spans="1:17" s="6" customFormat="1" ht="27" customHeight="1" hidden="1">
      <c r="A160" s="78" t="s">
        <v>269</v>
      </c>
      <c r="B160" s="132" t="s">
        <v>210</v>
      </c>
      <c r="C160" s="79" t="s">
        <v>358</v>
      </c>
      <c r="D160" s="79" t="s">
        <v>356</v>
      </c>
      <c r="E160" s="87" t="s">
        <v>189</v>
      </c>
      <c r="F160" s="67" t="s">
        <v>231</v>
      </c>
      <c r="G160" s="146">
        <f t="shared" si="55"/>
        <v>0</v>
      </c>
      <c r="H160" s="146">
        <f t="shared" si="55"/>
        <v>0</v>
      </c>
      <c r="I160" s="146">
        <f t="shared" si="55"/>
        <v>0</v>
      </c>
      <c r="J160" s="146">
        <f t="shared" si="55"/>
        <v>0</v>
      </c>
      <c r="K160" s="146">
        <f t="shared" si="55"/>
        <v>0</v>
      </c>
      <c r="L160" s="146">
        <f t="shared" si="55"/>
        <v>0</v>
      </c>
      <c r="M160" s="146">
        <f t="shared" si="55"/>
        <v>0</v>
      </c>
      <c r="N160" s="146">
        <f t="shared" si="55"/>
        <v>0</v>
      </c>
      <c r="O160" s="146">
        <f t="shared" si="55"/>
        <v>0</v>
      </c>
      <c r="P160" s="146">
        <f t="shared" si="55"/>
        <v>0</v>
      </c>
      <c r="Q160" s="146">
        <f t="shared" si="55"/>
        <v>0</v>
      </c>
    </row>
    <row r="161" spans="1:17" ht="26.25" customHeight="1" hidden="1">
      <c r="A161" s="193" t="s">
        <v>30</v>
      </c>
      <c r="B161" s="132" t="s">
        <v>210</v>
      </c>
      <c r="C161" s="192" t="s">
        <v>358</v>
      </c>
      <c r="D161" s="192" t="s">
        <v>356</v>
      </c>
      <c r="E161" s="183" t="s">
        <v>189</v>
      </c>
      <c r="F161" s="201" t="s">
        <v>372</v>
      </c>
      <c r="G161" s="118"/>
      <c r="H161" s="118"/>
      <c r="I161" s="118">
        <f>G161+H161</f>
        <v>0</v>
      </c>
      <c r="J161" s="118"/>
      <c r="K161" s="118">
        <f>I161+J161</f>
        <v>0</v>
      </c>
      <c r="L161" s="118"/>
      <c r="M161" s="118">
        <f>K161+L161</f>
        <v>0</v>
      </c>
      <c r="N161" s="118"/>
      <c r="O161" s="118">
        <f>M161+N161</f>
        <v>0</v>
      </c>
      <c r="P161" s="118"/>
      <c r="Q161" s="118">
        <f>O161+P161</f>
        <v>0</v>
      </c>
    </row>
    <row r="162" spans="1:17" s="6" customFormat="1" ht="15" customHeight="1">
      <c r="A162" s="143" t="s">
        <v>384</v>
      </c>
      <c r="B162" s="141" t="s">
        <v>210</v>
      </c>
      <c r="C162" s="142" t="s">
        <v>358</v>
      </c>
      <c r="D162" s="142" t="s">
        <v>356</v>
      </c>
      <c r="E162" s="145" t="s">
        <v>190</v>
      </c>
      <c r="F162" s="147"/>
      <c r="G162" s="146">
        <f aca="true" t="shared" si="56" ref="G162:Q164">G163</f>
        <v>137.9</v>
      </c>
      <c r="H162" s="146">
        <f t="shared" si="56"/>
        <v>0</v>
      </c>
      <c r="I162" s="146">
        <f t="shared" si="56"/>
        <v>137.9</v>
      </c>
      <c r="J162" s="146">
        <f t="shared" si="56"/>
        <v>0</v>
      </c>
      <c r="K162" s="146">
        <f t="shared" si="56"/>
        <v>137.9</v>
      </c>
      <c r="L162" s="146">
        <f t="shared" si="56"/>
        <v>0</v>
      </c>
      <c r="M162" s="146">
        <f t="shared" si="56"/>
        <v>137.9</v>
      </c>
      <c r="N162" s="146">
        <f t="shared" si="56"/>
        <v>0</v>
      </c>
      <c r="O162" s="146">
        <f t="shared" si="56"/>
        <v>137.9</v>
      </c>
      <c r="P162" s="146">
        <f t="shared" si="56"/>
        <v>0</v>
      </c>
      <c r="Q162" s="146">
        <f t="shared" si="56"/>
        <v>137.9</v>
      </c>
    </row>
    <row r="163" spans="1:17" s="6" customFormat="1" ht="28.5" customHeight="1">
      <c r="A163" s="91" t="s">
        <v>267</v>
      </c>
      <c r="B163" s="132" t="s">
        <v>210</v>
      </c>
      <c r="C163" s="92" t="s">
        <v>358</v>
      </c>
      <c r="D163" s="92" t="s">
        <v>356</v>
      </c>
      <c r="E163" s="200" t="s">
        <v>190</v>
      </c>
      <c r="F163" s="67" t="s">
        <v>268</v>
      </c>
      <c r="G163" s="146">
        <f t="shared" si="56"/>
        <v>137.9</v>
      </c>
      <c r="H163" s="146">
        <f t="shared" si="56"/>
        <v>0</v>
      </c>
      <c r="I163" s="146">
        <f t="shared" si="56"/>
        <v>137.9</v>
      </c>
      <c r="J163" s="146">
        <f t="shared" si="56"/>
        <v>0</v>
      </c>
      <c r="K163" s="146">
        <f t="shared" si="56"/>
        <v>137.9</v>
      </c>
      <c r="L163" s="146">
        <f t="shared" si="56"/>
        <v>0</v>
      </c>
      <c r="M163" s="146">
        <f t="shared" si="56"/>
        <v>137.9</v>
      </c>
      <c r="N163" s="146">
        <f t="shared" si="56"/>
        <v>0</v>
      </c>
      <c r="O163" s="146">
        <f t="shared" si="56"/>
        <v>137.9</v>
      </c>
      <c r="P163" s="146">
        <f t="shared" si="56"/>
        <v>0</v>
      </c>
      <c r="Q163" s="146">
        <f t="shared" si="56"/>
        <v>137.9</v>
      </c>
    </row>
    <row r="164" spans="1:17" s="6" customFormat="1" ht="30" customHeight="1">
      <c r="A164" s="78" t="s">
        <v>269</v>
      </c>
      <c r="B164" s="132" t="s">
        <v>210</v>
      </c>
      <c r="C164" s="92" t="s">
        <v>358</v>
      </c>
      <c r="D164" s="92" t="s">
        <v>356</v>
      </c>
      <c r="E164" s="200" t="s">
        <v>190</v>
      </c>
      <c r="F164" s="67" t="s">
        <v>231</v>
      </c>
      <c r="G164" s="146">
        <f t="shared" si="56"/>
        <v>137.9</v>
      </c>
      <c r="H164" s="146">
        <f t="shared" si="56"/>
        <v>0</v>
      </c>
      <c r="I164" s="146">
        <f t="shared" si="56"/>
        <v>137.9</v>
      </c>
      <c r="J164" s="146">
        <f t="shared" si="56"/>
        <v>0</v>
      </c>
      <c r="K164" s="146">
        <f t="shared" si="56"/>
        <v>137.9</v>
      </c>
      <c r="L164" s="146">
        <f t="shared" si="56"/>
        <v>0</v>
      </c>
      <c r="M164" s="146">
        <f t="shared" si="56"/>
        <v>137.9</v>
      </c>
      <c r="N164" s="146">
        <f t="shared" si="56"/>
        <v>0</v>
      </c>
      <c r="O164" s="146">
        <f t="shared" si="56"/>
        <v>137.9</v>
      </c>
      <c r="P164" s="146">
        <f t="shared" si="56"/>
        <v>0</v>
      </c>
      <c r="Q164" s="146">
        <f t="shared" si="56"/>
        <v>137.9</v>
      </c>
    </row>
    <row r="165" spans="1:17" ht="27" customHeight="1" hidden="1">
      <c r="A165" s="193" t="s">
        <v>30</v>
      </c>
      <c r="B165" s="132" t="s">
        <v>210</v>
      </c>
      <c r="C165" s="192" t="s">
        <v>358</v>
      </c>
      <c r="D165" s="192" t="s">
        <v>356</v>
      </c>
      <c r="E165" s="218" t="s">
        <v>190</v>
      </c>
      <c r="F165" s="201" t="s">
        <v>372</v>
      </c>
      <c r="G165" s="118">
        <v>137.9</v>
      </c>
      <c r="H165" s="118"/>
      <c r="I165" s="118">
        <f>G165+H165</f>
        <v>137.9</v>
      </c>
      <c r="J165" s="118"/>
      <c r="K165" s="118">
        <f>I165+J165</f>
        <v>137.9</v>
      </c>
      <c r="L165" s="118"/>
      <c r="M165" s="118">
        <f>K165+L165</f>
        <v>137.9</v>
      </c>
      <c r="N165" s="118"/>
      <c r="O165" s="118">
        <f>M165+N165</f>
        <v>137.9</v>
      </c>
      <c r="P165" s="118"/>
      <c r="Q165" s="118">
        <f>O165+P165</f>
        <v>137.9</v>
      </c>
    </row>
    <row r="166" spans="1:17" s="6" customFormat="1" ht="27.75" customHeight="1">
      <c r="A166" s="143" t="s">
        <v>303</v>
      </c>
      <c r="B166" s="141" t="s">
        <v>210</v>
      </c>
      <c r="C166" s="142" t="s">
        <v>358</v>
      </c>
      <c r="D166" s="142" t="s">
        <v>356</v>
      </c>
      <c r="E166" s="145" t="s">
        <v>191</v>
      </c>
      <c r="F166" s="147"/>
      <c r="G166" s="146">
        <f aca="true" t="shared" si="57" ref="G166:Q168">G167</f>
        <v>806.9</v>
      </c>
      <c r="H166" s="146">
        <f t="shared" si="57"/>
        <v>-36</v>
      </c>
      <c r="I166" s="146">
        <f t="shared" si="57"/>
        <v>770.9</v>
      </c>
      <c r="J166" s="146">
        <f t="shared" si="57"/>
        <v>0</v>
      </c>
      <c r="K166" s="146">
        <f t="shared" si="57"/>
        <v>770.9</v>
      </c>
      <c r="L166" s="146">
        <f t="shared" si="57"/>
        <v>0</v>
      </c>
      <c r="M166" s="146">
        <f t="shared" si="57"/>
        <v>770.9</v>
      </c>
      <c r="N166" s="283">
        <f t="shared" si="57"/>
        <v>72.445</v>
      </c>
      <c r="O166" s="283">
        <f t="shared" si="57"/>
        <v>843.345</v>
      </c>
      <c r="P166" s="283">
        <f t="shared" si="57"/>
        <v>0</v>
      </c>
      <c r="Q166" s="283">
        <f t="shared" si="57"/>
        <v>843.345</v>
      </c>
    </row>
    <row r="167" spans="1:17" ht="27.75" customHeight="1">
      <c r="A167" s="91" t="s">
        <v>267</v>
      </c>
      <c r="B167" s="132" t="s">
        <v>210</v>
      </c>
      <c r="C167" s="79" t="s">
        <v>358</v>
      </c>
      <c r="D167" s="79" t="s">
        <v>356</v>
      </c>
      <c r="E167" s="87" t="s">
        <v>191</v>
      </c>
      <c r="F167" s="67" t="s">
        <v>268</v>
      </c>
      <c r="G167" s="118">
        <f t="shared" si="57"/>
        <v>806.9</v>
      </c>
      <c r="H167" s="118">
        <f t="shared" si="57"/>
        <v>-36</v>
      </c>
      <c r="I167" s="118">
        <f t="shared" si="57"/>
        <v>770.9</v>
      </c>
      <c r="J167" s="118">
        <f t="shared" si="57"/>
        <v>0</v>
      </c>
      <c r="K167" s="118">
        <f t="shared" si="57"/>
        <v>770.9</v>
      </c>
      <c r="L167" s="118">
        <f t="shared" si="57"/>
        <v>0</v>
      </c>
      <c r="M167" s="118">
        <f t="shared" si="57"/>
        <v>770.9</v>
      </c>
      <c r="N167" s="152">
        <f t="shared" si="57"/>
        <v>72.445</v>
      </c>
      <c r="O167" s="152">
        <f t="shared" si="57"/>
        <v>843.345</v>
      </c>
      <c r="P167" s="152">
        <f t="shared" si="57"/>
        <v>0</v>
      </c>
      <c r="Q167" s="152">
        <f t="shared" si="57"/>
        <v>843.345</v>
      </c>
    </row>
    <row r="168" spans="1:17" ht="27.75" customHeight="1">
      <c r="A168" s="78" t="s">
        <v>269</v>
      </c>
      <c r="B168" s="132" t="s">
        <v>210</v>
      </c>
      <c r="C168" s="79" t="s">
        <v>358</v>
      </c>
      <c r="D168" s="79" t="s">
        <v>356</v>
      </c>
      <c r="E168" s="87" t="s">
        <v>191</v>
      </c>
      <c r="F168" s="67" t="s">
        <v>231</v>
      </c>
      <c r="G168" s="118">
        <f t="shared" si="57"/>
        <v>806.9</v>
      </c>
      <c r="H168" s="118">
        <f t="shared" si="57"/>
        <v>-36</v>
      </c>
      <c r="I168" s="118">
        <f t="shared" si="57"/>
        <v>770.9</v>
      </c>
      <c r="J168" s="118">
        <f t="shared" si="57"/>
        <v>0</v>
      </c>
      <c r="K168" s="118">
        <f t="shared" si="57"/>
        <v>770.9</v>
      </c>
      <c r="L168" s="118">
        <f t="shared" si="57"/>
        <v>0</v>
      </c>
      <c r="M168" s="118">
        <f t="shared" si="57"/>
        <v>770.9</v>
      </c>
      <c r="N168" s="152">
        <f t="shared" si="57"/>
        <v>72.445</v>
      </c>
      <c r="O168" s="152">
        <f t="shared" si="57"/>
        <v>843.345</v>
      </c>
      <c r="P168" s="152">
        <f t="shared" si="57"/>
        <v>0</v>
      </c>
      <c r="Q168" s="152">
        <f t="shared" si="57"/>
        <v>843.345</v>
      </c>
    </row>
    <row r="169" spans="1:17" ht="27" customHeight="1" hidden="1">
      <c r="A169" s="193" t="s">
        <v>30</v>
      </c>
      <c r="B169" s="132" t="s">
        <v>210</v>
      </c>
      <c r="C169" s="192" t="s">
        <v>358</v>
      </c>
      <c r="D169" s="192" t="s">
        <v>356</v>
      </c>
      <c r="E169" s="183" t="s">
        <v>191</v>
      </c>
      <c r="F169" s="201" t="s">
        <v>372</v>
      </c>
      <c r="G169" s="118">
        <v>806.9</v>
      </c>
      <c r="H169" s="118">
        <v>-36</v>
      </c>
      <c r="I169" s="280">
        <f>G169+H169</f>
        <v>770.9</v>
      </c>
      <c r="J169" s="280"/>
      <c r="K169" s="280">
        <f>I169+J169</f>
        <v>770.9</v>
      </c>
      <c r="L169" s="280"/>
      <c r="M169" s="280">
        <f>K169+L169</f>
        <v>770.9</v>
      </c>
      <c r="N169" s="281">
        <v>72.445</v>
      </c>
      <c r="O169" s="281">
        <f>M169+N169</f>
        <v>843.345</v>
      </c>
      <c r="P169" s="281"/>
      <c r="Q169" s="281">
        <f>O169+P169</f>
        <v>843.345</v>
      </c>
    </row>
    <row r="170" spans="1:17" s="15" customFormat="1" ht="15" customHeight="1">
      <c r="A170" s="83" t="s">
        <v>385</v>
      </c>
      <c r="B170" s="131" t="s">
        <v>210</v>
      </c>
      <c r="C170" s="88" t="s">
        <v>359</v>
      </c>
      <c r="D170" s="88"/>
      <c r="E170" s="87"/>
      <c r="F170" s="86"/>
      <c r="G170" s="120">
        <f aca="true" t="shared" si="58" ref="G170:M171">G171</f>
        <v>7142.57</v>
      </c>
      <c r="H170" s="120">
        <f t="shared" si="58"/>
        <v>0</v>
      </c>
      <c r="I170" s="120">
        <f t="shared" si="58"/>
        <v>7142.57</v>
      </c>
      <c r="J170" s="120">
        <f t="shared" si="58"/>
        <v>0</v>
      </c>
      <c r="K170" s="151">
        <f t="shared" si="58"/>
        <v>7142.57</v>
      </c>
      <c r="L170" s="120">
        <f t="shared" si="58"/>
        <v>0</v>
      </c>
      <c r="M170" s="151">
        <f t="shared" si="58"/>
        <v>7142.57</v>
      </c>
      <c r="N170" s="151">
        <f>N171</f>
        <v>0</v>
      </c>
      <c r="O170" s="151">
        <f>O171</f>
        <v>7142.57</v>
      </c>
      <c r="P170" s="151">
        <f>P171</f>
        <v>0</v>
      </c>
      <c r="Q170" s="151">
        <f>Q171</f>
        <v>7142.570000000001</v>
      </c>
    </row>
    <row r="171" spans="1:17" s="19" customFormat="1" ht="15" customHeight="1">
      <c r="A171" s="47" t="s">
        <v>386</v>
      </c>
      <c r="B171" s="131" t="s">
        <v>210</v>
      </c>
      <c r="C171" s="122" t="s">
        <v>359</v>
      </c>
      <c r="D171" s="122" t="s">
        <v>353</v>
      </c>
      <c r="E171" s="184"/>
      <c r="F171" s="198"/>
      <c r="G171" s="124">
        <f t="shared" si="58"/>
        <v>7142.57</v>
      </c>
      <c r="H171" s="124">
        <f t="shared" si="58"/>
        <v>0</v>
      </c>
      <c r="I171" s="124">
        <f t="shared" si="58"/>
        <v>7142.57</v>
      </c>
      <c r="J171" s="124">
        <f t="shared" si="58"/>
        <v>0</v>
      </c>
      <c r="K171" s="108">
        <f t="shared" si="58"/>
        <v>7142.57</v>
      </c>
      <c r="L171" s="124">
        <f t="shared" si="58"/>
        <v>0</v>
      </c>
      <c r="M171" s="108">
        <f t="shared" si="58"/>
        <v>7142.57</v>
      </c>
      <c r="N171" s="108">
        <f>N172+N208</f>
        <v>0</v>
      </c>
      <c r="O171" s="108">
        <f>O172+O208</f>
        <v>7142.57</v>
      </c>
      <c r="P171" s="108">
        <f>P172+P208</f>
        <v>0</v>
      </c>
      <c r="Q171" s="108">
        <f>Q172+Q208</f>
        <v>7142.570000000001</v>
      </c>
    </row>
    <row r="172" spans="1:17" s="159" customFormat="1" ht="30" customHeight="1">
      <c r="A172" s="190" t="s">
        <v>432</v>
      </c>
      <c r="B172" s="171" t="s">
        <v>210</v>
      </c>
      <c r="C172" s="156" t="s">
        <v>359</v>
      </c>
      <c r="D172" s="156" t="s">
        <v>353</v>
      </c>
      <c r="E172" s="173" t="s">
        <v>433</v>
      </c>
      <c r="F172" s="202"/>
      <c r="G172" s="205">
        <f aca="true" t="shared" si="59" ref="G172:M172">G173+G208</f>
        <v>7142.57</v>
      </c>
      <c r="H172" s="205">
        <f t="shared" si="59"/>
        <v>0</v>
      </c>
      <c r="I172" s="205">
        <f t="shared" si="59"/>
        <v>7142.57</v>
      </c>
      <c r="J172" s="205">
        <f t="shared" si="59"/>
        <v>0</v>
      </c>
      <c r="K172" s="109">
        <f t="shared" si="59"/>
        <v>7142.57</v>
      </c>
      <c r="L172" s="205">
        <f t="shared" si="59"/>
        <v>0</v>
      </c>
      <c r="M172" s="109">
        <f t="shared" si="59"/>
        <v>7142.57</v>
      </c>
      <c r="N172" s="109">
        <f>N173+N189+N201</f>
        <v>0</v>
      </c>
      <c r="O172" s="109">
        <f>O173+O189+O201</f>
        <v>7102.57</v>
      </c>
      <c r="P172" s="109">
        <f>P173+P189+P201</f>
        <v>0</v>
      </c>
      <c r="Q172" s="109">
        <f>Q173+Q189+Q201</f>
        <v>7102.570000000001</v>
      </c>
    </row>
    <row r="173" spans="1:17" s="6" customFormat="1" ht="15.75" customHeight="1">
      <c r="A173" s="143" t="s">
        <v>435</v>
      </c>
      <c r="B173" s="132" t="s">
        <v>210</v>
      </c>
      <c r="C173" s="142" t="s">
        <v>359</v>
      </c>
      <c r="D173" s="142" t="s">
        <v>353</v>
      </c>
      <c r="E173" s="145" t="s">
        <v>434</v>
      </c>
      <c r="F173" s="147"/>
      <c r="G173" s="146">
        <f aca="true" t="shared" si="60" ref="G173:M173">G174+G180+G190+G196+G202</f>
        <v>7102.57</v>
      </c>
      <c r="H173" s="146">
        <f t="shared" si="60"/>
        <v>0</v>
      </c>
      <c r="I173" s="146">
        <f t="shared" si="60"/>
        <v>7102.57</v>
      </c>
      <c r="J173" s="146">
        <f t="shared" si="60"/>
        <v>0</v>
      </c>
      <c r="K173" s="283">
        <f t="shared" si="60"/>
        <v>7102.57</v>
      </c>
      <c r="L173" s="146">
        <f t="shared" si="60"/>
        <v>0</v>
      </c>
      <c r="M173" s="283">
        <f t="shared" si="60"/>
        <v>7102.57</v>
      </c>
      <c r="N173" s="306">
        <f>N174+N180</f>
        <v>0</v>
      </c>
      <c r="O173" s="306">
        <f>O174+O180</f>
        <v>5660.605</v>
      </c>
      <c r="P173" s="306">
        <f>P174+P180</f>
        <v>-1.121</v>
      </c>
      <c r="Q173" s="306">
        <f>Q174+Q180</f>
        <v>5659.484</v>
      </c>
    </row>
    <row r="174" spans="1:17" s="6" customFormat="1" ht="15.75">
      <c r="A174" s="143" t="s">
        <v>446</v>
      </c>
      <c r="B174" s="132" t="s">
        <v>210</v>
      </c>
      <c r="C174" s="142" t="s">
        <v>359</v>
      </c>
      <c r="D174" s="142" t="s">
        <v>353</v>
      </c>
      <c r="E174" s="145" t="s">
        <v>436</v>
      </c>
      <c r="F174" s="147"/>
      <c r="G174" s="146">
        <f aca="true" t="shared" si="61" ref="G174:Q175">G175</f>
        <v>4386.375</v>
      </c>
      <c r="H174" s="146">
        <f t="shared" si="61"/>
        <v>-10</v>
      </c>
      <c r="I174" s="146">
        <f t="shared" si="61"/>
        <v>4376.375</v>
      </c>
      <c r="J174" s="146">
        <f t="shared" si="61"/>
        <v>-11.7</v>
      </c>
      <c r="K174" s="283">
        <f t="shared" si="61"/>
        <v>4364.675</v>
      </c>
      <c r="L174" s="146">
        <f t="shared" si="61"/>
        <v>0</v>
      </c>
      <c r="M174" s="283">
        <f t="shared" si="61"/>
        <v>4364.675</v>
      </c>
      <c r="N174" s="146">
        <f t="shared" si="61"/>
        <v>-8.5</v>
      </c>
      <c r="O174" s="283">
        <f t="shared" si="61"/>
        <v>4356.175</v>
      </c>
      <c r="P174" s="146">
        <f t="shared" si="61"/>
        <v>0</v>
      </c>
      <c r="Q174" s="283">
        <f t="shared" si="61"/>
        <v>4356.175</v>
      </c>
    </row>
    <row r="175" spans="1:17" ht="42" customHeight="1">
      <c r="A175" s="179" t="s">
        <v>263</v>
      </c>
      <c r="B175" s="132" t="s">
        <v>210</v>
      </c>
      <c r="C175" s="92" t="s">
        <v>359</v>
      </c>
      <c r="D175" s="92" t="s">
        <v>353</v>
      </c>
      <c r="E175" s="200" t="s">
        <v>436</v>
      </c>
      <c r="F175" s="82" t="s">
        <v>103</v>
      </c>
      <c r="G175" s="118">
        <f t="shared" si="61"/>
        <v>4386.375</v>
      </c>
      <c r="H175" s="118">
        <f t="shared" si="61"/>
        <v>-10</v>
      </c>
      <c r="I175" s="118">
        <f t="shared" si="61"/>
        <v>4376.375</v>
      </c>
      <c r="J175" s="118">
        <f t="shared" si="61"/>
        <v>-11.7</v>
      </c>
      <c r="K175" s="152">
        <f t="shared" si="61"/>
        <v>4364.675</v>
      </c>
      <c r="L175" s="118">
        <f t="shared" si="61"/>
        <v>0</v>
      </c>
      <c r="M175" s="152">
        <f t="shared" si="61"/>
        <v>4364.675</v>
      </c>
      <c r="N175" s="118">
        <f t="shared" si="61"/>
        <v>-8.5</v>
      </c>
      <c r="O175" s="152">
        <f t="shared" si="61"/>
        <v>4356.175</v>
      </c>
      <c r="P175" s="118">
        <f t="shared" si="61"/>
        <v>0</v>
      </c>
      <c r="Q175" s="152">
        <f t="shared" si="61"/>
        <v>4356.175</v>
      </c>
    </row>
    <row r="176" spans="1:17" ht="16.5" customHeight="1">
      <c r="A176" s="81" t="s">
        <v>305</v>
      </c>
      <c r="B176" s="132" t="s">
        <v>210</v>
      </c>
      <c r="C176" s="79" t="s">
        <v>359</v>
      </c>
      <c r="D176" s="79" t="s">
        <v>353</v>
      </c>
      <c r="E176" s="200" t="s">
        <v>436</v>
      </c>
      <c r="F176" s="67" t="s">
        <v>412</v>
      </c>
      <c r="G176" s="118">
        <f aca="true" t="shared" si="62" ref="G176:M176">G177+G178+G179</f>
        <v>4386.375</v>
      </c>
      <c r="H176" s="118">
        <f t="shared" si="62"/>
        <v>-10</v>
      </c>
      <c r="I176" s="118">
        <f t="shared" si="62"/>
        <v>4376.375</v>
      </c>
      <c r="J176" s="118">
        <f t="shared" si="62"/>
        <v>-11.7</v>
      </c>
      <c r="K176" s="152">
        <f t="shared" si="62"/>
        <v>4364.675</v>
      </c>
      <c r="L176" s="118">
        <f t="shared" si="62"/>
        <v>0</v>
      </c>
      <c r="M176" s="152">
        <f t="shared" si="62"/>
        <v>4364.675</v>
      </c>
      <c r="N176" s="118">
        <f>N177+N178+N179</f>
        <v>-8.5</v>
      </c>
      <c r="O176" s="152">
        <f>O177+O178+O179</f>
        <v>4356.175</v>
      </c>
      <c r="P176" s="118">
        <f>P177+P178+P179</f>
        <v>0</v>
      </c>
      <c r="Q176" s="152">
        <f>Q177+Q178+Q179</f>
        <v>4356.175</v>
      </c>
    </row>
    <row r="177" spans="1:17" ht="15.75" hidden="1">
      <c r="A177" s="193" t="s">
        <v>284</v>
      </c>
      <c r="B177" s="132" t="s">
        <v>210</v>
      </c>
      <c r="C177" s="192" t="s">
        <v>359</v>
      </c>
      <c r="D177" s="192" t="s">
        <v>353</v>
      </c>
      <c r="E177" s="218" t="s">
        <v>436</v>
      </c>
      <c r="F177" s="192" t="s">
        <v>387</v>
      </c>
      <c r="G177" s="118">
        <v>3451.115</v>
      </c>
      <c r="H177" s="118"/>
      <c r="I177" s="280">
        <f>G177+H177</f>
        <v>3451.115</v>
      </c>
      <c r="J177" s="280">
        <v>-11.7</v>
      </c>
      <c r="K177" s="281">
        <f>I177+J177</f>
        <v>3439.415</v>
      </c>
      <c r="L177" s="280"/>
      <c r="M177" s="281">
        <f>K177+L177</f>
        <v>3439.415</v>
      </c>
      <c r="N177" s="280">
        <v>-8.5</v>
      </c>
      <c r="O177" s="281">
        <f>M177+N177</f>
        <v>3430.915</v>
      </c>
      <c r="P177" s="280"/>
      <c r="Q177" s="281">
        <f>O177+P177</f>
        <v>3430.915</v>
      </c>
    </row>
    <row r="178" spans="1:17" ht="28.5" customHeight="1" hidden="1">
      <c r="A178" s="193" t="s">
        <v>285</v>
      </c>
      <c r="B178" s="132" t="s">
        <v>210</v>
      </c>
      <c r="C178" s="192" t="s">
        <v>359</v>
      </c>
      <c r="D178" s="192" t="s">
        <v>353</v>
      </c>
      <c r="E178" s="218" t="s">
        <v>436</v>
      </c>
      <c r="F178" s="192" t="s">
        <v>388</v>
      </c>
      <c r="G178" s="118">
        <v>3</v>
      </c>
      <c r="H178" s="118"/>
      <c r="I178" s="280">
        <f>G178+H178</f>
        <v>3</v>
      </c>
      <c r="J178" s="280"/>
      <c r="K178" s="281">
        <f>I178+J178</f>
        <v>3</v>
      </c>
      <c r="L178" s="280"/>
      <c r="M178" s="281">
        <f>K178+L178</f>
        <v>3</v>
      </c>
      <c r="N178" s="280"/>
      <c r="O178" s="281">
        <f>M178+N178</f>
        <v>3</v>
      </c>
      <c r="P178" s="280"/>
      <c r="Q178" s="281">
        <f>O178+P178</f>
        <v>3</v>
      </c>
    </row>
    <row r="179" spans="1:17" ht="28.5" customHeight="1" hidden="1">
      <c r="A179" s="193" t="s">
        <v>286</v>
      </c>
      <c r="B179" s="132" t="s">
        <v>210</v>
      </c>
      <c r="C179" s="192" t="s">
        <v>359</v>
      </c>
      <c r="D179" s="192" t="s">
        <v>353</v>
      </c>
      <c r="E179" s="218" t="s">
        <v>436</v>
      </c>
      <c r="F179" s="192" t="s">
        <v>223</v>
      </c>
      <c r="G179" s="118">
        <v>932.26</v>
      </c>
      <c r="H179" s="118">
        <v>-10</v>
      </c>
      <c r="I179" s="280">
        <f>G179+H179</f>
        <v>922.26</v>
      </c>
      <c r="J179" s="280"/>
      <c r="K179" s="281">
        <f>I179+J179</f>
        <v>922.26</v>
      </c>
      <c r="L179" s="280"/>
      <c r="M179" s="281">
        <f>K179+L179</f>
        <v>922.26</v>
      </c>
      <c r="N179" s="280"/>
      <c r="O179" s="281">
        <f>M179+N179</f>
        <v>922.26</v>
      </c>
      <c r="P179" s="280"/>
      <c r="Q179" s="281">
        <f>O179+P179</f>
        <v>922.26</v>
      </c>
    </row>
    <row r="180" spans="1:17" ht="15.75">
      <c r="A180" s="81" t="s">
        <v>447</v>
      </c>
      <c r="B180" s="132" t="s">
        <v>210</v>
      </c>
      <c r="C180" s="79" t="s">
        <v>359</v>
      </c>
      <c r="D180" s="79" t="s">
        <v>353</v>
      </c>
      <c r="E180" s="87" t="s">
        <v>437</v>
      </c>
      <c r="F180" s="79"/>
      <c r="G180" s="118">
        <f aca="true" t="shared" si="63" ref="G180:M180">G181+G185</f>
        <v>1258.1299999999999</v>
      </c>
      <c r="H180" s="118">
        <f t="shared" si="63"/>
        <v>22.6</v>
      </c>
      <c r="I180" s="118">
        <f t="shared" si="63"/>
        <v>1280.7299999999998</v>
      </c>
      <c r="J180" s="118">
        <f t="shared" si="63"/>
        <v>11.7</v>
      </c>
      <c r="K180" s="152">
        <f t="shared" si="63"/>
        <v>1292.4299999999998</v>
      </c>
      <c r="L180" s="118">
        <f t="shared" si="63"/>
        <v>3.5</v>
      </c>
      <c r="M180" s="152">
        <f t="shared" si="63"/>
        <v>1295.9299999999998</v>
      </c>
      <c r="N180" s="118">
        <f>N181+N185</f>
        <v>8.5</v>
      </c>
      <c r="O180" s="152">
        <f>O181+O185</f>
        <v>1304.4299999999998</v>
      </c>
      <c r="P180" s="152">
        <f>P181+P185</f>
        <v>-1.121</v>
      </c>
      <c r="Q180" s="152">
        <f>Q181+Q185</f>
        <v>1303.3089999999997</v>
      </c>
    </row>
    <row r="181" spans="1:17" ht="29.25" customHeight="1">
      <c r="A181" s="91" t="s">
        <v>267</v>
      </c>
      <c r="B181" s="132" t="s">
        <v>210</v>
      </c>
      <c r="C181" s="79" t="s">
        <v>359</v>
      </c>
      <c r="D181" s="79" t="s">
        <v>353</v>
      </c>
      <c r="E181" s="87" t="s">
        <v>437</v>
      </c>
      <c r="F181" s="79" t="s">
        <v>268</v>
      </c>
      <c r="G181" s="118">
        <f aca="true" t="shared" si="64" ref="G181:Q181">G182</f>
        <v>1248.1299999999999</v>
      </c>
      <c r="H181" s="118">
        <f t="shared" si="64"/>
        <v>-14.9</v>
      </c>
      <c r="I181" s="118">
        <f t="shared" si="64"/>
        <v>1233.2299999999998</v>
      </c>
      <c r="J181" s="118">
        <f t="shared" si="64"/>
        <v>11</v>
      </c>
      <c r="K181" s="152">
        <f t="shared" si="64"/>
        <v>1244.2299999999998</v>
      </c>
      <c r="L181" s="118">
        <f t="shared" si="64"/>
        <v>3.5</v>
      </c>
      <c r="M181" s="152">
        <f t="shared" si="64"/>
        <v>1247.7299999999998</v>
      </c>
      <c r="N181" s="118">
        <f t="shared" si="64"/>
        <v>2</v>
      </c>
      <c r="O181" s="152">
        <f t="shared" si="64"/>
        <v>1249.7299999999998</v>
      </c>
      <c r="P181" s="152">
        <f t="shared" si="64"/>
        <v>-1.121</v>
      </c>
      <c r="Q181" s="152">
        <f t="shared" si="64"/>
        <v>1248.6089999999997</v>
      </c>
    </row>
    <row r="182" spans="1:17" ht="29.25" customHeight="1">
      <c r="A182" s="78" t="s">
        <v>269</v>
      </c>
      <c r="B182" s="132" t="s">
        <v>210</v>
      </c>
      <c r="C182" s="79" t="s">
        <v>359</v>
      </c>
      <c r="D182" s="79" t="s">
        <v>353</v>
      </c>
      <c r="E182" s="87" t="s">
        <v>437</v>
      </c>
      <c r="F182" s="79" t="s">
        <v>231</v>
      </c>
      <c r="G182" s="118">
        <f aca="true" t="shared" si="65" ref="G182:M182">G183+G184</f>
        <v>1248.1299999999999</v>
      </c>
      <c r="H182" s="118">
        <f t="shared" si="65"/>
        <v>-14.9</v>
      </c>
      <c r="I182" s="118">
        <f t="shared" si="65"/>
        <v>1233.2299999999998</v>
      </c>
      <c r="J182" s="118">
        <f t="shared" si="65"/>
        <v>11</v>
      </c>
      <c r="K182" s="152">
        <f t="shared" si="65"/>
        <v>1244.2299999999998</v>
      </c>
      <c r="L182" s="118">
        <f t="shared" si="65"/>
        <v>3.5</v>
      </c>
      <c r="M182" s="152">
        <f t="shared" si="65"/>
        <v>1247.7299999999998</v>
      </c>
      <c r="N182" s="118">
        <f>N183+N184</f>
        <v>2</v>
      </c>
      <c r="O182" s="152">
        <f>O183+O184</f>
        <v>1249.7299999999998</v>
      </c>
      <c r="P182" s="152">
        <f>P183+P184</f>
        <v>-1.121</v>
      </c>
      <c r="Q182" s="152">
        <f>Q183+Q184</f>
        <v>1248.6089999999997</v>
      </c>
    </row>
    <row r="183" spans="1:17" ht="25.5" hidden="1">
      <c r="A183" s="193" t="s">
        <v>370</v>
      </c>
      <c r="B183" s="132" t="s">
        <v>210</v>
      </c>
      <c r="C183" s="192" t="s">
        <v>359</v>
      </c>
      <c r="D183" s="192" t="s">
        <v>353</v>
      </c>
      <c r="E183" s="183" t="s">
        <v>437</v>
      </c>
      <c r="F183" s="192" t="s">
        <v>371</v>
      </c>
      <c r="G183" s="152">
        <f>20.06+7.2</f>
        <v>27.259999999999998</v>
      </c>
      <c r="H183" s="152"/>
      <c r="I183" s="281">
        <f>G183+H183</f>
        <v>27.259999999999998</v>
      </c>
      <c r="J183" s="281"/>
      <c r="K183" s="281">
        <f>I183+J183</f>
        <v>27.259999999999998</v>
      </c>
      <c r="L183" s="281">
        <v>-0.17</v>
      </c>
      <c r="M183" s="281">
        <f>K183+L183</f>
        <v>27.089999999999996</v>
      </c>
      <c r="N183" s="281"/>
      <c r="O183" s="281">
        <f>M183+N183</f>
        <v>27.089999999999996</v>
      </c>
      <c r="P183" s="281">
        <v>-0.336</v>
      </c>
      <c r="Q183" s="281">
        <f>O183+P183</f>
        <v>26.753999999999998</v>
      </c>
    </row>
    <row r="184" spans="1:17" ht="27" customHeight="1" hidden="1">
      <c r="A184" s="193" t="s">
        <v>30</v>
      </c>
      <c r="B184" s="132" t="s">
        <v>210</v>
      </c>
      <c r="C184" s="192" t="s">
        <v>359</v>
      </c>
      <c r="D184" s="192" t="s">
        <v>353</v>
      </c>
      <c r="E184" s="183" t="s">
        <v>437</v>
      </c>
      <c r="F184" s="192" t="s">
        <v>372</v>
      </c>
      <c r="G184" s="152">
        <f>6.75+2+1026.54+97.48+44+8+25+11.1</f>
        <v>1220.87</v>
      </c>
      <c r="H184" s="152">
        <v>-14.9</v>
      </c>
      <c r="I184" s="281">
        <f>G184+H184</f>
        <v>1205.9699999999998</v>
      </c>
      <c r="J184" s="281">
        <v>11</v>
      </c>
      <c r="K184" s="281">
        <f>I184+J184</f>
        <v>1216.9699999999998</v>
      </c>
      <c r="L184" s="281">
        <v>3.67</v>
      </c>
      <c r="M184" s="281">
        <f>K184+L184</f>
        <v>1220.6399999999999</v>
      </c>
      <c r="N184" s="281">
        <v>2</v>
      </c>
      <c r="O184" s="281">
        <f>M184+N184</f>
        <v>1222.6399999999999</v>
      </c>
      <c r="P184" s="281">
        <v>-0.785</v>
      </c>
      <c r="Q184" s="281">
        <f>O184+P184</f>
        <v>1221.8549999999998</v>
      </c>
    </row>
    <row r="185" spans="1:17" ht="16.5" customHeight="1">
      <c r="A185" s="81" t="s">
        <v>126</v>
      </c>
      <c r="B185" s="132" t="s">
        <v>210</v>
      </c>
      <c r="C185" s="79" t="s">
        <v>359</v>
      </c>
      <c r="D185" s="79" t="s">
        <v>353</v>
      </c>
      <c r="E185" s="87" t="s">
        <v>437</v>
      </c>
      <c r="F185" s="79" t="s">
        <v>270</v>
      </c>
      <c r="G185" s="152">
        <f aca="true" t="shared" si="66" ref="G185:Q185">G186</f>
        <v>10</v>
      </c>
      <c r="H185" s="152">
        <f t="shared" si="66"/>
        <v>37.5</v>
      </c>
      <c r="I185" s="152">
        <f t="shared" si="66"/>
        <v>47.5</v>
      </c>
      <c r="J185" s="152">
        <f t="shared" si="66"/>
        <v>0.7</v>
      </c>
      <c r="K185" s="152">
        <f t="shared" si="66"/>
        <v>48.2</v>
      </c>
      <c r="L185" s="152">
        <f t="shared" si="66"/>
        <v>0</v>
      </c>
      <c r="M185" s="152">
        <f t="shared" si="66"/>
        <v>48.2</v>
      </c>
      <c r="N185" s="152">
        <f t="shared" si="66"/>
        <v>6.5</v>
      </c>
      <c r="O185" s="152">
        <f t="shared" si="66"/>
        <v>54.7</v>
      </c>
      <c r="P185" s="152">
        <f t="shared" si="66"/>
        <v>0</v>
      </c>
      <c r="Q185" s="152">
        <f t="shared" si="66"/>
        <v>54.7</v>
      </c>
    </row>
    <row r="186" spans="1:17" ht="18" customHeight="1">
      <c r="A186" s="81" t="s">
        <v>235</v>
      </c>
      <c r="B186" s="132" t="s">
        <v>210</v>
      </c>
      <c r="C186" s="79" t="s">
        <v>359</v>
      </c>
      <c r="D186" s="79" t="s">
        <v>353</v>
      </c>
      <c r="E186" s="87" t="s">
        <v>437</v>
      </c>
      <c r="F186" s="79" t="s">
        <v>234</v>
      </c>
      <c r="G186" s="118">
        <f aca="true" t="shared" si="67" ref="G186:M186">G187+G188</f>
        <v>10</v>
      </c>
      <c r="H186" s="118">
        <f t="shared" si="67"/>
        <v>37.5</v>
      </c>
      <c r="I186" s="118">
        <f t="shared" si="67"/>
        <v>47.5</v>
      </c>
      <c r="J186" s="118">
        <f t="shared" si="67"/>
        <v>0.7</v>
      </c>
      <c r="K186" s="152">
        <f t="shared" si="67"/>
        <v>48.2</v>
      </c>
      <c r="L186" s="118">
        <f t="shared" si="67"/>
        <v>0</v>
      </c>
      <c r="M186" s="152">
        <f t="shared" si="67"/>
        <v>48.2</v>
      </c>
      <c r="N186" s="118">
        <f>N187+N188</f>
        <v>6.5</v>
      </c>
      <c r="O186" s="152">
        <f>O187+O188</f>
        <v>54.7</v>
      </c>
      <c r="P186" s="118">
        <f>P187+P188</f>
        <v>0</v>
      </c>
      <c r="Q186" s="152">
        <f>Q187+Q188</f>
        <v>54.7</v>
      </c>
    </row>
    <row r="187" spans="1:17" ht="17.25" customHeight="1" hidden="1">
      <c r="A187" s="193" t="s">
        <v>373</v>
      </c>
      <c r="B187" s="132" t="s">
        <v>210</v>
      </c>
      <c r="C187" s="192" t="s">
        <v>359</v>
      </c>
      <c r="D187" s="192" t="s">
        <v>353</v>
      </c>
      <c r="E187" s="183" t="s">
        <v>437</v>
      </c>
      <c r="F187" s="192" t="s">
        <v>374</v>
      </c>
      <c r="G187" s="118">
        <v>10</v>
      </c>
      <c r="H187" s="118">
        <v>-10</v>
      </c>
      <c r="I187" s="280">
        <f>G187+H187</f>
        <v>0</v>
      </c>
      <c r="J187" s="280"/>
      <c r="K187" s="281">
        <f>I187+J187</f>
        <v>0</v>
      </c>
      <c r="L187" s="280"/>
      <c r="M187" s="281">
        <f>K187+L187</f>
        <v>0</v>
      </c>
      <c r="N187" s="280"/>
      <c r="O187" s="281">
        <f>M187+N187</f>
        <v>0</v>
      </c>
      <c r="P187" s="280"/>
      <c r="Q187" s="281">
        <f>O187+P187</f>
        <v>0</v>
      </c>
    </row>
    <row r="188" spans="1:17" ht="17.25" customHeight="1" hidden="1">
      <c r="A188" s="193" t="s">
        <v>237</v>
      </c>
      <c r="B188" s="132" t="s">
        <v>210</v>
      </c>
      <c r="C188" s="192" t="s">
        <v>359</v>
      </c>
      <c r="D188" s="192" t="s">
        <v>353</v>
      </c>
      <c r="E188" s="183" t="s">
        <v>437</v>
      </c>
      <c r="F188" s="192" t="s">
        <v>236</v>
      </c>
      <c r="G188" s="118"/>
      <c r="H188" s="118">
        <v>47.5</v>
      </c>
      <c r="I188" s="280">
        <f>G188+H188</f>
        <v>47.5</v>
      </c>
      <c r="J188" s="280">
        <v>0.7</v>
      </c>
      <c r="K188" s="281">
        <f>I188+J188</f>
        <v>48.2</v>
      </c>
      <c r="L188" s="280"/>
      <c r="M188" s="281">
        <f>K188+L188</f>
        <v>48.2</v>
      </c>
      <c r="N188" s="280">
        <v>6.5</v>
      </c>
      <c r="O188" s="281">
        <f>M188+N188</f>
        <v>54.7</v>
      </c>
      <c r="P188" s="280"/>
      <c r="Q188" s="281">
        <f>O188+P188</f>
        <v>54.7</v>
      </c>
    </row>
    <row r="189" spans="1:17" s="5" customFormat="1" ht="25.5">
      <c r="A189" s="81" t="s">
        <v>438</v>
      </c>
      <c r="B189" s="132" t="s">
        <v>210</v>
      </c>
      <c r="C189" s="79" t="s">
        <v>359</v>
      </c>
      <c r="D189" s="79" t="s">
        <v>353</v>
      </c>
      <c r="E189" s="148" t="s">
        <v>439</v>
      </c>
      <c r="F189" s="79"/>
      <c r="G189" s="116"/>
      <c r="H189" s="116"/>
      <c r="I189" s="116"/>
      <c r="J189" s="116"/>
      <c r="K189" s="154"/>
      <c r="L189" s="116"/>
      <c r="M189" s="154"/>
      <c r="N189" s="154">
        <f>N190+N196</f>
        <v>0</v>
      </c>
      <c r="O189" s="154">
        <f>O190+O196</f>
        <v>1310.6649999999997</v>
      </c>
      <c r="P189" s="154">
        <f>P190+P196</f>
        <v>0</v>
      </c>
      <c r="Q189" s="154">
        <f>Q190+Q196</f>
        <v>1310.6649999999997</v>
      </c>
    </row>
    <row r="190" spans="1:17" s="6" customFormat="1" ht="15.75">
      <c r="A190" s="143" t="s">
        <v>448</v>
      </c>
      <c r="B190" s="132" t="s">
        <v>210</v>
      </c>
      <c r="C190" s="142" t="s">
        <v>359</v>
      </c>
      <c r="D190" s="142" t="s">
        <v>353</v>
      </c>
      <c r="E190" s="145" t="s">
        <v>440</v>
      </c>
      <c r="F190" s="147"/>
      <c r="G190" s="146">
        <f aca="true" t="shared" si="68" ref="G190:Q191">G191</f>
        <v>1056.1</v>
      </c>
      <c r="H190" s="146">
        <f t="shared" si="68"/>
        <v>-10</v>
      </c>
      <c r="I190" s="146">
        <f t="shared" si="68"/>
        <v>1046.1</v>
      </c>
      <c r="J190" s="146">
        <f t="shared" si="68"/>
        <v>-40.7</v>
      </c>
      <c r="K190" s="283">
        <f t="shared" si="68"/>
        <v>1005.3999999999999</v>
      </c>
      <c r="L190" s="146">
        <f t="shared" si="68"/>
        <v>-7.5</v>
      </c>
      <c r="M190" s="283">
        <f t="shared" si="68"/>
        <v>997.8999999999999</v>
      </c>
      <c r="N190" s="146">
        <f>N191</f>
        <v>-13.7</v>
      </c>
      <c r="O190" s="283">
        <f t="shared" si="68"/>
        <v>984.1999999999998</v>
      </c>
      <c r="P190" s="146">
        <f>P191</f>
        <v>0</v>
      </c>
      <c r="Q190" s="283">
        <f t="shared" si="68"/>
        <v>984.1999999999998</v>
      </c>
    </row>
    <row r="191" spans="1:17" s="6" customFormat="1" ht="43.5" customHeight="1">
      <c r="A191" s="179" t="s">
        <v>263</v>
      </c>
      <c r="B191" s="132" t="s">
        <v>210</v>
      </c>
      <c r="C191" s="79" t="s">
        <v>359</v>
      </c>
      <c r="D191" s="79" t="s">
        <v>353</v>
      </c>
      <c r="E191" s="87" t="s">
        <v>440</v>
      </c>
      <c r="F191" s="67" t="s">
        <v>103</v>
      </c>
      <c r="G191" s="146">
        <f t="shared" si="68"/>
        <v>1056.1</v>
      </c>
      <c r="H191" s="146">
        <f t="shared" si="68"/>
        <v>-10</v>
      </c>
      <c r="I191" s="240">
        <f t="shared" si="68"/>
        <v>1046.1</v>
      </c>
      <c r="J191" s="146">
        <f t="shared" si="68"/>
        <v>-40.7</v>
      </c>
      <c r="K191" s="110">
        <f t="shared" si="68"/>
        <v>1005.3999999999999</v>
      </c>
      <c r="L191" s="146">
        <f t="shared" si="68"/>
        <v>-7.5</v>
      </c>
      <c r="M191" s="110">
        <f t="shared" si="68"/>
        <v>997.8999999999999</v>
      </c>
      <c r="N191" s="146">
        <f t="shared" si="68"/>
        <v>-13.7</v>
      </c>
      <c r="O191" s="110">
        <f t="shared" si="68"/>
        <v>984.1999999999998</v>
      </c>
      <c r="P191" s="146">
        <f t="shared" si="68"/>
        <v>0</v>
      </c>
      <c r="Q191" s="110">
        <f t="shared" si="68"/>
        <v>984.1999999999998</v>
      </c>
    </row>
    <row r="192" spans="1:17" ht="17.25" customHeight="1">
      <c r="A192" s="81" t="s">
        <v>305</v>
      </c>
      <c r="B192" s="132" t="s">
        <v>210</v>
      </c>
      <c r="C192" s="79" t="s">
        <v>359</v>
      </c>
      <c r="D192" s="79" t="s">
        <v>353</v>
      </c>
      <c r="E192" s="87" t="s">
        <v>440</v>
      </c>
      <c r="F192" s="67" t="s">
        <v>412</v>
      </c>
      <c r="G192" s="118">
        <f aca="true" t="shared" si="69" ref="G192:M192">G193+G194+G195</f>
        <v>1056.1</v>
      </c>
      <c r="H192" s="118">
        <f t="shared" si="69"/>
        <v>-10</v>
      </c>
      <c r="I192" s="118">
        <f t="shared" si="69"/>
        <v>1046.1</v>
      </c>
      <c r="J192" s="118">
        <f t="shared" si="69"/>
        <v>-40.7</v>
      </c>
      <c r="K192" s="152">
        <f t="shared" si="69"/>
        <v>1005.3999999999999</v>
      </c>
      <c r="L192" s="118">
        <f t="shared" si="69"/>
        <v>-7.5</v>
      </c>
      <c r="M192" s="152">
        <f t="shared" si="69"/>
        <v>997.8999999999999</v>
      </c>
      <c r="N192" s="118">
        <f>N193+N194+N195</f>
        <v>-13.7</v>
      </c>
      <c r="O192" s="152">
        <f>O193+O194+O195</f>
        <v>984.1999999999998</v>
      </c>
      <c r="P192" s="118">
        <f>P193+P194+P195</f>
        <v>0</v>
      </c>
      <c r="Q192" s="152">
        <f>Q193+Q194+Q195</f>
        <v>984.1999999999998</v>
      </c>
    </row>
    <row r="193" spans="1:17" ht="15.75" hidden="1">
      <c r="A193" s="193" t="s">
        <v>284</v>
      </c>
      <c r="B193" s="132" t="s">
        <v>210</v>
      </c>
      <c r="C193" s="192" t="s">
        <v>359</v>
      </c>
      <c r="D193" s="192" t="s">
        <v>353</v>
      </c>
      <c r="E193" s="183" t="s">
        <v>440</v>
      </c>
      <c r="F193" s="192" t="s">
        <v>387</v>
      </c>
      <c r="G193" s="118">
        <v>810.3</v>
      </c>
      <c r="H193" s="118"/>
      <c r="I193" s="280">
        <f>G193+H193</f>
        <v>810.3</v>
      </c>
      <c r="J193" s="280">
        <v>-40.7</v>
      </c>
      <c r="K193" s="281">
        <f>I193+J193</f>
        <v>769.5999999999999</v>
      </c>
      <c r="L193" s="280">
        <v>-7.5</v>
      </c>
      <c r="M193" s="281">
        <f>K193+L193</f>
        <v>762.0999999999999</v>
      </c>
      <c r="N193" s="280">
        <v>-13.7</v>
      </c>
      <c r="O193" s="281">
        <f>M193+N193</f>
        <v>748.3999999999999</v>
      </c>
      <c r="P193" s="280"/>
      <c r="Q193" s="281">
        <f>O193+P193</f>
        <v>748.3999999999999</v>
      </c>
    </row>
    <row r="194" spans="1:17" ht="27.75" customHeight="1" hidden="1">
      <c r="A194" s="193" t="s">
        <v>285</v>
      </c>
      <c r="B194" s="132" t="s">
        <v>102</v>
      </c>
      <c r="C194" s="192" t="s">
        <v>359</v>
      </c>
      <c r="D194" s="192" t="s">
        <v>353</v>
      </c>
      <c r="E194" s="183" t="s">
        <v>440</v>
      </c>
      <c r="F194" s="192" t="s">
        <v>388</v>
      </c>
      <c r="G194" s="118">
        <v>1</v>
      </c>
      <c r="H194" s="118"/>
      <c r="I194" s="280">
        <f>G194+H194</f>
        <v>1</v>
      </c>
      <c r="J194" s="280"/>
      <c r="K194" s="281">
        <f>I194+J194</f>
        <v>1</v>
      </c>
      <c r="L194" s="280"/>
      <c r="M194" s="281">
        <f>K194+L194</f>
        <v>1</v>
      </c>
      <c r="N194" s="280"/>
      <c r="O194" s="281">
        <f>M194+N194</f>
        <v>1</v>
      </c>
      <c r="P194" s="280"/>
      <c r="Q194" s="281">
        <f>O194+P194</f>
        <v>1</v>
      </c>
    </row>
    <row r="195" spans="1:17" ht="27.75" customHeight="1" hidden="1">
      <c r="A195" s="193" t="s">
        <v>286</v>
      </c>
      <c r="B195" s="132" t="s">
        <v>210</v>
      </c>
      <c r="C195" s="192" t="s">
        <v>359</v>
      </c>
      <c r="D195" s="192" t="s">
        <v>353</v>
      </c>
      <c r="E195" s="183" t="s">
        <v>440</v>
      </c>
      <c r="F195" s="192" t="s">
        <v>223</v>
      </c>
      <c r="G195" s="118">
        <v>244.8</v>
      </c>
      <c r="H195" s="118">
        <v>-10</v>
      </c>
      <c r="I195" s="280">
        <f>G195+H195</f>
        <v>234.8</v>
      </c>
      <c r="J195" s="280"/>
      <c r="K195" s="281">
        <f>I195+J195</f>
        <v>234.8</v>
      </c>
      <c r="L195" s="280"/>
      <c r="M195" s="281">
        <f>K195+L195</f>
        <v>234.8</v>
      </c>
      <c r="N195" s="280"/>
      <c r="O195" s="281">
        <f>M195+N195</f>
        <v>234.8</v>
      </c>
      <c r="P195" s="280"/>
      <c r="Q195" s="281">
        <f>O195+P195</f>
        <v>234.8</v>
      </c>
    </row>
    <row r="196" spans="1:17" ht="15.75">
      <c r="A196" s="81" t="s">
        <v>449</v>
      </c>
      <c r="B196" s="132" t="s">
        <v>210</v>
      </c>
      <c r="C196" s="79" t="s">
        <v>359</v>
      </c>
      <c r="D196" s="79" t="s">
        <v>353</v>
      </c>
      <c r="E196" s="87" t="s">
        <v>441</v>
      </c>
      <c r="F196" s="79"/>
      <c r="G196" s="118">
        <f aca="true" t="shared" si="70" ref="G196:Q197">G197</f>
        <v>251.665</v>
      </c>
      <c r="H196" s="118">
        <f t="shared" si="70"/>
        <v>16.4</v>
      </c>
      <c r="I196" s="118">
        <f t="shared" si="70"/>
        <v>268.06499999999994</v>
      </c>
      <c r="J196" s="118">
        <f t="shared" si="70"/>
        <v>40.7</v>
      </c>
      <c r="K196" s="152">
        <f t="shared" si="70"/>
        <v>308.76499999999993</v>
      </c>
      <c r="L196" s="118">
        <f t="shared" si="70"/>
        <v>4</v>
      </c>
      <c r="M196" s="152">
        <f t="shared" si="70"/>
        <v>312.76499999999993</v>
      </c>
      <c r="N196" s="118">
        <f t="shared" si="70"/>
        <v>13.7</v>
      </c>
      <c r="O196" s="152">
        <f t="shared" si="70"/>
        <v>326.4649999999999</v>
      </c>
      <c r="P196" s="118">
        <f t="shared" si="70"/>
        <v>0</v>
      </c>
      <c r="Q196" s="152">
        <f t="shared" si="70"/>
        <v>326.4649999999999</v>
      </c>
    </row>
    <row r="197" spans="1:17" ht="27.75" customHeight="1">
      <c r="A197" s="91" t="s">
        <v>267</v>
      </c>
      <c r="B197" s="132" t="s">
        <v>210</v>
      </c>
      <c r="C197" s="79" t="s">
        <v>359</v>
      </c>
      <c r="D197" s="79" t="s">
        <v>353</v>
      </c>
      <c r="E197" s="87" t="s">
        <v>441</v>
      </c>
      <c r="F197" s="79" t="s">
        <v>268</v>
      </c>
      <c r="G197" s="118">
        <f t="shared" si="70"/>
        <v>251.665</v>
      </c>
      <c r="H197" s="118">
        <f t="shared" si="70"/>
        <v>16.4</v>
      </c>
      <c r="I197" s="118">
        <f t="shared" si="70"/>
        <v>268.06499999999994</v>
      </c>
      <c r="J197" s="118">
        <f t="shared" si="70"/>
        <v>40.7</v>
      </c>
      <c r="K197" s="152">
        <f t="shared" si="70"/>
        <v>308.76499999999993</v>
      </c>
      <c r="L197" s="118">
        <f t="shared" si="70"/>
        <v>4</v>
      </c>
      <c r="M197" s="152">
        <f t="shared" si="70"/>
        <v>312.76499999999993</v>
      </c>
      <c r="N197" s="118">
        <f t="shared" si="70"/>
        <v>13.7</v>
      </c>
      <c r="O197" s="152">
        <f t="shared" si="70"/>
        <v>326.4649999999999</v>
      </c>
      <c r="P197" s="118">
        <f t="shared" si="70"/>
        <v>0</v>
      </c>
      <c r="Q197" s="152">
        <f t="shared" si="70"/>
        <v>326.4649999999999</v>
      </c>
    </row>
    <row r="198" spans="1:17" ht="27.75" customHeight="1">
      <c r="A198" s="78" t="s">
        <v>269</v>
      </c>
      <c r="B198" s="132" t="s">
        <v>210</v>
      </c>
      <c r="C198" s="79" t="s">
        <v>359</v>
      </c>
      <c r="D198" s="79" t="s">
        <v>353</v>
      </c>
      <c r="E198" s="87" t="s">
        <v>441</v>
      </c>
      <c r="F198" s="79" t="s">
        <v>231</v>
      </c>
      <c r="G198" s="118">
        <f aca="true" t="shared" si="71" ref="G198:M198">G199+G200</f>
        <v>251.665</v>
      </c>
      <c r="H198" s="118">
        <f t="shared" si="71"/>
        <v>16.4</v>
      </c>
      <c r="I198" s="118">
        <f t="shared" si="71"/>
        <v>268.06499999999994</v>
      </c>
      <c r="J198" s="118">
        <f t="shared" si="71"/>
        <v>40.7</v>
      </c>
      <c r="K198" s="152">
        <f t="shared" si="71"/>
        <v>308.76499999999993</v>
      </c>
      <c r="L198" s="118">
        <f t="shared" si="71"/>
        <v>4</v>
      </c>
      <c r="M198" s="152">
        <f t="shared" si="71"/>
        <v>312.76499999999993</v>
      </c>
      <c r="N198" s="118">
        <f>N199+N200</f>
        <v>13.7</v>
      </c>
      <c r="O198" s="152">
        <f>O199+O200</f>
        <v>326.4649999999999</v>
      </c>
      <c r="P198" s="118">
        <f>P199+P200</f>
        <v>0</v>
      </c>
      <c r="Q198" s="152">
        <f>Q199+Q200</f>
        <v>326.4649999999999</v>
      </c>
    </row>
    <row r="199" spans="1:17" ht="25.5" hidden="1">
      <c r="A199" s="193" t="s">
        <v>370</v>
      </c>
      <c r="B199" s="181" t="s">
        <v>210</v>
      </c>
      <c r="C199" s="192" t="s">
        <v>359</v>
      </c>
      <c r="D199" s="192" t="s">
        <v>353</v>
      </c>
      <c r="E199" s="183" t="s">
        <v>441</v>
      </c>
      <c r="F199" s="192" t="s">
        <v>371</v>
      </c>
      <c r="G199" s="118">
        <f>9.93+2.1</f>
        <v>12.03</v>
      </c>
      <c r="H199" s="118"/>
      <c r="I199" s="280">
        <f>G199+H199</f>
        <v>12.03</v>
      </c>
      <c r="J199" s="280"/>
      <c r="K199" s="281">
        <f>I199+J199</f>
        <v>12.03</v>
      </c>
      <c r="L199" s="280"/>
      <c r="M199" s="281">
        <f>K199+L199</f>
        <v>12.03</v>
      </c>
      <c r="N199" s="280"/>
      <c r="O199" s="281">
        <f>M199+N199</f>
        <v>12.03</v>
      </c>
      <c r="P199" s="280"/>
      <c r="Q199" s="281">
        <f>O199+P199</f>
        <v>12.03</v>
      </c>
    </row>
    <row r="200" spans="1:17" ht="26.25" customHeight="1" hidden="1">
      <c r="A200" s="193" t="s">
        <v>30</v>
      </c>
      <c r="B200" s="181" t="s">
        <v>210</v>
      </c>
      <c r="C200" s="192" t="s">
        <v>359</v>
      </c>
      <c r="D200" s="192" t="s">
        <v>353</v>
      </c>
      <c r="E200" s="183" t="s">
        <v>441</v>
      </c>
      <c r="F200" s="192" t="s">
        <v>372</v>
      </c>
      <c r="G200" s="118">
        <f>150.195+48.8+18.54+15+1+6.1</f>
        <v>239.635</v>
      </c>
      <c r="H200" s="118">
        <v>16.4</v>
      </c>
      <c r="I200" s="280">
        <f>G200+H200</f>
        <v>256.03499999999997</v>
      </c>
      <c r="J200" s="280">
        <v>40.7</v>
      </c>
      <c r="K200" s="281">
        <f>I200+J200</f>
        <v>296.73499999999996</v>
      </c>
      <c r="L200" s="280">
        <v>4</v>
      </c>
      <c r="M200" s="281">
        <f>K200+L200</f>
        <v>300.73499999999996</v>
      </c>
      <c r="N200" s="280">
        <v>13.7</v>
      </c>
      <c r="O200" s="281">
        <f>M200+N200</f>
        <v>314.43499999999995</v>
      </c>
      <c r="P200" s="280"/>
      <c r="Q200" s="281">
        <f>O200+P200</f>
        <v>314.43499999999995</v>
      </c>
    </row>
    <row r="201" spans="1:17" s="20" customFormat="1" ht="26.25" customHeight="1">
      <c r="A201" s="143" t="s">
        <v>442</v>
      </c>
      <c r="B201" s="141" t="s">
        <v>443</v>
      </c>
      <c r="C201" s="142" t="s">
        <v>359</v>
      </c>
      <c r="D201" s="142" t="s">
        <v>353</v>
      </c>
      <c r="E201" s="161" t="s">
        <v>444</v>
      </c>
      <c r="F201" s="142"/>
      <c r="G201" s="312"/>
      <c r="H201" s="312"/>
      <c r="I201" s="312"/>
      <c r="J201" s="312"/>
      <c r="K201" s="313"/>
      <c r="L201" s="312"/>
      <c r="M201" s="313"/>
      <c r="N201" s="312">
        <f aca="true" t="shared" si="72" ref="N201:Q203">N202</f>
        <v>0</v>
      </c>
      <c r="O201" s="313">
        <f t="shared" si="72"/>
        <v>131.3</v>
      </c>
      <c r="P201" s="313">
        <f t="shared" si="72"/>
        <v>1.121</v>
      </c>
      <c r="Q201" s="313">
        <f t="shared" si="72"/>
        <v>132.421</v>
      </c>
    </row>
    <row r="202" spans="1:17" ht="25.5">
      <c r="A202" s="81" t="s">
        <v>450</v>
      </c>
      <c r="B202" s="132" t="s">
        <v>210</v>
      </c>
      <c r="C202" s="79" t="s">
        <v>359</v>
      </c>
      <c r="D202" s="79" t="s">
        <v>353</v>
      </c>
      <c r="E202" s="87" t="s">
        <v>445</v>
      </c>
      <c r="F202" s="79"/>
      <c r="G202" s="118">
        <f aca="true" t="shared" si="73" ref="G202:M203">G203</f>
        <v>150.3</v>
      </c>
      <c r="H202" s="118">
        <f t="shared" si="73"/>
        <v>-19</v>
      </c>
      <c r="I202" s="118">
        <f t="shared" si="73"/>
        <v>131.3</v>
      </c>
      <c r="J202" s="118">
        <f t="shared" si="73"/>
        <v>0</v>
      </c>
      <c r="K202" s="152">
        <f t="shared" si="73"/>
        <v>131.3</v>
      </c>
      <c r="L202" s="118">
        <f t="shared" si="73"/>
        <v>0</v>
      </c>
      <c r="M202" s="152">
        <f t="shared" si="73"/>
        <v>131.3</v>
      </c>
      <c r="N202" s="118">
        <f t="shared" si="72"/>
        <v>0</v>
      </c>
      <c r="O202" s="152">
        <f t="shared" si="72"/>
        <v>131.3</v>
      </c>
      <c r="P202" s="152">
        <f t="shared" si="72"/>
        <v>1.121</v>
      </c>
      <c r="Q202" s="152">
        <f t="shared" si="72"/>
        <v>132.421</v>
      </c>
    </row>
    <row r="203" spans="1:17" ht="42" customHeight="1">
      <c r="A203" s="179" t="s">
        <v>263</v>
      </c>
      <c r="B203" s="132" t="s">
        <v>210</v>
      </c>
      <c r="C203" s="79" t="s">
        <v>359</v>
      </c>
      <c r="D203" s="79" t="s">
        <v>353</v>
      </c>
      <c r="E203" s="87" t="s">
        <v>445</v>
      </c>
      <c r="F203" s="79" t="s">
        <v>103</v>
      </c>
      <c r="G203" s="118">
        <f t="shared" si="73"/>
        <v>150.3</v>
      </c>
      <c r="H203" s="118">
        <f t="shared" si="73"/>
        <v>-19</v>
      </c>
      <c r="I203" s="118">
        <f t="shared" si="73"/>
        <v>131.3</v>
      </c>
      <c r="J203" s="118">
        <f t="shared" si="73"/>
        <v>0</v>
      </c>
      <c r="K203" s="152">
        <f t="shared" si="73"/>
        <v>131.3</v>
      </c>
      <c r="L203" s="118">
        <f t="shared" si="73"/>
        <v>0</v>
      </c>
      <c r="M203" s="152">
        <f t="shared" si="73"/>
        <v>131.3</v>
      </c>
      <c r="N203" s="118">
        <f t="shared" si="72"/>
        <v>0</v>
      </c>
      <c r="O203" s="152">
        <f t="shared" si="72"/>
        <v>131.3</v>
      </c>
      <c r="P203" s="152">
        <f t="shared" si="72"/>
        <v>1.121</v>
      </c>
      <c r="Q203" s="152">
        <f t="shared" si="72"/>
        <v>132.421</v>
      </c>
    </row>
    <row r="204" spans="1:17" ht="18" customHeight="1">
      <c r="A204" s="81" t="s">
        <v>305</v>
      </c>
      <c r="B204" s="132" t="s">
        <v>210</v>
      </c>
      <c r="C204" s="79" t="s">
        <v>359</v>
      </c>
      <c r="D204" s="79" t="s">
        <v>353</v>
      </c>
      <c r="E204" s="87" t="s">
        <v>445</v>
      </c>
      <c r="F204" s="67" t="s">
        <v>412</v>
      </c>
      <c r="G204" s="118">
        <f aca="true" t="shared" si="74" ref="G204:M204">G205+G207</f>
        <v>150.3</v>
      </c>
      <c r="H204" s="118">
        <f t="shared" si="74"/>
        <v>-19</v>
      </c>
      <c r="I204" s="118">
        <f t="shared" si="74"/>
        <v>131.3</v>
      </c>
      <c r="J204" s="118">
        <f t="shared" si="74"/>
        <v>0</v>
      </c>
      <c r="K204" s="152">
        <f t="shared" si="74"/>
        <v>131.3</v>
      </c>
      <c r="L204" s="118">
        <f t="shared" si="74"/>
        <v>0</v>
      </c>
      <c r="M204" s="152">
        <f t="shared" si="74"/>
        <v>131.3</v>
      </c>
      <c r="N204" s="118">
        <f>N205+N207+N206</f>
        <v>0</v>
      </c>
      <c r="O204" s="152">
        <f>O205+O207+O206</f>
        <v>131.3</v>
      </c>
      <c r="P204" s="152">
        <f>P205+P207+P206</f>
        <v>1.121</v>
      </c>
      <c r="Q204" s="152">
        <f>Q205+Q207+Q206</f>
        <v>132.421</v>
      </c>
    </row>
    <row r="205" spans="1:17" ht="15.75" hidden="1">
      <c r="A205" s="193" t="s">
        <v>284</v>
      </c>
      <c r="B205" s="181" t="s">
        <v>210</v>
      </c>
      <c r="C205" s="192" t="s">
        <v>359</v>
      </c>
      <c r="D205" s="192" t="s">
        <v>353</v>
      </c>
      <c r="E205" s="183" t="s">
        <v>445</v>
      </c>
      <c r="F205" s="192" t="s">
        <v>387</v>
      </c>
      <c r="G205" s="118">
        <v>115.3</v>
      </c>
      <c r="H205" s="118">
        <v>-14</v>
      </c>
      <c r="I205" s="280">
        <f>G205+H205</f>
        <v>101.3</v>
      </c>
      <c r="J205" s="280"/>
      <c r="K205" s="281">
        <f>I205+J205</f>
        <v>101.3</v>
      </c>
      <c r="L205" s="280"/>
      <c r="M205" s="281">
        <f>K205+L205</f>
        <v>101.3</v>
      </c>
      <c r="N205" s="280"/>
      <c r="O205" s="281">
        <f>M205+N205</f>
        <v>101.3</v>
      </c>
      <c r="P205" s="281">
        <v>1.121</v>
      </c>
      <c r="Q205" s="281">
        <f>O205+P205</f>
        <v>102.42099999999999</v>
      </c>
    </row>
    <row r="206" spans="1:17" ht="29.25" customHeight="1" hidden="1">
      <c r="A206" s="193" t="s">
        <v>31</v>
      </c>
      <c r="B206" s="181" t="s">
        <v>102</v>
      </c>
      <c r="C206" s="192" t="s">
        <v>359</v>
      </c>
      <c r="D206" s="192" t="s">
        <v>353</v>
      </c>
      <c r="E206" s="183" t="s">
        <v>445</v>
      </c>
      <c r="F206" s="192" t="s">
        <v>388</v>
      </c>
      <c r="G206" s="118"/>
      <c r="H206" s="118"/>
      <c r="I206" s="280">
        <f>G206+H206</f>
        <v>0</v>
      </c>
      <c r="J206" s="280"/>
      <c r="K206" s="281">
        <f>I206+J206</f>
        <v>0</v>
      </c>
      <c r="L206" s="280"/>
      <c r="M206" s="281">
        <f>K206+L206</f>
        <v>0</v>
      </c>
      <c r="N206" s="280"/>
      <c r="O206" s="281">
        <f>M206+N206</f>
        <v>0</v>
      </c>
      <c r="P206" s="280"/>
      <c r="Q206" s="281">
        <f>O206+P206</f>
        <v>0</v>
      </c>
    </row>
    <row r="207" spans="1:17" ht="29.25" customHeight="1" hidden="1">
      <c r="A207" s="193" t="s">
        <v>286</v>
      </c>
      <c r="B207" s="181" t="s">
        <v>210</v>
      </c>
      <c r="C207" s="192" t="s">
        <v>359</v>
      </c>
      <c r="D207" s="192" t="s">
        <v>353</v>
      </c>
      <c r="E207" s="183" t="s">
        <v>445</v>
      </c>
      <c r="F207" s="192" t="s">
        <v>223</v>
      </c>
      <c r="G207" s="118">
        <v>35</v>
      </c>
      <c r="H207" s="118">
        <v>-5</v>
      </c>
      <c r="I207" s="280">
        <f>G207+H207</f>
        <v>30</v>
      </c>
      <c r="J207" s="280"/>
      <c r="K207" s="281">
        <f>I207+J207</f>
        <v>30</v>
      </c>
      <c r="L207" s="280"/>
      <c r="M207" s="281">
        <f>K207+L207</f>
        <v>30</v>
      </c>
      <c r="N207" s="280"/>
      <c r="O207" s="281">
        <f>M207+N207</f>
        <v>30</v>
      </c>
      <c r="P207" s="280"/>
      <c r="Q207" s="281">
        <f>O207+P207</f>
        <v>30</v>
      </c>
    </row>
    <row r="208" spans="1:17" s="159" customFormat="1" ht="27" customHeight="1">
      <c r="A208" s="219" t="s">
        <v>243</v>
      </c>
      <c r="B208" s="171" t="s">
        <v>210</v>
      </c>
      <c r="C208" s="156" t="s">
        <v>359</v>
      </c>
      <c r="D208" s="156" t="s">
        <v>353</v>
      </c>
      <c r="E208" s="220" t="s">
        <v>181</v>
      </c>
      <c r="F208" s="202"/>
      <c r="G208" s="205">
        <f aca="true" t="shared" si="75" ref="G208:Q211">G209</f>
        <v>40</v>
      </c>
      <c r="H208" s="205">
        <f t="shared" si="75"/>
        <v>0</v>
      </c>
      <c r="I208" s="205">
        <f t="shared" si="75"/>
        <v>40</v>
      </c>
      <c r="J208" s="205">
        <f t="shared" si="75"/>
        <v>0</v>
      </c>
      <c r="K208" s="109">
        <f t="shared" si="75"/>
        <v>40</v>
      </c>
      <c r="L208" s="205">
        <f t="shared" si="75"/>
        <v>0</v>
      </c>
      <c r="M208" s="109">
        <f t="shared" si="75"/>
        <v>40</v>
      </c>
      <c r="N208" s="205">
        <f t="shared" si="75"/>
        <v>0</v>
      </c>
      <c r="O208" s="109">
        <f t="shared" si="75"/>
        <v>40</v>
      </c>
      <c r="P208" s="205">
        <f t="shared" si="75"/>
        <v>0</v>
      </c>
      <c r="Q208" s="109">
        <f t="shared" si="75"/>
        <v>40</v>
      </c>
    </row>
    <row r="209" spans="1:17" s="6" customFormat="1" ht="15" customHeight="1">
      <c r="A209" s="221" t="s">
        <v>304</v>
      </c>
      <c r="B209" s="132" t="s">
        <v>210</v>
      </c>
      <c r="C209" s="142" t="s">
        <v>389</v>
      </c>
      <c r="D209" s="142" t="s">
        <v>353</v>
      </c>
      <c r="E209" s="145" t="s">
        <v>192</v>
      </c>
      <c r="F209" s="147"/>
      <c r="G209" s="146">
        <f t="shared" si="75"/>
        <v>40</v>
      </c>
      <c r="H209" s="146">
        <f t="shared" si="75"/>
        <v>0</v>
      </c>
      <c r="I209" s="146">
        <f t="shared" si="75"/>
        <v>40</v>
      </c>
      <c r="J209" s="146">
        <f t="shared" si="75"/>
        <v>0</v>
      </c>
      <c r="K209" s="283">
        <f t="shared" si="75"/>
        <v>40</v>
      </c>
      <c r="L209" s="146">
        <f t="shared" si="75"/>
        <v>0</v>
      </c>
      <c r="M209" s="283">
        <f t="shared" si="75"/>
        <v>40</v>
      </c>
      <c r="N209" s="146">
        <f t="shared" si="75"/>
        <v>0</v>
      </c>
      <c r="O209" s="283">
        <f t="shared" si="75"/>
        <v>40</v>
      </c>
      <c r="P209" s="146">
        <f t="shared" si="75"/>
        <v>0</v>
      </c>
      <c r="Q209" s="283">
        <f t="shared" si="75"/>
        <v>40</v>
      </c>
    </row>
    <row r="210" spans="1:17" s="6" customFormat="1" ht="28.5" customHeight="1">
      <c r="A210" s="91" t="s">
        <v>267</v>
      </c>
      <c r="B210" s="132" t="s">
        <v>210</v>
      </c>
      <c r="C210" s="79" t="s">
        <v>359</v>
      </c>
      <c r="D210" s="79" t="s">
        <v>353</v>
      </c>
      <c r="E210" s="87" t="s">
        <v>192</v>
      </c>
      <c r="F210" s="67" t="s">
        <v>268</v>
      </c>
      <c r="G210" s="146">
        <f t="shared" si="75"/>
        <v>40</v>
      </c>
      <c r="H210" s="146">
        <f t="shared" si="75"/>
        <v>0</v>
      </c>
      <c r="I210" s="240">
        <f t="shared" si="75"/>
        <v>40</v>
      </c>
      <c r="J210" s="146">
        <f t="shared" si="75"/>
        <v>0</v>
      </c>
      <c r="K210" s="110">
        <f t="shared" si="75"/>
        <v>40</v>
      </c>
      <c r="L210" s="146">
        <f t="shared" si="75"/>
        <v>0</v>
      </c>
      <c r="M210" s="110">
        <f t="shared" si="75"/>
        <v>40</v>
      </c>
      <c r="N210" s="146">
        <f t="shared" si="75"/>
        <v>0</v>
      </c>
      <c r="O210" s="110">
        <f t="shared" si="75"/>
        <v>40</v>
      </c>
      <c r="P210" s="146">
        <f t="shared" si="75"/>
        <v>0</v>
      </c>
      <c r="Q210" s="110">
        <f t="shared" si="75"/>
        <v>40</v>
      </c>
    </row>
    <row r="211" spans="1:17" s="6" customFormat="1" ht="27.75" customHeight="1">
      <c r="A211" s="78" t="s">
        <v>269</v>
      </c>
      <c r="B211" s="132" t="s">
        <v>210</v>
      </c>
      <c r="C211" s="79" t="s">
        <v>359</v>
      </c>
      <c r="D211" s="79" t="s">
        <v>353</v>
      </c>
      <c r="E211" s="87" t="s">
        <v>192</v>
      </c>
      <c r="F211" s="67" t="s">
        <v>231</v>
      </c>
      <c r="G211" s="146">
        <f t="shared" si="75"/>
        <v>40</v>
      </c>
      <c r="H211" s="146">
        <f t="shared" si="75"/>
        <v>0</v>
      </c>
      <c r="I211" s="240">
        <f t="shared" si="75"/>
        <v>40</v>
      </c>
      <c r="J211" s="146">
        <f t="shared" si="75"/>
        <v>0</v>
      </c>
      <c r="K211" s="110">
        <f t="shared" si="75"/>
        <v>40</v>
      </c>
      <c r="L211" s="146">
        <f t="shared" si="75"/>
        <v>0</v>
      </c>
      <c r="M211" s="110">
        <f t="shared" si="75"/>
        <v>40</v>
      </c>
      <c r="N211" s="146">
        <f t="shared" si="75"/>
        <v>0</v>
      </c>
      <c r="O211" s="110">
        <f t="shared" si="75"/>
        <v>40</v>
      </c>
      <c r="P211" s="146">
        <f t="shared" si="75"/>
        <v>0</v>
      </c>
      <c r="Q211" s="110">
        <f t="shared" si="75"/>
        <v>40</v>
      </c>
    </row>
    <row r="212" spans="1:17" ht="26.25" customHeight="1" hidden="1">
      <c r="A212" s="193" t="s">
        <v>30</v>
      </c>
      <c r="B212" s="132" t="s">
        <v>210</v>
      </c>
      <c r="C212" s="192" t="s">
        <v>359</v>
      </c>
      <c r="D212" s="192" t="s">
        <v>353</v>
      </c>
      <c r="E212" s="183" t="s">
        <v>192</v>
      </c>
      <c r="F212" s="192" t="s">
        <v>372</v>
      </c>
      <c r="G212" s="118">
        <v>40</v>
      </c>
      <c r="H212" s="118"/>
      <c r="I212" s="118">
        <f>G212+H212</f>
        <v>40</v>
      </c>
      <c r="J212" s="118"/>
      <c r="K212" s="152">
        <f>I212+J212</f>
        <v>40</v>
      </c>
      <c r="L212" s="118"/>
      <c r="M212" s="152">
        <f>K212+L212</f>
        <v>40</v>
      </c>
      <c r="N212" s="118"/>
      <c r="O212" s="152">
        <f>M212+N212</f>
        <v>40</v>
      </c>
      <c r="P212" s="118"/>
      <c r="Q212" s="152">
        <f>O212+P212</f>
        <v>40</v>
      </c>
    </row>
    <row r="213" spans="1:17" ht="14.25" customHeight="1">
      <c r="A213" s="85" t="s">
        <v>393</v>
      </c>
      <c r="B213" s="131" t="s">
        <v>210</v>
      </c>
      <c r="C213" s="88" t="s">
        <v>394</v>
      </c>
      <c r="D213" s="88"/>
      <c r="E213" s="87"/>
      <c r="F213" s="88"/>
      <c r="G213" s="124">
        <f aca="true" t="shared" si="76" ref="G213:Q216">G214</f>
        <v>43.2</v>
      </c>
      <c r="H213" s="124">
        <f t="shared" si="76"/>
        <v>0</v>
      </c>
      <c r="I213" s="124">
        <f t="shared" si="76"/>
        <v>43.2</v>
      </c>
      <c r="J213" s="124">
        <f t="shared" si="76"/>
        <v>0</v>
      </c>
      <c r="K213" s="108">
        <f t="shared" si="76"/>
        <v>43.2</v>
      </c>
      <c r="L213" s="124">
        <f t="shared" si="76"/>
        <v>0</v>
      </c>
      <c r="M213" s="108">
        <f t="shared" si="76"/>
        <v>43.2</v>
      </c>
      <c r="N213" s="124">
        <f t="shared" si="76"/>
        <v>0</v>
      </c>
      <c r="O213" s="108">
        <f t="shared" si="76"/>
        <v>43.2</v>
      </c>
      <c r="P213" s="124">
        <f t="shared" si="76"/>
        <v>0</v>
      </c>
      <c r="Q213" s="108">
        <f t="shared" si="76"/>
        <v>43.2</v>
      </c>
    </row>
    <row r="214" spans="1:17" s="19" customFormat="1" ht="12.75" customHeight="1">
      <c r="A214" s="222" t="s">
        <v>395</v>
      </c>
      <c r="B214" s="131" t="s">
        <v>210</v>
      </c>
      <c r="C214" s="122" t="s">
        <v>394</v>
      </c>
      <c r="D214" s="122" t="s">
        <v>353</v>
      </c>
      <c r="E214" s="184"/>
      <c r="F214" s="122"/>
      <c r="G214" s="124">
        <f t="shared" si="76"/>
        <v>43.2</v>
      </c>
      <c r="H214" s="124">
        <f t="shared" si="76"/>
        <v>0</v>
      </c>
      <c r="I214" s="124">
        <f t="shared" si="76"/>
        <v>43.2</v>
      </c>
      <c r="J214" s="124">
        <f t="shared" si="76"/>
        <v>0</v>
      </c>
      <c r="K214" s="108">
        <f t="shared" si="76"/>
        <v>43.2</v>
      </c>
      <c r="L214" s="124">
        <f t="shared" si="76"/>
        <v>0</v>
      </c>
      <c r="M214" s="108">
        <f t="shared" si="76"/>
        <v>43.2</v>
      </c>
      <c r="N214" s="124">
        <f t="shared" si="76"/>
        <v>0</v>
      </c>
      <c r="O214" s="108">
        <f t="shared" si="76"/>
        <v>43.2</v>
      </c>
      <c r="P214" s="124">
        <f t="shared" si="76"/>
        <v>0</v>
      </c>
      <c r="Q214" s="108">
        <f t="shared" si="76"/>
        <v>43.2</v>
      </c>
    </row>
    <row r="215" spans="1:17" s="159" customFormat="1" ht="29.25" customHeight="1">
      <c r="A215" s="223" t="s">
        <v>243</v>
      </c>
      <c r="B215" s="171" t="s">
        <v>210</v>
      </c>
      <c r="C215" s="156" t="s">
        <v>394</v>
      </c>
      <c r="D215" s="156" t="s">
        <v>353</v>
      </c>
      <c r="E215" s="173" t="s">
        <v>181</v>
      </c>
      <c r="F215" s="156"/>
      <c r="G215" s="205">
        <f t="shared" si="76"/>
        <v>43.2</v>
      </c>
      <c r="H215" s="205">
        <f t="shared" si="76"/>
        <v>0</v>
      </c>
      <c r="I215" s="205">
        <f t="shared" si="76"/>
        <v>43.2</v>
      </c>
      <c r="J215" s="205">
        <f t="shared" si="76"/>
        <v>0</v>
      </c>
      <c r="K215" s="109">
        <f t="shared" si="76"/>
        <v>43.2</v>
      </c>
      <c r="L215" s="205">
        <f t="shared" si="76"/>
        <v>0</v>
      </c>
      <c r="M215" s="109">
        <f t="shared" si="76"/>
        <v>43.2</v>
      </c>
      <c r="N215" s="205">
        <f t="shared" si="76"/>
        <v>0</v>
      </c>
      <c r="O215" s="109">
        <f t="shared" si="76"/>
        <v>43.2</v>
      </c>
      <c r="P215" s="205">
        <f t="shared" si="76"/>
        <v>0</v>
      </c>
      <c r="Q215" s="109">
        <f t="shared" si="76"/>
        <v>43.2</v>
      </c>
    </row>
    <row r="216" spans="1:17" s="6" customFormat="1" ht="15.75" customHeight="1">
      <c r="A216" s="197" t="s">
        <v>396</v>
      </c>
      <c r="B216" s="132" t="s">
        <v>210</v>
      </c>
      <c r="C216" s="142" t="s">
        <v>394</v>
      </c>
      <c r="D216" s="142" t="s">
        <v>353</v>
      </c>
      <c r="E216" s="145" t="s">
        <v>199</v>
      </c>
      <c r="F216" s="142"/>
      <c r="G216" s="146">
        <f t="shared" si="76"/>
        <v>43.2</v>
      </c>
      <c r="H216" s="146">
        <f t="shared" si="76"/>
        <v>0</v>
      </c>
      <c r="I216" s="146">
        <f t="shared" si="76"/>
        <v>43.2</v>
      </c>
      <c r="J216" s="146">
        <f t="shared" si="76"/>
        <v>0</v>
      </c>
      <c r="K216" s="283">
        <f t="shared" si="76"/>
        <v>43.2</v>
      </c>
      <c r="L216" s="146">
        <f t="shared" si="76"/>
        <v>0</v>
      </c>
      <c r="M216" s="283">
        <f t="shared" si="76"/>
        <v>43.2</v>
      </c>
      <c r="N216" s="146">
        <f t="shared" si="76"/>
        <v>0</v>
      </c>
      <c r="O216" s="283">
        <f t="shared" si="76"/>
        <v>43.2</v>
      </c>
      <c r="P216" s="146">
        <f t="shared" si="76"/>
        <v>0</v>
      </c>
      <c r="Q216" s="283">
        <f t="shared" si="76"/>
        <v>43.2</v>
      </c>
    </row>
    <row r="217" spans="1:17" ht="15.75" customHeight="1">
      <c r="A217" s="224" t="s">
        <v>291</v>
      </c>
      <c r="B217" s="132" t="s">
        <v>210</v>
      </c>
      <c r="C217" s="79" t="s">
        <v>394</v>
      </c>
      <c r="D217" s="79" t="s">
        <v>353</v>
      </c>
      <c r="E217" s="87" t="s">
        <v>199</v>
      </c>
      <c r="F217" s="79" t="s">
        <v>292</v>
      </c>
      <c r="G217" s="118">
        <f aca="true" t="shared" si="77" ref="G217:M217">G219</f>
        <v>43.2</v>
      </c>
      <c r="H217" s="118">
        <f t="shared" si="77"/>
        <v>0</v>
      </c>
      <c r="I217" s="118">
        <f t="shared" si="77"/>
        <v>43.2</v>
      </c>
      <c r="J217" s="118">
        <f t="shared" si="77"/>
        <v>0</v>
      </c>
      <c r="K217" s="152">
        <f t="shared" si="77"/>
        <v>43.2</v>
      </c>
      <c r="L217" s="118">
        <f t="shared" si="77"/>
        <v>0</v>
      </c>
      <c r="M217" s="152">
        <f t="shared" si="77"/>
        <v>43.2</v>
      </c>
      <c r="N217" s="118">
        <f>N219</f>
        <v>0</v>
      </c>
      <c r="O217" s="152">
        <f>O219</f>
        <v>43.2</v>
      </c>
      <c r="P217" s="118">
        <f>P219</f>
        <v>0</v>
      </c>
      <c r="Q217" s="152">
        <f>Q219</f>
        <v>43.2</v>
      </c>
    </row>
    <row r="218" spans="1:17" ht="15.75" customHeight="1">
      <c r="A218" s="224" t="s">
        <v>339</v>
      </c>
      <c r="B218" s="132" t="s">
        <v>210</v>
      </c>
      <c r="C218" s="79" t="s">
        <v>394</v>
      </c>
      <c r="D218" s="79" t="s">
        <v>353</v>
      </c>
      <c r="E218" s="87" t="s">
        <v>199</v>
      </c>
      <c r="F218" s="79" t="s">
        <v>102</v>
      </c>
      <c r="G218" s="118">
        <f aca="true" t="shared" si="78" ref="G218:Q218">G219</f>
        <v>43.2</v>
      </c>
      <c r="H218" s="118">
        <f t="shared" si="78"/>
        <v>0</v>
      </c>
      <c r="I218" s="118">
        <f t="shared" si="78"/>
        <v>43.2</v>
      </c>
      <c r="J218" s="118">
        <f t="shared" si="78"/>
        <v>0</v>
      </c>
      <c r="K218" s="152">
        <f t="shared" si="78"/>
        <v>43.2</v>
      </c>
      <c r="L218" s="118">
        <f t="shared" si="78"/>
        <v>0</v>
      </c>
      <c r="M218" s="152">
        <f t="shared" si="78"/>
        <v>43.2</v>
      </c>
      <c r="N218" s="118">
        <f t="shared" si="78"/>
        <v>0</v>
      </c>
      <c r="O218" s="152">
        <f t="shared" si="78"/>
        <v>43.2</v>
      </c>
      <c r="P218" s="118">
        <f t="shared" si="78"/>
        <v>0</v>
      </c>
      <c r="Q218" s="152">
        <f t="shared" si="78"/>
        <v>43.2</v>
      </c>
    </row>
    <row r="219" spans="1:17" ht="13.5" customHeight="1" hidden="1">
      <c r="A219" s="225" t="s">
        <v>32</v>
      </c>
      <c r="B219" s="132" t="s">
        <v>210</v>
      </c>
      <c r="C219" s="192" t="s">
        <v>394</v>
      </c>
      <c r="D219" s="192" t="s">
        <v>353</v>
      </c>
      <c r="E219" s="183" t="s">
        <v>199</v>
      </c>
      <c r="F219" s="192" t="s">
        <v>397</v>
      </c>
      <c r="G219" s="139">
        <v>43.2</v>
      </c>
      <c r="H219" s="139"/>
      <c r="I219" s="139">
        <f>G219+H219</f>
        <v>43.2</v>
      </c>
      <c r="J219" s="139"/>
      <c r="K219" s="284">
        <f>I219+J219</f>
        <v>43.2</v>
      </c>
      <c r="L219" s="139"/>
      <c r="M219" s="284">
        <f>K219+L219</f>
        <v>43.2</v>
      </c>
      <c r="N219" s="139"/>
      <c r="O219" s="284">
        <f>M219+N219</f>
        <v>43.2</v>
      </c>
      <c r="P219" s="139"/>
      <c r="Q219" s="284">
        <f>O219+P219</f>
        <v>43.2</v>
      </c>
    </row>
    <row r="220" spans="1:17" s="19" customFormat="1" ht="14.25" customHeight="1">
      <c r="A220" s="83" t="s">
        <v>390</v>
      </c>
      <c r="B220" s="131" t="s">
        <v>210</v>
      </c>
      <c r="C220" s="88" t="s">
        <v>392</v>
      </c>
      <c r="D220" s="79"/>
      <c r="E220" s="87"/>
      <c r="F220" s="79"/>
      <c r="G220" s="120">
        <f aca="true" t="shared" si="79" ref="G220:Q221">G221</f>
        <v>318.75</v>
      </c>
      <c r="H220" s="120">
        <f t="shared" si="79"/>
        <v>0</v>
      </c>
      <c r="I220" s="120">
        <f t="shared" si="79"/>
        <v>318.75</v>
      </c>
      <c r="J220" s="120">
        <f t="shared" si="79"/>
        <v>0</v>
      </c>
      <c r="K220" s="151">
        <f t="shared" si="79"/>
        <v>318.75</v>
      </c>
      <c r="L220" s="120">
        <f t="shared" si="79"/>
        <v>40</v>
      </c>
      <c r="M220" s="151">
        <f t="shared" si="79"/>
        <v>358.75</v>
      </c>
      <c r="N220" s="120">
        <f t="shared" si="79"/>
        <v>20</v>
      </c>
      <c r="O220" s="151">
        <f t="shared" si="79"/>
        <v>378.75</v>
      </c>
      <c r="P220" s="120">
        <f t="shared" si="79"/>
        <v>0</v>
      </c>
      <c r="Q220" s="151">
        <f t="shared" si="79"/>
        <v>378.75</v>
      </c>
    </row>
    <row r="221" spans="1:17" s="19" customFormat="1" ht="14.25" customHeight="1">
      <c r="A221" s="47" t="s">
        <v>391</v>
      </c>
      <c r="B221" s="131" t="s">
        <v>210</v>
      </c>
      <c r="C221" s="122" t="s">
        <v>392</v>
      </c>
      <c r="D221" s="122" t="s">
        <v>354</v>
      </c>
      <c r="E221" s="184"/>
      <c r="F221" s="122"/>
      <c r="G221" s="124">
        <f t="shared" si="79"/>
        <v>318.75</v>
      </c>
      <c r="H221" s="124">
        <f t="shared" si="79"/>
        <v>0</v>
      </c>
      <c r="I221" s="124">
        <f t="shared" si="79"/>
        <v>318.75</v>
      </c>
      <c r="J221" s="124">
        <f t="shared" si="79"/>
        <v>0</v>
      </c>
      <c r="K221" s="108">
        <f t="shared" si="79"/>
        <v>318.75</v>
      </c>
      <c r="L221" s="124">
        <f t="shared" si="79"/>
        <v>40</v>
      </c>
      <c r="M221" s="108">
        <f t="shared" si="79"/>
        <v>358.75</v>
      </c>
      <c r="N221" s="124">
        <f t="shared" si="79"/>
        <v>20</v>
      </c>
      <c r="O221" s="108">
        <f t="shared" si="79"/>
        <v>378.75</v>
      </c>
      <c r="P221" s="124">
        <f t="shared" si="79"/>
        <v>0</v>
      </c>
      <c r="Q221" s="108">
        <f t="shared" si="79"/>
        <v>378.75</v>
      </c>
    </row>
    <row r="222" spans="1:17" s="159" customFormat="1" ht="29.25" customHeight="1">
      <c r="A222" s="226" t="s">
        <v>243</v>
      </c>
      <c r="B222" s="171" t="s">
        <v>210</v>
      </c>
      <c r="C222" s="156" t="s">
        <v>392</v>
      </c>
      <c r="D222" s="156" t="s">
        <v>354</v>
      </c>
      <c r="E222" s="173" t="s">
        <v>181</v>
      </c>
      <c r="F222" s="156"/>
      <c r="G222" s="205">
        <f aca="true" t="shared" si="80" ref="G222:M222">G223+G227</f>
        <v>318.75</v>
      </c>
      <c r="H222" s="205">
        <f t="shared" si="80"/>
        <v>0</v>
      </c>
      <c r="I222" s="205">
        <f t="shared" si="80"/>
        <v>318.75</v>
      </c>
      <c r="J222" s="205">
        <f t="shared" si="80"/>
        <v>0</v>
      </c>
      <c r="K222" s="109">
        <f t="shared" si="80"/>
        <v>318.75</v>
      </c>
      <c r="L222" s="205">
        <f t="shared" si="80"/>
        <v>40</v>
      </c>
      <c r="M222" s="109">
        <f t="shared" si="80"/>
        <v>358.75</v>
      </c>
      <c r="N222" s="205">
        <f>N223+N227</f>
        <v>20</v>
      </c>
      <c r="O222" s="109">
        <f>O223+O227</f>
        <v>378.75</v>
      </c>
      <c r="P222" s="205">
        <f>P223+P227</f>
        <v>0</v>
      </c>
      <c r="Q222" s="109">
        <f>Q223+Q227</f>
        <v>378.75</v>
      </c>
    </row>
    <row r="223" spans="1:17" s="6" customFormat="1" ht="29.25" customHeight="1">
      <c r="A223" s="227" t="s">
        <v>293</v>
      </c>
      <c r="B223" s="141" t="s">
        <v>210</v>
      </c>
      <c r="C223" s="142" t="s">
        <v>392</v>
      </c>
      <c r="D223" s="142" t="s">
        <v>354</v>
      </c>
      <c r="E223" s="145" t="s">
        <v>294</v>
      </c>
      <c r="F223" s="142"/>
      <c r="G223" s="146">
        <f aca="true" t="shared" si="81" ref="G223:Q225">G224</f>
        <v>318.75</v>
      </c>
      <c r="H223" s="146">
        <f t="shared" si="81"/>
        <v>0</v>
      </c>
      <c r="I223" s="146">
        <f t="shared" si="81"/>
        <v>318.75</v>
      </c>
      <c r="J223" s="146">
        <f t="shared" si="81"/>
        <v>0</v>
      </c>
      <c r="K223" s="283">
        <f t="shared" si="81"/>
        <v>318.75</v>
      </c>
      <c r="L223" s="146">
        <f t="shared" si="81"/>
        <v>20</v>
      </c>
      <c r="M223" s="283">
        <f t="shared" si="81"/>
        <v>338.75</v>
      </c>
      <c r="N223" s="146">
        <f t="shared" si="81"/>
        <v>0</v>
      </c>
      <c r="O223" s="283">
        <f t="shared" si="81"/>
        <v>338.75</v>
      </c>
      <c r="P223" s="146">
        <f t="shared" si="81"/>
        <v>0</v>
      </c>
      <c r="Q223" s="283">
        <f t="shared" si="81"/>
        <v>338.75</v>
      </c>
    </row>
    <row r="224" spans="1:17" s="6" customFormat="1" ht="29.25" customHeight="1">
      <c r="A224" s="91" t="s">
        <v>267</v>
      </c>
      <c r="B224" s="132" t="s">
        <v>210</v>
      </c>
      <c r="C224" s="92" t="s">
        <v>392</v>
      </c>
      <c r="D224" s="92" t="s">
        <v>354</v>
      </c>
      <c r="E224" s="87" t="s">
        <v>294</v>
      </c>
      <c r="F224" s="92" t="s">
        <v>268</v>
      </c>
      <c r="G224" s="240">
        <f t="shared" si="81"/>
        <v>318.75</v>
      </c>
      <c r="H224" s="240">
        <f t="shared" si="81"/>
        <v>0</v>
      </c>
      <c r="I224" s="240">
        <f t="shared" si="81"/>
        <v>318.75</v>
      </c>
      <c r="J224" s="240">
        <f t="shared" si="81"/>
        <v>0</v>
      </c>
      <c r="K224" s="110">
        <f t="shared" si="81"/>
        <v>318.75</v>
      </c>
      <c r="L224" s="240">
        <f t="shared" si="81"/>
        <v>20</v>
      </c>
      <c r="M224" s="110">
        <f t="shared" si="81"/>
        <v>338.75</v>
      </c>
      <c r="N224" s="240">
        <f t="shared" si="81"/>
        <v>0</v>
      </c>
      <c r="O224" s="110">
        <f t="shared" si="81"/>
        <v>338.75</v>
      </c>
      <c r="P224" s="240">
        <f t="shared" si="81"/>
        <v>0</v>
      </c>
      <c r="Q224" s="110">
        <f t="shared" si="81"/>
        <v>338.75</v>
      </c>
    </row>
    <row r="225" spans="1:17" s="6" customFormat="1" ht="29.25" customHeight="1">
      <c r="A225" s="78" t="s">
        <v>269</v>
      </c>
      <c r="B225" s="132" t="s">
        <v>210</v>
      </c>
      <c r="C225" s="92" t="s">
        <v>392</v>
      </c>
      <c r="D225" s="92" t="s">
        <v>354</v>
      </c>
      <c r="E225" s="87" t="s">
        <v>294</v>
      </c>
      <c r="F225" s="92" t="s">
        <v>231</v>
      </c>
      <c r="G225" s="240">
        <f t="shared" si="81"/>
        <v>318.75</v>
      </c>
      <c r="H225" s="240">
        <f t="shared" si="81"/>
        <v>0</v>
      </c>
      <c r="I225" s="240">
        <f t="shared" si="81"/>
        <v>318.75</v>
      </c>
      <c r="J225" s="240">
        <f t="shared" si="81"/>
        <v>0</v>
      </c>
      <c r="K225" s="110">
        <f t="shared" si="81"/>
        <v>318.75</v>
      </c>
      <c r="L225" s="240">
        <f t="shared" si="81"/>
        <v>20</v>
      </c>
      <c r="M225" s="110">
        <f t="shared" si="81"/>
        <v>338.75</v>
      </c>
      <c r="N225" s="240">
        <f t="shared" si="81"/>
        <v>0</v>
      </c>
      <c r="O225" s="110">
        <f t="shared" si="81"/>
        <v>338.75</v>
      </c>
      <c r="P225" s="240">
        <f t="shared" si="81"/>
        <v>0</v>
      </c>
      <c r="Q225" s="110">
        <f t="shared" si="81"/>
        <v>338.75</v>
      </c>
    </row>
    <row r="226" spans="1:17" s="6" customFormat="1" ht="29.25" customHeight="1" hidden="1">
      <c r="A226" s="193" t="s">
        <v>30</v>
      </c>
      <c r="B226" s="132" t="s">
        <v>210</v>
      </c>
      <c r="C226" s="215" t="s">
        <v>392</v>
      </c>
      <c r="D226" s="215" t="s">
        <v>354</v>
      </c>
      <c r="E226" s="183" t="s">
        <v>294</v>
      </c>
      <c r="F226" s="215" t="s">
        <v>372</v>
      </c>
      <c r="G226" s="240">
        <v>318.75</v>
      </c>
      <c r="H226" s="240"/>
      <c r="I226" s="240">
        <f>G226+H226</f>
        <v>318.75</v>
      </c>
      <c r="J226" s="240"/>
      <c r="K226" s="110">
        <f>I226+J226</f>
        <v>318.75</v>
      </c>
      <c r="L226" s="240">
        <v>20</v>
      </c>
      <c r="M226" s="110">
        <f>K226+L226</f>
        <v>338.75</v>
      </c>
      <c r="N226" s="240"/>
      <c r="O226" s="110">
        <f>M226+N226</f>
        <v>338.75</v>
      </c>
      <c r="P226" s="240"/>
      <c r="Q226" s="110">
        <f>O226+P226</f>
        <v>338.75</v>
      </c>
    </row>
    <row r="227" spans="1:17" s="6" customFormat="1" ht="57" customHeight="1">
      <c r="A227" s="160" t="s">
        <v>428</v>
      </c>
      <c r="B227" s="132" t="s">
        <v>102</v>
      </c>
      <c r="C227" s="142" t="s">
        <v>392</v>
      </c>
      <c r="D227" s="142" t="s">
        <v>354</v>
      </c>
      <c r="E227" s="145" t="s">
        <v>296</v>
      </c>
      <c r="F227" s="145"/>
      <c r="G227" s="146">
        <f aca="true" t="shared" si="82" ref="G227:Q229">G228</f>
        <v>0</v>
      </c>
      <c r="H227" s="146">
        <f t="shared" si="82"/>
        <v>0</v>
      </c>
      <c r="I227" s="146">
        <f t="shared" si="82"/>
        <v>0</v>
      </c>
      <c r="J227" s="146">
        <f t="shared" si="82"/>
        <v>0</v>
      </c>
      <c r="K227" s="283">
        <f t="shared" si="82"/>
        <v>0</v>
      </c>
      <c r="L227" s="146">
        <f t="shared" si="82"/>
        <v>20</v>
      </c>
      <c r="M227" s="283">
        <f t="shared" si="82"/>
        <v>20</v>
      </c>
      <c r="N227" s="146">
        <f t="shared" si="82"/>
        <v>20</v>
      </c>
      <c r="O227" s="283">
        <f t="shared" si="82"/>
        <v>40</v>
      </c>
      <c r="P227" s="146">
        <f t="shared" si="82"/>
        <v>0</v>
      </c>
      <c r="Q227" s="283">
        <f t="shared" si="82"/>
        <v>40</v>
      </c>
    </row>
    <row r="228" spans="1:17" s="6" customFormat="1" ht="29.25" customHeight="1">
      <c r="A228" s="91" t="s">
        <v>267</v>
      </c>
      <c r="B228" s="132" t="s">
        <v>102</v>
      </c>
      <c r="C228" s="92" t="s">
        <v>392</v>
      </c>
      <c r="D228" s="92" t="s">
        <v>354</v>
      </c>
      <c r="E228" s="200" t="s">
        <v>296</v>
      </c>
      <c r="F228" s="92" t="s">
        <v>268</v>
      </c>
      <c r="G228" s="117">
        <f t="shared" si="82"/>
        <v>0</v>
      </c>
      <c r="H228" s="117">
        <f t="shared" si="82"/>
        <v>0</v>
      </c>
      <c r="I228" s="117">
        <f t="shared" si="82"/>
        <v>0</v>
      </c>
      <c r="J228" s="240">
        <f t="shared" si="82"/>
        <v>0</v>
      </c>
      <c r="K228" s="110">
        <f t="shared" si="82"/>
        <v>0</v>
      </c>
      <c r="L228" s="240">
        <f t="shared" si="82"/>
        <v>20</v>
      </c>
      <c r="M228" s="110">
        <f t="shared" si="82"/>
        <v>20</v>
      </c>
      <c r="N228" s="240">
        <f t="shared" si="82"/>
        <v>20</v>
      </c>
      <c r="O228" s="110">
        <f t="shared" si="82"/>
        <v>40</v>
      </c>
      <c r="P228" s="240">
        <f t="shared" si="82"/>
        <v>0</v>
      </c>
      <c r="Q228" s="110">
        <f t="shared" si="82"/>
        <v>40</v>
      </c>
    </row>
    <row r="229" spans="1:17" s="6" customFormat="1" ht="29.25" customHeight="1">
      <c r="A229" s="78" t="s">
        <v>269</v>
      </c>
      <c r="B229" s="132" t="s">
        <v>102</v>
      </c>
      <c r="C229" s="92" t="s">
        <v>392</v>
      </c>
      <c r="D229" s="92" t="s">
        <v>354</v>
      </c>
      <c r="E229" s="200" t="s">
        <v>296</v>
      </c>
      <c r="F229" s="92" t="s">
        <v>231</v>
      </c>
      <c r="G229" s="117">
        <f t="shared" si="82"/>
        <v>0</v>
      </c>
      <c r="H229" s="117">
        <f t="shared" si="82"/>
        <v>0</v>
      </c>
      <c r="I229" s="117">
        <f t="shared" si="82"/>
        <v>0</v>
      </c>
      <c r="J229" s="240">
        <f t="shared" si="82"/>
        <v>0</v>
      </c>
      <c r="K229" s="110">
        <f t="shared" si="82"/>
        <v>0</v>
      </c>
      <c r="L229" s="240">
        <f t="shared" si="82"/>
        <v>20</v>
      </c>
      <c r="M229" s="110">
        <f t="shared" si="82"/>
        <v>20</v>
      </c>
      <c r="N229" s="240">
        <f t="shared" si="82"/>
        <v>20</v>
      </c>
      <c r="O229" s="110">
        <f t="shared" si="82"/>
        <v>40</v>
      </c>
      <c r="P229" s="240">
        <f t="shared" si="82"/>
        <v>0</v>
      </c>
      <c r="Q229" s="110">
        <f t="shared" si="82"/>
        <v>40</v>
      </c>
    </row>
    <row r="230" spans="1:17" s="6" customFormat="1" ht="29.25" customHeight="1" hidden="1">
      <c r="A230" s="193" t="s">
        <v>30</v>
      </c>
      <c r="B230" s="132" t="s">
        <v>102</v>
      </c>
      <c r="C230" s="215" t="s">
        <v>392</v>
      </c>
      <c r="D230" s="215" t="s">
        <v>354</v>
      </c>
      <c r="E230" s="218" t="s">
        <v>296</v>
      </c>
      <c r="F230" s="215" t="s">
        <v>372</v>
      </c>
      <c r="G230" s="117"/>
      <c r="H230" s="117"/>
      <c r="I230" s="117">
        <f>G230+H230</f>
        <v>0</v>
      </c>
      <c r="J230" s="240"/>
      <c r="K230" s="110">
        <f>I230+J230</f>
        <v>0</v>
      </c>
      <c r="L230" s="240">
        <v>20</v>
      </c>
      <c r="M230" s="110">
        <f>K230+L230</f>
        <v>20</v>
      </c>
      <c r="N230" s="240">
        <v>20</v>
      </c>
      <c r="O230" s="322">
        <f>M230+N230</f>
        <v>40</v>
      </c>
      <c r="P230" s="323"/>
      <c r="Q230" s="322">
        <f>O230+P230</f>
        <v>40</v>
      </c>
    </row>
    <row r="231" spans="1:17" s="19" customFormat="1" ht="39" customHeight="1">
      <c r="A231" s="89" t="s">
        <v>398</v>
      </c>
      <c r="B231" s="131" t="s">
        <v>210</v>
      </c>
      <c r="C231" s="88" t="s">
        <v>401</v>
      </c>
      <c r="D231" s="88"/>
      <c r="E231" s="87"/>
      <c r="F231" s="88"/>
      <c r="G231" s="121">
        <f aca="true" t="shared" si="83" ref="G231:Q231">G232</f>
        <v>409.1</v>
      </c>
      <c r="H231" s="121">
        <f t="shared" si="83"/>
        <v>0</v>
      </c>
      <c r="I231" s="121">
        <f t="shared" si="83"/>
        <v>409.1</v>
      </c>
      <c r="J231" s="121">
        <f t="shared" si="83"/>
        <v>0</v>
      </c>
      <c r="K231" s="150">
        <f t="shared" si="83"/>
        <v>409.1</v>
      </c>
      <c r="L231" s="121">
        <f t="shared" si="83"/>
        <v>0</v>
      </c>
      <c r="M231" s="150">
        <f t="shared" si="83"/>
        <v>409.1</v>
      </c>
      <c r="N231" s="121">
        <f t="shared" si="83"/>
        <v>90</v>
      </c>
      <c r="O231" s="150">
        <f t="shared" si="83"/>
        <v>499.09999999999997</v>
      </c>
      <c r="P231" s="121">
        <f t="shared" si="83"/>
        <v>0</v>
      </c>
      <c r="Q231" s="150">
        <f t="shared" si="83"/>
        <v>499.09999999999997</v>
      </c>
    </row>
    <row r="232" spans="1:17" s="19" customFormat="1" ht="15.75" customHeight="1">
      <c r="A232" s="165" t="s">
        <v>399</v>
      </c>
      <c r="B232" s="131" t="s">
        <v>210</v>
      </c>
      <c r="C232" s="122" t="s">
        <v>401</v>
      </c>
      <c r="D232" s="122" t="s">
        <v>356</v>
      </c>
      <c r="E232" s="184"/>
      <c r="F232" s="122"/>
      <c r="G232" s="124">
        <f aca="true" t="shared" si="84" ref="G232:M232">G234+G237+G240</f>
        <v>409.1</v>
      </c>
      <c r="H232" s="124">
        <f t="shared" si="84"/>
        <v>0</v>
      </c>
      <c r="I232" s="124">
        <f t="shared" si="84"/>
        <v>409.1</v>
      </c>
      <c r="J232" s="124">
        <f t="shared" si="84"/>
        <v>0</v>
      </c>
      <c r="K232" s="108">
        <f t="shared" si="84"/>
        <v>409.1</v>
      </c>
      <c r="L232" s="124">
        <f t="shared" si="84"/>
        <v>0</v>
      </c>
      <c r="M232" s="108">
        <f t="shared" si="84"/>
        <v>409.1</v>
      </c>
      <c r="N232" s="124">
        <f>N234+N237+N240</f>
        <v>90</v>
      </c>
      <c r="O232" s="108">
        <f>O234+O237+O240</f>
        <v>499.09999999999997</v>
      </c>
      <c r="P232" s="124">
        <f>P234+P237+P240</f>
        <v>0</v>
      </c>
      <c r="Q232" s="108">
        <f>Q234+Q237+Q240</f>
        <v>499.09999999999997</v>
      </c>
    </row>
    <row r="233" spans="1:17" ht="27.75" customHeight="1">
      <c r="A233" s="226" t="s">
        <v>243</v>
      </c>
      <c r="B233" s="171" t="s">
        <v>210</v>
      </c>
      <c r="C233" s="156" t="s">
        <v>401</v>
      </c>
      <c r="D233" s="156" t="s">
        <v>356</v>
      </c>
      <c r="E233" s="173" t="s">
        <v>181</v>
      </c>
      <c r="F233" s="79"/>
      <c r="G233" s="118">
        <f aca="true" t="shared" si="85" ref="G233:M233">G234+G237+G240</f>
        <v>409.1</v>
      </c>
      <c r="H233" s="118">
        <f t="shared" si="85"/>
        <v>0</v>
      </c>
      <c r="I233" s="118">
        <f t="shared" si="85"/>
        <v>409.1</v>
      </c>
      <c r="J233" s="118">
        <f t="shared" si="85"/>
        <v>0</v>
      </c>
      <c r="K233" s="109">
        <f t="shared" si="85"/>
        <v>409.1</v>
      </c>
      <c r="L233" s="205">
        <f t="shared" si="85"/>
        <v>0</v>
      </c>
      <c r="M233" s="109">
        <f t="shared" si="85"/>
        <v>409.1</v>
      </c>
      <c r="N233" s="205">
        <f>N234+N237+N240</f>
        <v>90</v>
      </c>
      <c r="O233" s="109">
        <f>O234+O237+O240</f>
        <v>499.09999999999997</v>
      </c>
      <c r="P233" s="205">
        <f>P234+P237+P240</f>
        <v>0</v>
      </c>
      <c r="Q233" s="109">
        <f>Q234+Q237+Q240</f>
        <v>499.09999999999997</v>
      </c>
    </row>
    <row r="234" spans="1:17" s="6" customFormat="1" ht="40.5" customHeight="1">
      <c r="A234" s="143" t="s">
        <v>205</v>
      </c>
      <c r="B234" s="141" t="s">
        <v>210</v>
      </c>
      <c r="C234" s="142" t="s">
        <v>401</v>
      </c>
      <c r="D234" s="142" t="s">
        <v>356</v>
      </c>
      <c r="E234" s="145" t="s">
        <v>200</v>
      </c>
      <c r="F234" s="142"/>
      <c r="G234" s="146">
        <f aca="true" t="shared" si="86" ref="G234:M234">G236</f>
        <v>188.4</v>
      </c>
      <c r="H234" s="146">
        <f t="shared" si="86"/>
        <v>0</v>
      </c>
      <c r="I234" s="146">
        <f t="shared" si="86"/>
        <v>188.4</v>
      </c>
      <c r="J234" s="146">
        <f t="shared" si="86"/>
        <v>0</v>
      </c>
      <c r="K234" s="283">
        <f t="shared" si="86"/>
        <v>188.4</v>
      </c>
      <c r="L234" s="146">
        <f t="shared" si="86"/>
        <v>0</v>
      </c>
      <c r="M234" s="283">
        <f t="shared" si="86"/>
        <v>188.4</v>
      </c>
      <c r="N234" s="146">
        <f>N236</f>
        <v>90</v>
      </c>
      <c r="O234" s="283">
        <f>O236</f>
        <v>278.4</v>
      </c>
      <c r="P234" s="146">
        <f>P236</f>
        <v>0</v>
      </c>
      <c r="Q234" s="283">
        <f>Q236</f>
        <v>278.4</v>
      </c>
    </row>
    <row r="235" spans="1:17" ht="15" customHeight="1">
      <c r="A235" s="91" t="s">
        <v>340</v>
      </c>
      <c r="B235" s="132" t="s">
        <v>210</v>
      </c>
      <c r="C235" s="79" t="s">
        <v>401</v>
      </c>
      <c r="D235" s="79" t="s">
        <v>356</v>
      </c>
      <c r="E235" s="87" t="s">
        <v>200</v>
      </c>
      <c r="F235" s="92" t="s">
        <v>341</v>
      </c>
      <c r="G235" s="240">
        <f aca="true" t="shared" si="87" ref="G235:Q235">G236</f>
        <v>188.4</v>
      </c>
      <c r="H235" s="240">
        <f t="shared" si="87"/>
        <v>0</v>
      </c>
      <c r="I235" s="240">
        <f t="shared" si="87"/>
        <v>188.4</v>
      </c>
      <c r="J235" s="240">
        <f t="shared" si="87"/>
        <v>0</v>
      </c>
      <c r="K235" s="110">
        <f t="shared" si="87"/>
        <v>188.4</v>
      </c>
      <c r="L235" s="240">
        <f t="shared" si="87"/>
        <v>0</v>
      </c>
      <c r="M235" s="110">
        <f t="shared" si="87"/>
        <v>188.4</v>
      </c>
      <c r="N235" s="240">
        <f t="shared" si="87"/>
        <v>90</v>
      </c>
      <c r="O235" s="110">
        <f t="shared" si="87"/>
        <v>278.4</v>
      </c>
      <c r="P235" s="240">
        <f t="shared" si="87"/>
        <v>0</v>
      </c>
      <c r="Q235" s="110">
        <f t="shared" si="87"/>
        <v>278.4</v>
      </c>
    </row>
    <row r="236" spans="1:17" ht="16.5" customHeight="1">
      <c r="A236" s="81" t="s">
        <v>100</v>
      </c>
      <c r="B236" s="132" t="s">
        <v>210</v>
      </c>
      <c r="C236" s="79" t="s">
        <v>401</v>
      </c>
      <c r="D236" s="79" t="s">
        <v>356</v>
      </c>
      <c r="E236" s="87" t="s">
        <v>200</v>
      </c>
      <c r="F236" s="79" t="s">
        <v>366</v>
      </c>
      <c r="G236" s="118">
        <v>188.4</v>
      </c>
      <c r="H236" s="118"/>
      <c r="I236" s="118">
        <f>G236+H236</f>
        <v>188.4</v>
      </c>
      <c r="J236" s="118"/>
      <c r="K236" s="152">
        <f>I236+J236</f>
        <v>188.4</v>
      </c>
      <c r="L236" s="118"/>
      <c r="M236" s="152">
        <f>K236+L236</f>
        <v>188.4</v>
      </c>
      <c r="N236" s="118">
        <v>90</v>
      </c>
      <c r="O236" s="152">
        <f>M236+N236</f>
        <v>278.4</v>
      </c>
      <c r="P236" s="118"/>
      <c r="Q236" s="152">
        <f>O236+P236</f>
        <v>278.4</v>
      </c>
    </row>
    <row r="237" spans="1:17" s="6" customFormat="1" ht="30.75" customHeight="1">
      <c r="A237" s="143" t="s">
        <v>122</v>
      </c>
      <c r="B237" s="141" t="s">
        <v>210</v>
      </c>
      <c r="C237" s="142" t="s">
        <v>401</v>
      </c>
      <c r="D237" s="142" t="s">
        <v>356</v>
      </c>
      <c r="E237" s="145" t="s">
        <v>201</v>
      </c>
      <c r="F237" s="142"/>
      <c r="G237" s="146">
        <f aca="true" t="shared" si="88" ref="G237:M237">G239</f>
        <v>183.4</v>
      </c>
      <c r="H237" s="146">
        <f t="shared" si="88"/>
        <v>0</v>
      </c>
      <c r="I237" s="146">
        <f t="shared" si="88"/>
        <v>183.4</v>
      </c>
      <c r="J237" s="146">
        <f t="shared" si="88"/>
        <v>0</v>
      </c>
      <c r="K237" s="283">
        <f t="shared" si="88"/>
        <v>183.4</v>
      </c>
      <c r="L237" s="146">
        <f t="shared" si="88"/>
        <v>0</v>
      </c>
      <c r="M237" s="283">
        <f t="shared" si="88"/>
        <v>183.4</v>
      </c>
      <c r="N237" s="146">
        <f>N239</f>
        <v>0</v>
      </c>
      <c r="O237" s="283">
        <f>O239</f>
        <v>183.4</v>
      </c>
      <c r="P237" s="146">
        <f>P239</f>
        <v>0</v>
      </c>
      <c r="Q237" s="283">
        <f>Q239</f>
        <v>183.4</v>
      </c>
    </row>
    <row r="238" spans="1:17" s="6" customFormat="1" ht="15.75" customHeight="1">
      <c r="A238" s="91" t="s">
        <v>340</v>
      </c>
      <c r="B238" s="132" t="s">
        <v>210</v>
      </c>
      <c r="C238" s="79" t="s">
        <v>401</v>
      </c>
      <c r="D238" s="79" t="s">
        <v>356</v>
      </c>
      <c r="E238" s="87" t="s">
        <v>201</v>
      </c>
      <c r="F238" s="92" t="s">
        <v>341</v>
      </c>
      <c r="G238" s="146">
        <f aca="true" t="shared" si="89" ref="G238:Q238">G239</f>
        <v>183.4</v>
      </c>
      <c r="H238" s="146">
        <f t="shared" si="89"/>
        <v>0</v>
      </c>
      <c r="I238" s="146">
        <f t="shared" si="89"/>
        <v>183.4</v>
      </c>
      <c r="J238" s="146">
        <f t="shared" si="89"/>
        <v>0</v>
      </c>
      <c r="K238" s="283">
        <f t="shared" si="89"/>
        <v>183.4</v>
      </c>
      <c r="L238" s="146">
        <f t="shared" si="89"/>
        <v>0</v>
      </c>
      <c r="M238" s="283">
        <f t="shared" si="89"/>
        <v>183.4</v>
      </c>
      <c r="N238" s="146">
        <f t="shared" si="89"/>
        <v>0</v>
      </c>
      <c r="O238" s="283">
        <f t="shared" si="89"/>
        <v>183.4</v>
      </c>
      <c r="P238" s="146">
        <f t="shared" si="89"/>
        <v>0</v>
      </c>
      <c r="Q238" s="283">
        <f t="shared" si="89"/>
        <v>183.4</v>
      </c>
    </row>
    <row r="239" spans="1:17" ht="17.25" customHeight="1">
      <c r="A239" s="81" t="s">
        <v>100</v>
      </c>
      <c r="B239" s="132" t="s">
        <v>210</v>
      </c>
      <c r="C239" s="79" t="s">
        <v>401</v>
      </c>
      <c r="D239" s="79" t="s">
        <v>356</v>
      </c>
      <c r="E239" s="87" t="s">
        <v>201</v>
      </c>
      <c r="F239" s="79" t="s">
        <v>366</v>
      </c>
      <c r="G239" s="118">
        <v>183.4</v>
      </c>
      <c r="H239" s="118"/>
      <c r="I239" s="118">
        <f>G239+H239</f>
        <v>183.4</v>
      </c>
      <c r="J239" s="118"/>
      <c r="K239" s="152">
        <f>I239+J239</f>
        <v>183.4</v>
      </c>
      <c r="L239" s="118"/>
      <c r="M239" s="152">
        <f>K239+L239</f>
        <v>183.4</v>
      </c>
      <c r="N239" s="118"/>
      <c r="O239" s="152">
        <f>M239+N239</f>
        <v>183.4</v>
      </c>
      <c r="P239" s="118"/>
      <c r="Q239" s="152">
        <f>O239+P239</f>
        <v>183.4</v>
      </c>
    </row>
    <row r="240" spans="1:17" s="6" customFormat="1" ht="28.5" customHeight="1">
      <c r="A240" s="143" t="s">
        <v>206</v>
      </c>
      <c r="B240" s="141" t="s">
        <v>210</v>
      </c>
      <c r="C240" s="142" t="s">
        <v>401</v>
      </c>
      <c r="D240" s="142" t="s">
        <v>356</v>
      </c>
      <c r="E240" s="145" t="s">
        <v>202</v>
      </c>
      <c r="F240" s="142"/>
      <c r="G240" s="146">
        <f aca="true" t="shared" si="90" ref="G240:M240">G242</f>
        <v>37.3</v>
      </c>
      <c r="H240" s="146">
        <f t="shared" si="90"/>
        <v>0</v>
      </c>
      <c r="I240" s="146">
        <f t="shared" si="90"/>
        <v>37.3</v>
      </c>
      <c r="J240" s="146">
        <f t="shared" si="90"/>
        <v>0</v>
      </c>
      <c r="K240" s="283">
        <f t="shared" si="90"/>
        <v>37.3</v>
      </c>
      <c r="L240" s="146">
        <f t="shared" si="90"/>
        <v>0</v>
      </c>
      <c r="M240" s="283">
        <f t="shared" si="90"/>
        <v>37.3</v>
      </c>
      <c r="N240" s="146">
        <f>N242</f>
        <v>0</v>
      </c>
      <c r="O240" s="283">
        <f>O242</f>
        <v>37.3</v>
      </c>
      <c r="P240" s="146">
        <f>P242</f>
        <v>0</v>
      </c>
      <c r="Q240" s="283">
        <f>Q242</f>
        <v>37.3</v>
      </c>
    </row>
    <row r="241" spans="1:17" s="6" customFormat="1" ht="15" customHeight="1">
      <c r="A241" s="91" t="s">
        <v>340</v>
      </c>
      <c r="B241" s="132" t="s">
        <v>210</v>
      </c>
      <c r="C241" s="79" t="s">
        <v>401</v>
      </c>
      <c r="D241" s="79" t="s">
        <v>356</v>
      </c>
      <c r="E241" s="87" t="s">
        <v>202</v>
      </c>
      <c r="F241" s="92" t="s">
        <v>341</v>
      </c>
      <c r="G241" s="146">
        <f aca="true" t="shared" si="91" ref="G241:Q241">G242</f>
        <v>37.3</v>
      </c>
      <c r="H241" s="146">
        <f t="shared" si="91"/>
        <v>0</v>
      </c>
      <c r="I241" s="146">
        <f t="shared" si="91"/>
        <v>37.3</v>
      </c>
      <c r="J241" s="146">
        <f t="shared" si="91"/>
        <v>0</v>
      </c>
      <c r="K241" s="283">
        <f t="shared" si="91"/>
        <v>37.3</v>
      </c>
      <c r="L241" s="146">
        <f t="shared" si="91"/>
        <v>0</v>
      </c>
      <c r="M241" s="283">
        <f t="shared" si="91"/>
        <v>37.3</v>
      </c>
      <c r="N241" s="146">
        <f t="shared" si="91"/>
        <v>0</v>
      </c>
      <c r="O241" s="283">
        <f t="shared" si="91"/>
        <v>37.3</v>
      </c>
      <c r="P241" s="146">
        <f t="shared" si="91"/>
        <v>0</v>
      </c>
      <c r="Q241" s="283">
        <f t="shared" si="91"/>
        <v>37.3</v>
      </c>
    </row>
    <row r="242" spans="1:17" ht="17.25" customHeight="1">
      <c r="A242" s="81" t="s">
        <v>100</v>
      </c>
      <c r="B242" s="132" t="s">
        <v>210</v>
      </c>
      <c r="C242" s="79" t="s">
        <v>401</v>
      </c>
      <c r="D242" s="79" t="s">
        <v>356</v>
      </c>
      <c r="E242" s="87" t="s">
        <v>202</v>
      </c>
      <c r="F242" s="79" t="s">
        <v>366</v>
      </c>
      <c r="G242" s="118">
        <v>37.3</v>
      </c>
      <c r="H242" s="118"/>
      <c r="I242" s="118">
        <f>G242+H242</f>
        <v>37.3</v>
      </c>
      <c r="J242" s="118"/>
      <c r="K242" s="152">
        <f>I242+J242</f>
        <v>37.3</v>
      </c>
      <c r="L242" s="118"/>
      <c r="M242" s="152">
        <f>K242+L242</f>
        <v>37.3</v>
      </c>
      <c r="N242" s="118"/>
      <c r="O242" s="152">
        <f>M242+N242</f>
        <v>37.3</v>
      </c>
      <c r="P242" s="118"/>
      <c r="Q242" s="152">
        <f>O242+P242</f>
        <v>37.3</v>
      </c>
    </row>
    <row r="243" spans="1:17" s="19" customFormat="1" ht="15" customHeight="1">
      <c r="A243" s="85" t="s">
        <v>400</v>
      </c>
      <c r="B243" s="132"/>
      <c r="C243" s="88"/>
      <c r="D243" s="88"/>
      <c r="E243" s="87"/>
      <c r="F243" s="88"/>
      <c r="G243" s="151">
        <f aca="true" t="shared" si="92" ref="G243:M243">G9+G75+G88+G95+G135+G170+G213+G220+G231</f>
        <v>23049.000000000004</v>
      </c>
      <c r="H243" s="151">
        <f t="shared" si="92"/>
        <v>3178.2</v>
      </c>
      <c r="I243" s="151">
        <f t="shared" si="92"/>
        <v>26227.2</v>
      </c>
      <c r="J243" s="151">
        <f t="shared" si="92"/>
        <v>0</v>
      </c>
      <c r="K243" s="151">
        <f t="shared" si="92"/>
        <v>26227.2</v>
      </c>
      <c r="L243" s="151">
        <f t="shared" si="92"/>
        <v>20</v>
      </c>
      <c r="M243" s="151">
        <f t="shared" si="92"/>
        <v>26247.2</v>
      </c>
      <c r="N243" s="315">
        <f>N9+N75+N88+N95+N135+N170+N213+N220+N231</f>
        <v>946.10058</v>
      </c>
      <c r="O243" s="314">
        <f>O9+O75+O88+O95+O135+O170+O213+O220+O231</f>
        <v>27193.30058</v>
      </c>
      <c r="P243" s="315">
        <f>P9+P75+P88+P95+P135+P170+P213+P220+P231</f>
        <v>1065</v>
      </c>
      <c r="Q243" s="314">
        <f>Q9+Q75+Q88+Q95+Q135+Q170+Q213+Q220+Q231</f>
        <v>28258.30058</v>
      </c>
    </row>
    <row r="245" spans="7:17" ht="15.75"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</row>
    <row r="246" spans="7:17" ht="15.75" hidden="1">
      <c r="G246" s="134"/>
      <c r="H246" s="134"/>
      <c r="I246" s="134">
        <f>I243-G243</f>
        <v>3178.199999999997</v>
      </c>
      <c r="J246" s="134"/>
      <c r="K246" s="134">
        <f>K243-I243</f>
        <v>0</v>
      </c>
      <c r="L246" s="134"/>
      <c r="M246" s="134">
        <f>M243-K243</f>
        <v>20</v>
      </c>
      <c r="N246" s="134"/>
      <c r="O246" s="311">
        <f>O243-M243</f>
        <v>946.1005799999984</v>
      </c>
      <c r="P246" s="134"/>
      <c r="Q246" s="311">
        <f>Q243-O243</f>
        <v>1065</v>
      </c>
    </row>
    <row r="247" spans="7:17" ht="15.75"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</row>
    <row r="249" spans="7:17" ht="15.75">
      <c r="G249" s="229"/>
      <c r="H249" s="229"/>
      <c r="I249" s="229"/>
      <c r="J249" s="229"/>
      <c r="K249" s="229"/>
      <c r="L249" s="229"/>
      <c r="M249" s="229"/>
      <c r="N249" s="229"/>
      <c r="O249" s="229"/>
      <c r="P249" s="229"/>
      <c r="Q249" s="229"/>
    </row>
    <row r="252" spans="2:17" s="6" customFormat="1" ht="15.75">
      <c r="B252" s="30"/>
      <c r="C252" s="8"/>
      <c r="D252" s="8"/>
      <c r="F252" s="8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</row>
    <row r="260" spans="2:17" s="6" customFormat="1" ht="15.75">
      <c r="B260" s="30"/>
      <c r="C260" s="8"/>
      <c r="D260" s="8"/>
      <c r="F260" s="8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</row>
    <row r="272" spans="2:17" s="6" customFormat="1" ht="15.75">
      <c r="B272" s="30"/>
      <c r="C272" s="8"/>
      <c r="D272" s="8"/>
      <c r="F272" s="8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</row>
    <row r="299" spans="2:17" s="6" customFormat="1" ht="15.75">
      <c r="B299" s="30"/>
      <c r="C299" s="8"/>
      <c r="D299" s="8"/>
      <c r="F299" s="8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</row>
    <row r="308" spans="2:17" s="6" customFormat="1" ht="15.75">
      <c r="B308" s="30"/>
      <c r="C308" s="8"/>
      <c r="D308" s="8"/>
      <c r="F308" s="8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</row>
    <row r="319" spans="2:5" ht="15.75">
      <c r="B319" s="133"/>
      <c r="C319" s="9"/>
      <c r="D319" s="9"/>
      <c r="E319" s="2"/>
    </row>
    <row r="320" spans="2:5" ht="15.75">
      <c r="B320" s="133"/>
      <c r="C320" s="9"/>
      <c r="D320" s="9"/>
      <c r="E320" s="2"/>
    </row>
    <row r="321" spans="2:5" ht="15.75">
      <c r="B321" s="133"/>
      <c r="C321" s="9"/>
      <c r="D321" s="9"/>
      <c r="E321" s="2"/>
    </row>
    <row r="322" spans="2:5" ht="15.75">
      <c r="B322" s="133"/>
      <c r="C322" s="9"/>
      <c r="D322" s="9"/>
      <c r="E322" s="2"/>
    </row>
    <row r="323" spans="2:5" ht="15.75">
      <c r="B323" s="133"/>
      <c r="C323" s="9"/>
      <c r="D323" s="9"/>
      <c r="E323" s="2"/>
    </row>
  </sheetData>
  <sheetProtection/>
  <mergeCells count="3">
    <mergeCell ref="C1:G1"/>
    <mergeCell ref="C3:G3"/>
    <mergeCell ref="A5:Q5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3"/>
  <sheetViews>
    <sheetView workbookViewId="0" topLeftCell="A1">
      <selection activeCell="S12" sqref="S12"/>
    </sheetView>
  </sheetViews>
  <sheetFormatPr defaultColWidth="9.00390625" defaultRowHeight="12.75"/>
  <cols>
    <col min="1" max="1" width="49.125" style="1" customWidth="1"/>
    <col min="2" max="2" width="5.00390625" style="22" hidden="1" customWidth="1"/>
    <col min="3" max="3" width="4.00390625" style="7" customWidth="1"/>
    <col min="4" max="4" width="4.25390625" style="7" customWidth="1"/>
    <col min="5" max="5" width="13.00390625" style="1" customWidth="1"/>
    <col min="6" max="6" width="5.25390625" style="7" customWidth="1"/>
    <col min="7" max="7" width="11.375" style="18" hidden="1" customWidth="1"/>
    <col min="8" max="8" width="12.00390625" style="18" hidden="1" customWidth="1"/>
    <col min="9" max="9" width="10.75390625" style="18" hidden="1" customWidth="1"/>
    <col min="10" max="10" width="12.00390625" style="18" hidden="1" customWidth="1"/>
    <col min="11" max="11" width="10.75390625" style="18" hidden="1" customWidth="1"/>
    <col min="12" max="12" width="12.00390625" style="18" hidden="1" customWidth="1"/>
    <col min="13" max="13" width="10.75390625" style="18" hidden="1" customWidth="1"/>
    <col min="14" max="14" width="12.00390625" style="18" hidden="1" customWidth="1"/>
    <col min="15" max="15" width="11.25390625" style="18" hidden="1" customWidth="1"/>
    <col min="16" max="16" width="12.00390625" style="18" hidden="1" customWidth="1"/>
    <col min="17" max="17" width="11.25390625" style="18" customWidth="1"/>
    <col min="18" max="16384" width="9.125" style="1" customWidth="1"/>
  </cols>
  <sheetData>
    <row r="1" spans="1:7" s="5" customFormat="1" ht="15.75">
      <c r="A1" s="10"/>
      <c r="B1" s="130"/>
      <c r="C1" s="348" t="s">
        <v>157</v>
      </c>
      <c r="D1" s="348"/>
      <c r="E1" s="348"/>
      <c r="F1" s="348"/>
      <c r="G1" s="348"/>
    </row>
    <row r="2" spans="1:7" s="5" customFormat="1" ht="15.75">
      <c r="A2" s="10"/>
      <c r="B2" s="130"/>
      <c r="C2" s="277" t="s">
        <v>361</v>
      </c>
      <c r="D2" s="277"/>
      <c r="E2" s="277"/>
      <c r="F2" s="277"/>
      <c r="G2" s="277"/>
    </row>
    <row r="3" spans="1:7" s="5" customFormat="1" ht="15.75">
      <c r="A3" s="10"/>
      <c r="B3" s="130"/>
      <c r="C3" s="349" t="s">
        <v>454</v>
      </c>
      <c r="D3" s="349"/>
      <c r="E3" s="349"/>
      <c r="F3" s="349"/>
      <c r="G3" s="349"/>
    </row>
    <row r="4" spans="1:17" s="5" customFormat="1" ht="15.75">
      <c r="A4" s="10"/>
      <c r="B4" s="130"/>
      <c r="C4" s="11"/>
      <c r="D4" s="11"/>
      <c r="E4" s="11"/>
      <c r="F4" s="163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s="5" customFormat="1" ht="62.25" customHeight="1">
      <c r="A5" s="350" t="s">
        <v>132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</row>
    <row r="6" ht="12" customHeight="1"/>
    <row r="7" spans="1:17" s="4" customFormat="1" ht="42.75" customHeight="1">
      <c r="A7" s="111" t="s">
        <v>362</v>
      </c>
      <c r="B7" s="111" t="s">
        <v>238</v>
      </c>
      <c r="C7" s="111" t="s">
        <v>257</v>
      </c>
      <c r="D7" s="111" t="s">
        <v>258</v>
      </c>
      <c r="E7" s="111" t="s">
        <v>259</v>
      </c>
      <c r="F7" s="111" t="s">
        <v>260</v>
      </c>
      <c r="G7" s="164" t="s">
        <v>261</v>
      </c>
      <c r="H7" s="164" t="s">
        <v>208</v>
      </c>
      <c r="I7" s="164" t="s">
        <v>261</v>
      </c>
      <c r="J7" s="164" t="s">
        <v>37</v>
      </c>
      <c r="K7" s="164" t="s">
        <v>261</v>
      </c>
      <c r="L7" s="164" t="s">
        <v>2</v>
      </c>
      <c r="M7" s="164" t="s">
        <v>261</v>
      </c>
      <c r="N7" s="164" t="s">
        <v>429</v>
      </c>
      <c r="O7" s="164" t="s">
        <v>261</v>
      </c>
      <c r="P7" s="164" t="s">
        <v>452</v>
      </c>
      <c r="Q7" s="164" t="s">
        <v>261</v>
      </c>
    </row>
    <row r="8" spans="1:17" ht="12" customHeight="1">
      <c r="A8" s="27">
        <v>1</v>
      </c>
      <c r="B8" s="27">
        <v>2</v>
      </c>
      <c r="C8" s="27">
        <v>2</v>
      </c>
      <c r="D8" s="27">
        <v>3</v>
      </c>
      <c r="E8" s="27">
        <v>4</v>
      </c>
      <c r="F8" s="27">
        <v>5</v>
      </c>
      <c r="G8" s="137">
        <v>7</v>
      </c>
      <c r="H8" s="137">
        <v>7</v>
      </c>
      <c r="I8" s="137">
        <v>7</v>
      </c>
      <c r="J8" s="137">
        <v>7</v>
      </c>
      <c r="K8" s="137">
        <v>7</v>
      </c>
      <c r="L8" s="137">
        <v>7</v>
      </c>
      <c r="M8" s="137">
        <v>7</v>
      </c>
      <c r="N8" s="137">
        <v>7</v>
      </c>
      <c r="O8" s="137">
        <v>7</v>
      </c>
      <c r="P8" s="137">
        <v>7</v>
      </c>
      <c r="Q8" s="137">
        <v>6</v>
      </c>
    </row>
    <row r="9" spans="1:17" s="12" customFormat="1" ht="15" customHeight="1">
      <c r="A9" s="74" t="s">
        <v>367</v>
      </c>
      <c r="B9" s="131" t="s">
        <v>210</v>
      </c>
      <c r="C9" s="75" t="s">
        <v>353</v>
      </c>
      <c r="D9" s="75"/>
      <c r="E9" s="76"/>
      <c r="F9" s="75"/>
      <c r="G9" s="112">
        <f aca="true" t="shared" si="0" ref="G9:M9">G10+G18+G26+G51</f>
        <v>9818.760000000002</v>
      </c>
      <c r="H9" s="112">
        <f t="shared" si="0"/>
        <v>20</v>
      </c>
      <c r="I9" s="112">
        <f t="shared" si="0"/>
        <v>9838.760000000002</v>
      </c>
      <c r="J9" s="112">
        <f t="shared" si="0"/>
        <v>0</v>
      </c>
      <c r="K9" s="285">
        <f t="shared" si="0"/>
        <v>9838.760000000002</v>
      </c>
      <c r="L9" s="112">
        <f t="shared" si="0"/>
        <v>-50</v>
      </c>
      <c r="M9" s="285">
        <f t="shared" si="0"/>
        <v>9788.760000000002</v>
      </c>
      <c r="N9" s="300">
        <f>N10+N18+N26+N51</f>
        <v>402.47952999999995</v>
      </c>
      <c r="O9" s="300">
        <f>O10+O18+O26+O51</f>
        <v>10191.23953</v>
      </c>
      <c r="P9" s="300">
        <f>P10+P18+P26+P51</f>
        <v>1154.5107600000001</v>
      </c>
      <c r="Q9" s="300">
        <f>Q10+Q18+Q26+Q51</f>
        <v>11345.75029</v>
      </c>
    </row>
    <row r="10" spans="1:17" s="13" customFormat="1" ht="27" customHeight="1">
      <c r="A10" s="165" t="s">
        <v>350</v>
      </c>
      <c r="B10" s="131" t="s">
        <v>210</v>
      </c>
      <c r="C10" s="166" t="s">
        <v>353</v>
      </c>
      <c r="D10" s="166" t="s">
        <v>354</v>
      </c>
      <c r="E10" s="167"/>
      <c r="F10" s="168"/>
      <c r="G10" s="169">
        <f aca="true" t="shared" si="1" ref="G10:Q14">G11</f>
        <v>998.4100000000001</v>
      </c>
      <c r="H10" s="169">
        <f t="shared" si="1"/>
        <v>0</v>
      </c>
      <c r="I10" s="169">
        <f t="shared" si="1"/>
        <v>998.4100000000001</v>
      </c>
      <c r="J10" s="169">
        <f t="shared" si="1"/>
        <v>0</v>
      </c>
      <c r="K10" s="286">
        <f t="shared" si="1"/>
        <v>998.4100000000001</v>
      </c>
      <c r="L10" s="169">
        <f t="shared" si="1"/>
        <v>-38</v>
      </c>
      <c r="M10" s="286">
        <f t="shared" si="1"/>
        <v>960.4100000000001</v>
      </c>
      <c r="N10" s="169">
        <f t="shared" si="1"/>
        <v>0</v>
      </c>
      <c r="O10" s="286">
        <f t="shared" si="1"/>
        <v>960.4100000000001</v>
      </c>
      <c r="P10" s="169">
        <f t="shared" si="1"/>
        <v>0</v>
      </c>
      <c r="Q10" s="286">
        <f t="shared" si="1"/>
        <v>960.4100000000001</v>
      </c>
    </row>
    <row r="11" spans="1:17" s="5" customFormat="1" ht="30" customHeight="1">
      <c r="A11" s="170" t="s">
        <v>262</v>
      </c>
      <c r="B11" s="171" t="s">
        <v>210</v>
      </c>
      <c r="C11" s="172" t="s">
        <v>353</v>
      </c>
      <c r="D11" s="172" t="s">
        <v>354</v>
      </c>
      <c r="E11" s="173" t="s">
        <v>168</v>
      </c>
      <c r="F11" s="174"/>
      <c r="G11" s="175">
        <f t="shared" si="1"/>
        <v>998.4100000000001</v>
      </c>
      <c r="H11" s="175">
        <f t="shared" si="1"/>
        <v>0</v>
      </c>
      <c r="I11" s="175">
        <f t="shared" si="1"/>
        <v>998.4100000000001</v>
      </c>
      <c r="J11" s="175">
        <f t="shared" si="1"/>
        <v>0</v>
      </c>
      <c r="K11" s="287">
        <f t="shared" si="1"/>
        <v>998.4100000000001</v>
      </c>
      <c r="L11" s="175">
        <f t="shared" si="1"/>
        <v>-38</v>
      </c>
      <c r="M11" s="287">
        <f t="shared" si="1"/>
        <v>960.4100000000001</v>
      </c>
      <c r="N11" s="175">
        <f t="shared" si="1"/>
        <v>0</v>
      </c>
      <c r="O11" s="287">
        <f t="shared" si="1"/>
        <v>960.4100000000001</v>
      </c>
      <c r="P11" s="175">
        <f t="shared" si="1"/>
        <v>0</v>
      </c>
      <c r="Q11" s="287">
        <f t="shared" si="1"/>
        <v>960.4100000000001</v>
      </c>
    </row>
    <row r="12" spans="1:17" s="5" customFormat="1" ht="15" customHeight="1">
      <c r="A12" s="176" t="s">
        <v>220</v>
      </c>
      <c r="B12" s="141" t="s">
        <v>210</v>
      </c>
      <c r="C12" s="177" t="s">
        <v>353</v>
      </c>
      <c r="D12" s="177" t="s">
        <v>354</v>
      </c>
      <c r="E12" s="145" t="s">
        <v>169</v>
      </c>
      <c r="F12" s="177"/>
      <c r="G12" s="178">
        <f t="shared" si="1"/>
        <v>998.4100000000001</v>
      </c>
      <c r="H12" s="178">
        <f t="shared" si="1"/>
        <v>0</v>
      </c>
      <c r="I12" s="178">
        <f t="shared" si="1"/>
        <v>998.4100000000001</v>
      </c>
      <c r="J12" s="178">
        <f t="shared" si="1"/>
        <v>0</v>
      </c>
      <c r="K12" s="288">
        <f t="shared" si="1"/>
        <v>998.4100000000001</v>
      </c>
      <c r="L12" s="178">
        <f t="shared" si="1"/>
        <v>-38</v>
      </c>
      <c r="M12" s="288">
        <f t="shared" si="1"/>
        <v>960.4100000000001</v>
      </c>
      <c r="N12" s="178">
        <f t="shared" si="1"/>
        <v>0</v>
      </c>
      <c r="O12" s="288">
        <f t="shared" si="1"/>
        <v>960.4100000000001</v>
      </c>
      <c r="P12" s="178">
        <f t="shared" si="1"/>
        <v>0</v>
      </c>
      <c r="Q12" s="288">
        <f t="shared" si="1"/>
        <v>960.4100000000001</v>
      </c>
    </row>
    <row r="13" spans="1:17" s="5" customFormat="1" ht="27.75" customHeight="1">
      <c r="A13" s="78" t="s">
        <v>221</v>
      </c>
      <c r="B13" s="132" t="s">
        <v>210</v>
      </c>
      <c r="C13" s="90" t="s">
        <v>353</v>
      </c>
      <c r="D13" s="90" t="s">
        <v>354</v>
      </c>
      <c r="E13" s="87" t="s">
        <v>170</v>
      </c>
      <c r="F13" s="77"/>
      <c r="G13" s="113">
        <f t="shared" si="1"/>
        <v>998.4100000000001</v>
      </c>
      <c r="H13" s="113">
        <f t="shared" si="1"/>
        <v>0</v>
      </c>
      <c r="I13" s="113">
        <f t="shared" si="1"/>
        <v>998.4100000000001</v>
      </c>
      <c r="J13" s="113">
        <f t="shared" si="1"/>
        <v>0</v>
      </c>
      <c r="K13" s="289">
        <f t="shared" si="1"/>
        <v>998.4100000000001</v>
      </c>
      <c r="L13" s="113">
        <f t="shared" si="1"/>
        <v>-38</v>
      </c>
      <c r="M13" s="289">
        <f t="shared" si="1"/>
        <v>960.4100000000001</v>
      </c>
      <c r="N13" s="113">
        <f t="shared" si="1"/>
        <v>0</v>
      </c>
      <c r="O13" s="289">
        <f t="shared" si="1"/>
        <v>960.4100000000001</v>
      </c>
      <c r="P13" s="113">
        <f t="shared" si="1"/>
        <v>0</v>
      </c>
      <c r="Q13" s="289">
        <f t="shared" si="1"/>
        <v>960.4100000000001</v>
      </c>
    </row>
    <row r="14" spans="1:17" s="5" customFormat="1" ht="54" customHeight="1">
      <c r="A14" s="179" t="s">
        <v>263</v>
      </c>
      <c r="B14" s="132" t="s">
        <v>210</v>
      </c>
      <c r="C14" s="90" t="s">
        <v>353</v>
      </c>
      <c r="D14" s="90" t="s">
        <v>354</v>
      </c>
      <c r="E14" s="87" t="s">
        <v>170</v>
      </c>
      <c r="F14" s="90" t="s">
        <v>103</v>
      </c>
      <c r="G14" s="113">
        <f t="shared" si="1"/>
        <v>998.4100000000001</v>
      </c>
      <c r="H14" s="113">
        <f t="shared" si="1"/>
        <v>0</v>
      </c>
      <c r="I14" s="113">
        <f t="shared" si="1"/>
        <v>998.4100000000001</v>
      </c>
      <c r="J14" s="113">
        <f t="shared" si="1"/>
        <v>0</v>
      </c>
      <c r="K14" s="289">
        <f t="shared" si="1"/>
        <v>998.4100000000001</v>
      </c>
      <c r="L14" s="113">
        <f t="shared" si="1"/>
        <v>-38</v>
      </c>
      <c r="M14" s="289">
        <f t="shared" si="1"/>
        <v>960.4100000000001</v>
      </c>
      <c r="N14" s="113">
        <f t="shared" si="1"/>
        <v>0</v>
      </c>
      <c r="O14" s="289">
        <f t="shared" si="1"/>
        <v>960.4100000000001</v>
      </c>
      <c r="P14" s="113">
        <f t="shared" si="1"/>
        <v>0</v>
      </c>
      <c r="Q14" s="289">
        <f t="shared" si="1"/>
        <v>960.4100000000001</v>
      </c>
    </row>
    <row r="15" spans="1:17" s="5" customFormat="1" ht="17.25" customHeight="1">
      <c r="A15" s="179" t="s">
        <v>264</v>
      </c>
      <c r="B15" s="132" t="s">
        <v>210</v>
      </c>
      <c r="C15" s="90" t="s">
        <v>353</v>
      </c>
      <c r="D15" s="90" t="s">
        <v>354</v>
      </c>
      <c r="E15" s="87" t="s">
        <v>170</v>
      </c>
      <c r="F15" s="77" t="s">
        <v>36</v>
      </c>
      <c r="G15" s="113">
        <f aca="true" t="shared" si="2" ref="G15:M15">G16+G17</f>
        <v>998.4100000000001</v>
      </c>
      <c r="H15" s="113">
        <f t="shared" si="2"/>
        <v>0</v>
      </c>
      <c r="I15" s="113">
        <f t="shared" si="2"/>
        <v>998.4100000000001</v>
      </c>
      <c r="J15" s="113">
        <f t="shared" si="2"/>
        <v>0</v>
      </c>
      <c r="K15" s="289">
        <f t="shared" si="2"/>
        <v>998.4100000000001</v>
      </c>
      <c r="L15" s="113">
        <f t="shared" si="2"/>
        <v>-38</v>
      </c>
      <c r="M15" s="289">
        <f t="shared" si="2"/>
        <v>960.4100000000001</v>
      </c>
      <c r="N15" s="113">
        <f>N16+N17</f>
        <v>0</v>
      </c>
      <c r="O15" s="289">
        <f>O16+O17</f>
        <v>960.4100000000001</v>
      </c>
      <c r="P15" s="113">
        <f>P16+P17</f>
        <v>0</v>
      </c>
      <c r="Q15" s="289">
        <f>Q16+Q17</f>
        <v>960.4100000000001</v>
      </c>
    </row>
    <row r="16" spans="1:17" s="5" customFormat="1" ht="25.5" hidden="1">
      <c r="A16" s="180" t="s">
        <v>222</v>
      </c>
      <c r="B16" s="132" t="s">
        <v>210</v>
      </c>
      <c r="C16" s="182" t="s">
        <v>353</v>
      </c>
      <c r="D16" s="182" t="s">
        <v>354</v>
      </c>
      <c r="E16" s="183" t="s">
        <v>170</v>
      </c>
      <c r="F16" s="182">
        <v>121</v>
      </c>
      <c r="G16" s="114">
        <v>766.83</v>
      </c>
      <c r="H16" s="114"/>
      <c r="I16" s="114">
        <f>G16+H16</f>
        <v>766.83</v>
      </c>
      <c r="J16" s="114"/>
      <c r="K16" s="290">
        <f>I16+J16</f>
        <v>766.83</v>
      </c>
      <c r="L16" s="114">
        <v>-76</v>
      </c>
      <c r="M16" s="290">
        <f>K16+L16</f>
        <v>690.83</v>
      </c>
      <c r="N16" s="114"/>
      <c r="O16" s="290">
        <f>M16+N16</f>
        <v>690.83</v>
      </c>
      <c r="P16" s="114"/>
      <c r="Q16" s="290">
        <f>O16+P16</f>
        <v>690.83</v>
      </c>
    </row>
    <row r="17" spans="1:17" s="5" customFormat="1" ht="38.25" hidden="1">
      <c r="A17" s="180" t="s">
        <v>224</v>
      </c>
      <c r="B17" s="132" t="s">
        <v>210</v>
      </c>
      <c r="C17" s="182" t="s">
        <v>353</v>
      </c>
      <c r="D17" s="182" t="s">
        <v>354</v>
      </c>
      <c r="E17" s="183" t="s">
        <v>170</v>
      </c>
      <c r="F17" s="182" t="s">
        <v>225</v>
      </c>
      <c r="G17" s="114">
        <v>231.58</v>
      </c>
      <c r="H17" s="114"/>
      <c r="I17" s="114">
        <f>G17+H17</f>
        <v>231.58</v>
      </c>
      <c r="J17" s="114"/>
      <c r="K17" s="290">
        <f>I17+J17</f>
        <v>231.58</v>
      </c>
      <c r="L17" s="114">
        <v>38</v>
      </c>
      <c r="M17" s="290">
        <f>K17+L17</f>
        <v>269.58000000000004</v>
      </c>
      <c r="N17" s="114"/>
      <c r="O17" s="290">
        <f>M17+N17</f>
        <v>269.58000000000004</v>
      </c>
      <c r="P17" s="114"/>
      <c r="Q17" s="290">
        <f>O17+P17</f>
        <v>269.58000000000004</v>
      </c>
    </row>
    <row r="18" spans="1:17" s="13" customFormat="1" ht="42" customHeight="1">
      <c r="A18" s="165" t="s">
        <v>375</v>
      </c>
      <c r="B18" s="132" t="s">
        <v>210</v>
      </c>
      <c r="C18" s="122" t="s">
        <v>353</v>
      </c>
      <c r="D18" s="122" t="s">
        <v>356</v>
      </c>
      <c r="E18" s="184"/>
      <c r="F18" s="122"/>
      <c r="G18" s="123">
        <f aca="true" t="shared" si="3" ref="G18:Q22">G19</f>
        <v>799.37</v>
      </c>
      <c r="H18" s="123">
        <f t="shared" si="3"/>
        <v>0</v>
      </c>
      <c r="I18" s="123">
        <f t="shared" si="3"/>
        <v>799.37</v>
      </c>
      <c r="J18" s="123">
        <f t="shared" si="3"/>
        <v>0</v>
      </c>
      <c r="K18" s="189">
        <f t="shared" si="3"/>
        <v>799.37</v>
      </c>
      <c r="L18" s="123">
        <f t="shared" si="3"/>
        <v>48</v>
      </c>
      <c r="M18" s="189">
        <f t="shared" si="3"/>
        <v>847.37</v>
      </c>
      <c r="N18" s="123">
        <f t="shared" si="3"/>
        <v>0</v>
      </c>
      <c r="O18" s="189">
        <f t="shared" si="3"/>
        <v>847.37</v>
      </c>
      <c r="P18" s="123">
        <f t="shared" si="3"/>
        <v>0</v>
      </c>
      <c r="Q18" s="189">
        <f t="shared" si="3"/>
        <v>847.37</v>
      </c>
    </row>
    <row r="19" spans="1:17" s="5" customFormat="1" ht="27" customHeight="1">
      <c r="A19" s="170" t="s">
        <v>226</v>
      </c>
      <c r="B19" s="132" t="s">
        <v>210</v>
      </c>
      <c r="C19" s="156" t="s">
        <v>353</v>
      </c>
      <c r="D19" s="156" t="s">
        <v>356</v>
      </c>
      <c r="E19" s="173" t="s">
        <v>171</v>
      </c>
      <c r="F19" s="156"/>
      <c r="G19" s="157">
        <f t="shared" si="3"/>
        <v>799.37</v>
      </c>
      <c r="H19" s="157">
        <f t="shared" si="3"/>
        <v>0</v>
      </c>
      <c r="I19" s="157">
        <f t="shared" si="3"/>
        <v>799.37</v>
      </c>
      <c r="J19" s="157">
        <f t="shared" si="3"/>
        <v>0</v>
      </c>
      <c r="K19" s="191">
        <f t="shared" si="3"/>
        <v>799.37</v>
      </c>
      <c r="L19" s="157">
        <f t="shared" si="3"/>
        <v>48</v>
      </c>
      <c r="M19" s="191">
        <f t="shared" si="3"/>
        <v>847.37</v>
      </c>
      <c r="N19" s="157">
        <f t="shared" si="3"/>
        <v>0</v>
      </c>
      <c r="O19" s="191">
        <f t="shared" si="3"/>
        <v>847.37</v>
      </c>
      <c r="P19" s="157">
        <f t="shared" si="3"/>
        <v>0</v>
      </c>
      <c r="Q19" s="191">
        <f t="shared" si="3"/>
        <v>847.37</v>
      </c>
    </row>
    <row r="20" spans="1:17" s="5" customFormat="1" ht="15" customHeight="1">
      <c r="A20" s="185" t="s">
        <v>265</v>
      </c>
      <c r="B20" s="132" t="s">
        <v>210</v>
      </c>
      <c r="C20" s="142" t="s">
        <v>353</v>
      </c>
      <c r="D20" s="142" t="s">
        <v>356</v>
      </c>
      <c r="E20" s="145" t="s">
        <v>172</v>
      </c>
      <c r="F20" s="186"/>
      <c r="G20" s="155">
        <f t="shared" si="3"/>
        <v>799.37</v>
      </c>
      <c r="H20" s="155">
        <f t="shared" si="3"/>
        <v>0</v>
      </c>
      <c r="I20" s="155">
        <f t="shared" si="3"/>
        <v>799.37</v>
      </c>
      <c r="J20" s="155">
        <f t="shared" si="3"/>
        <v>0</v>
      </c>
      <c r="K20" s="158">
        <f t="shared" si="3"/>
        <v>799.37</v>
      </c>
      <c r="L20" s="155">
        <f t="shared" si="3"/>
        <v>48</v>
      </c>
      <c r="M20" s="158">
        <f t="shared" si="3"/>
        <v>847.37</v>
      </c>
      <c r="N20" s="155">
        <f t="shared" si="3"/>
        <v>0</v>
      </c>
      <c r="O20" s="158">
        <f t="shared" si="3"/>
        <v>847.37</v>
      </c>
      <c r="P20" s="155">
        <f t="shared" si="3"/>
        <v>0</v>
      </c>
      <c r="Q20" s="158">
        <f t="shared" si="3"/>
        <v>847.37</v>
      </c>
    </row>
    <row r="21" spans="1:17" s="5" customFormat="1" ht="25.5" customHeight="1">
      <c r="A21" s="78" t="s">
        <v>221</v>
      </c>
      <c r="B21" s="132" t="s">
        <v>210</v>
      </c>
      <c r="C21" s="79" t="s">
        <v>353</v>
      </c>
      <c r="D21" s="79" t="s">
        <v>356</v>
      </c>
      <c r="E21" s="87" t="s">
        <v>173</v>
      </c>
      <c r="F21" s="80"/>
      <c r="G21" s="113">
        <f t="shared" si="3"/>
        <v>799.37</v>
      </c>
      <c r="H21" s="113">
        <f t="shared" si="3"/>
        <v>0</v>
      </c>
      <c r="I21" s="113">
        <f t="shared" si="3"/>
        <v>799.37</v>
      </c>
      <c r="J21" s="113">
        <f t="shared" si="3"/>
        <v>0</v>
      </c>
      <c r="K21" s="289">
        <f t="shared" si="3"/>
        <v>799.37</v>
      </c>
      <c r="L21" s="113">
        <f t="shared" si="3"/>
        <v>48</v>
      </c>
      <c r="M21" s="289">
        <f t="shared" si="3"/>
        <v>847.37</v>
      </c>
      <c r="N21" s="113">
        <f t="shared" si="3"/>
        <v>0</v>
      </c>
      <c r="O21" s="289">
        <f t="shared" si="3"/>
        <v>847.37</v>
      </c>
      <c r="P21" s="113">
        <f t="shared" si="3"/>
        <v>0</v>
      </c>
      <c r="Q21" s="289">
        <f t="shared" si="3"/>
        <v>847.37</v>
      </c>
    </row>
    <row r="22" spans="1:17" s="5" customFormat="1" ht="51.75" customHeight="1">
      <c r="A22" s="179" t="s">
        <v>263</v>
      </c>
      <c r="B22" s="132" t="s">
        <v>210</v>
      </c>
      <c r="C22" s="79" t="s">
        <v>353</v>
      </c>
      <c r="D22" s="79" t="s">
        <v>356</v>
      </c>
      <c r="E22" s="87" t="s">
        <v>173</v>
      </c>
      <c r="F22" s="80" t="s">
        <v>103</v>
      </c>
      <c r="G22" s="113">
        <f t="shared" si="3"/>
        <v>799.37</v>
      </c>
      <c r="H22" s="113">
        <f t="shared" si="3"/>
        <v>0</v>
      </c>
      <c r="I22" s="113">
        <f t="shared" si="3"/>
        <v>799.37</v>
      </c>
      <c r="J22" s="113">
        <f t="shared" si="3"/>
        <v>0</v>
      </c>
      <c r="K22" s="289">
        <f t="shared" si="3"/>
        <v>799.37</v>
      </c>
      <c r="L22" s="113">
        <f t="shared" si="3"/>
        <v>48</v>
      </c>
      <c r="M22" s="289">
        <f t="shared" si="3"/>
        <v>847.37</v>
      </c>
      <c r="N22" s="113">
        <f t="shared" si="3"/>
        <v>0</v>
      </c>
      <c r="O22" s="289">
        <f t="shared" si="3"/>
        <v>847.37</v>
      </c>
      <c r="P22" s="113">
        <f t="shared" si="3"/>
        <v>0</v>
      </c>
      <c r="Q22" s="289">
        <f t="shared" si="3"/>
        <v>847.37</v>
      </c>
    </row>
    <row r="23" spans="1:17" s="5" customFormat="1" ht="17.25" customHeight="1">
      <c r="A23" s="179" t="s">
        <v>264</v>
      </c>
      <c r="B23" s="132" t="s">
        <v>210</v>
      </c>
      <c r="C23" s="79" t="s">
        <v>353</v>
      </c>
      <c r="D23" s="79" t="s">
        <v>356</v>
      </c>
      <c r="E23" s="87" t="s">
        <v>173</v>
      </c>
      <c r="F23" s="80" t="s">
        <v>36</v>
      </c>
      <c r="G23" s="113">
        <f aca="true" t="shared" si="4" ref="G23:M23">G24+G25</f>
        <v>799.37</v>
      </c>
      <c r="H23" s="113">
        <f t="shared" si="4"/>
        <v>0</v>
      </c>
      <c r="I23" s="113">
        <f t="shared" si="4"/>
        <v>799.37</v>
      </c>
      <c r="J23" s="113">
        <f t="shared" si="4"/>
        <v>0</v>
      </c>
      <c r="K23" s="289">
        <f t="shared" si="4"/>
        <v>799.37</v>
      </c>
      <c r="L23" s="113">
        <f t="shared" si="4"/>
        <v>48</v>
      </c>
      <c r="M23" s="289">
        <f t="shared" si="4"/>
        <v>847.37</v>
      </c>
      <c r="N23" s="113">
        <f>N24+N25</f>
        <v>0</v>
      </c>
      <c r="O23" s="289">
        <f>O24+O25</f>
        <v>847.37</v>
      </c>
      <c r="P23" s="113">
        <f>P24+P25</f>
        <v>0</v>
      </c>
      <c r="Q23" s="289">
        <f>Q24+Q25</f>
        <v>847.37</v>
      </c>
    </row>
    <row r="24" spans="1:17" s="5" customFormat="1" ht="25.5" hidden="1">
      <c r="A24" s="180" t="s">
        <v>222</v>
      </c>
      <c r="B24" s="132" t="s">
        <v>210</v>
      </c>
      <c r="C24" s="182" t="s">
        <v>353</v>
      </c>
      <c r="D24" s="182" t="s">
        <v>356</v>
      </c>
      <c r="E24" s="183" t="s">
        <v>173</v>
      </c>
      <c r="F24" s="182">
        <v>121</v>
      </c>
      <c r="G24" s="114">
        <v>613.95</v>
      </c>
      <c r="H24" s="114"/>
      <c r="I24" s="114">
        <f>G24+H24</f>
        <v>613.95</v>
      </c>
      <c r="J24" s="114"/>
      <c r="K24" s="114">
        <f>I24+J24</f>
        <v>613.95</v>
      </c>
      <c r="L24" s="114">
        <v>6</v>
      </c>
      <c r="M24" s="114">
        <f>K24+L24</f>
        <v>619.95</v>
      </c>
      <c r="N24" s="114"/>
      <c r="O24" s="114">
        <f>M24+N24</f>
        <v>619.95</v>
      </c>
      <c r="P24" s="114"/>
      <c r="Q24" s="114">
        <f>O24+P24</f>
        <v>619.95</v>
      </c>
    </row>
    <row r="25" spans="1:17" s="5" customFormat="1" ht="38.25" hidden="1">
      <c r="A25" s="180" t="s">
        <v>224</v>
      </c>
      <c r="B25" s="132" t="s">
        <v>210</v>
      </c>
      <c r="C25" s="182" t="s">
        <v>353</v>
      </c>
      <c r="D25" s="182" t="s">
        <v>356</v>
      </c>
      <c r="E25" s="183" t="s">
        <v>173</v>
      </c>
      <c r="F25" s="182" t="s">
        <v>225</v>
      </c>
      <c r="G25" s="114">
        <v>185.42</v>
      </c>
      <c r="H25" s="114"/>
      <c r="I25" s="114">
        <f>G25+H25</f>
        <v>185.42</v>
      </c>
      <c r="J25" s="114"/>
      <c r="K25" s="114">
        <f>I25+J25</f>
        <v>185.42</v>
      </c>
      <c r="L25" s="114">
        <v>42</v>
      </c>
      <c r="M25" s="114">
        <f>K25+L25</f>
        <v>227.42</v>
      </c>
      <c r="N25" s="114"/>
      <c r="O25" s="114">
        <f>M25+N25</f>
        <v>227.42</v>
      </c>
      <c r="P25" s="114"/>
      <c r="Q25" s="114">
        <f>O25+P25</f>
        <v>227.42</v>
      </c>
    </row>
    <row r="26" spans="1:17" s="13" customFormat="1" ht="40.5" customHeight="1">
      <c r="A26" s="187" t="s">
        <v>347</v>
      </c>
      <c r="B26" s="131" t="s">
        <v>210</v>
      </c>
      <c r="C26" s="188" t="s">
        <v>353</v>
      </c>
      <c r="D26" s="188" t="s">
        <v>355</v>
      </c>
      <c r="E26" s="184"/>
      <c r="F26" s="188"/>
      <c r="G26" s="189">
        <f aca="true" t="shared" si="5" ref="G26:Q26">G27</f>
        <v>7851.780000000001</v>
      </c>
      <c r="H26" s="189">
        <f t="shared" si="5"/>
        <v>0</v>
      </c>
      <c r="I26" s="189">
        <f t="shared" si="5"/>
        <v>7851.780000000001</v>
      </c>
      <c r="J26" s="189">
        <f t="shared" si="5"/>
        <v>0</v>
      </c>
      <c r="K26" s="189">
        <f t="shared" si="5"/>
        <v>7851.780000000001</v>
      </c>
      <c r="L26" s="189">
        <f t="shared" si="5"/>
        <v>-60</v>
      </c>
      <c r="M26" s="189">
        <f t="shared" si="5"/>
        <v>7791.780000000001</v>
      </c>
      <c r="N26" s="189">
        <f t="shared" si="5"/>
        <v>187.95851</v>
      </c>
      <c r="O26" s="321">
        <f t="shared" si="5"/>
        <v>7979.73851</v>
      </c>
      <c r="P26" s="189">
        <f t="shared" si="5"/>
        <v>200</v>
      </c>
      <c r="Q26" s="321">
        <f t="shared" si="5"/>
        <v>8179.73851</v>
      </c>
    </row>
    <row r="27" spans="1:17" s="5" customFormat="1" ht="39.75" customHeight="1">
      <c r="A27" s="190" t="s">
        <v>227</v>
      </c>
      <c r="B27" s="171" t="s">
        <v>210</v>
      </c>
      <c r="C27" s="156" t="s">
        <v>353</v>
      </c>
      <c r="D27" s="156" t="s">
        <v>355</v>
      </c>
      <c r="E27" s="173" t="s">
        <v>174</v>
      </c>
      <c r="F27" s="156"/>
      <c r="G27" s="191">
        <f aca="true" t="shared" si="6" ref="G27:M27">G28+G46</f>
        <v>7851.780000000001</v>
      </c>
      <c r="H27" s="191">
        <f t="shared" si="6"/>
        <v>0</v>
      </c>
      <c r="I27" s="191">
        <f t="shared" si="6"/>
        <v>7851.780000000001</v>
      </c>
      <c r="J27" s="191">
        <f t="shared" si="6"/>
        <v>0</v>
      </c>
      <c r="K27" s="191">
        <f t="shared" si="6"/>
        <v>7851.780000000001</v>
      </c>
      <c r="L27" s="191">
        <f t="shared" si="6"/>
        <v>-60</v>
      </c>
      <c r="M27" s="191">
        <f t="shared" si="6"/>
        <v>7791.780000000001</v>
      </c>
      <c r="N27" s="191">
        <f>N28+N46</f>
        <v>187.95851</v>
      </c>
      <c r="O27" s="304">
        <f>O28+O46</f>
        <v>7979.73851</v>
      </c>
      <c r="P27" s="191">
        <f>P28+P46</f>
        <v>200</v>
      </c>
      <c r="Q27" s="304">
        <f>Q28+Q46</f>
        <v>8179.73851</v>
      </c>
    </row>
    <row r="28" spans="1:17" s="5" customFormat="1" ht="26.25" customHeight="1">
      <c r="A28" s="81" t="s">
        <v>266</v>
      </c>
      <c r="B28" s="132" t="s">
        <v>210</v>
      </c>
      <c r="C28" s="79" t="s">
        <v>353</v>
      </c>
      <c r="D28" s="79" t="s">
        <v>355</v>
      </c>
      <c r="E28" s="87" t="s">
        <v>175</v>
      </c>
      <c r="F28" s="79"/>
      <c r="G28" s="153">
        <f aca="true" t="shared" si="7" ref="G28:M28">G29+G35</f>
        <v>7850.780000000001</v>
      </c>
      <c r="H28" s="153">
        <f t="shared" si="7"/>
        <v>0</v>
      </c>
      <c r="I28" s="153">
        <f t="shared" si="7"/>
        <v>7850.780000000001</v>
      </c>
      <c r="J28" s="153">
        <f t="shared" si="7"/>
        <v>0</v>
      </c>
      <c r="K28" s="153">
        <f t="shared" si="7"/>
        <v>7850.780000000001</v>
      </c>
      <c r="L28" s="153">
        <f t="shared" si="7"/>
        <v>-60</v>
      </c>
      <c r="M28" s="153">
        <f t="shared" si="7"/>
        <v>7790.780000000001</v>
      </c>
      <c r="N28" s="153">
        <f>N29+N35</f>
        <v>187.95851</v>
      </c>
      <c r="O28" s="299">
        <f>O29+O35</f>
        <v>7978.73851</v>
      </c>
      <c r="P28" s="153">
        <f>P29+P35</f>
        <v>200</v>
      </c>
      <c r="Q28" s="299">
        <f>Q29+Q35</f>
        <v>8178.73851</v>
      </c>
    </row>
    <row r="29" spans="1:17" s="5" customFormat="1" ht="27" customHeight="1">
      <c r="A29" s="78" t="s">
        <v>221</v>
      </c>
      <c r="B29" s="132" t="s">
        <v>210</v>
      </c>
      <c r="C29" s="79" t="s">
        <v>353</v>
      </c>
      <c r="D29" s="79" t="s">
        <v>355</v>
      </c>
      <c r="E29" s="87" t="s">
        <v>176</v>
      </c>
      <c r="F29" s="79"/>
      <c r="G29" s="154">
        <f aca="true" t="shared" si="8" ref="G29:Q30">G30</f>
        <v>5959.8</v>
      </c>
      <c r="H29" s="154">
        <f t="shared" si="8"/>
        <v>0</v>
      </c>
      <c r="I29" s="154">
        <f t="shared" si="8"/>
        <v>5959.8</v>
      </c>
      <c r="J29" s="154">
        <f t="shared" si="8"/>
        <v>0</v>
      </c>
      <c r="K29" s="154">
        <f t="shared" si="8"/>
        <v>5959.8</v>
      </c>
      <c r="L29" s="154">
        <f t="shared" si="8"/>
        <v>-10</v>
      </c>
      <c r="M29" s="154">
        <f t="shared" si="8"/>
        <v>5949.8</v>
      </c>
      <c r="N29" s="154">
        <f t="shared" si="8"/>
        <v>0</v>
      </c>
      <c r="O29" s="154">
        <f t="shared" si="8"/>
        <v>5949.8</v>
      </c>
      <c r="P29" s="154">
        <f t="shared" si="8"/>
        <v>0</v>
      </c>
      <c r="Q29" s="154">
        <f t="shared" si="8"/>
        <v>5949.8</v>
      </c>
    </row>
    <row r="30" spans="1:17" s="5" customFormat="1" ht="63.75">
      <c r="A30" s="179" t="s">
        <v>263</v>
      </c>
      <c r="B30" s="132" t="s">
        <v>210</v>
      </c>
      <c r="C30" s="79" t="s">
        <v>353</v>
      </c>
      <c r="D30" s="79" t="s">
        <v>355</v>
      </c>
      <c r="E30" s="87" t="s">
        <v>176</v>
      </c>
      <c r="F30" s="79" t="s">
        <v>103</v>
      </c>
      <c r="G30" s="154">
        <f t="shared" si="8"/>
        <v>5959.8</v>
      </c>
      <c r="H30" s="154">
        <f t="shared" si="8"/>
        <v>0</v>
      </c>
      <c r="I30" s="154">
        <f t="shared" si="8"/>
        <v>5959.8</v>
      </c>
      <c r="J30" s="154">
        <f t="shared" si="8"/>
        <v>0</v>
      </c>
      <c r="K30" s="154">
        <f t="shared" si="8"/>
        <v>5959.8</v>
      </c>
      <c r="L30" s="154">
        <f t="shared" si="8"/>
        <v>-10</v>
      </c>
      <c r="M30" s="154">
        <f t="shared" si="8"/>
        <v>5949.8</v>
      </c>
      <c r="N30" s="154">
        <f t="shared" si="8"/>
        <v>0</v>
      </c>
      <c r="O30" s="154">
        <f t="shared" si="8"/>
        <v>5949.8</v>
      </c>
      <c r="P30" s="154">
        <f t="shared" si="8"/>
        <v>0</v>
      </c>
      <c r="Q30" s="154">
        <f t="shared" si="8"/>
        <v>5949.8</v>
      </c>
    </row>
    <row r="31" spans="1:17" s="5" customFormat="1" ht="16.5" customHeight="1">
      <c r="A31" s="78" t="s">
        <v>230</v>
      </c>
      <c r="B31" s="132" t="s">
        <v>210</v>
      </c>
      <c r="C31" s="79" t="s">
        <v>353</v>
      </c>
      <c r="D31" s="79" t="s">
        <v>355</v>
      </c>
      <c r="E31" s="87" t="s">
        <v>176</v>
      </c>
      <c r="F31" s="79" t="s">
        <v>36</v>
      </c>
      <c r="G31" s="116">
        <f aca="true" t="shared" si="9" ref="G31:M31">G32+G34+G33</f>
        <v>5959.8</v>
      </c>
      <c r="H31" s="116">
        <f t="shared" si="9"/>
        <v>0</v>
      </c>
      <c r="I31" s="116">
        <f t="shared" si="9"/>
        <v>5959.8</v>
      </c>
      <c r="J31" s="116">
        <f t="shared" si="9"/>
        <v>0</v>
      </c>
      <c r="K31" s="116">
        <f t="shared" si="9"/>
        <v>5959.8</v>
      </c>
      <c r="L31" s="116">
        <f t="shared" si="9"/>
        <v>-10</v>
      </c>
      <c r="M31" s="116">
        <f t="shared" si="9"/>
        <v>5949.8</v>
      </c>
      <c r="N31" s="116">
        <f>N32+N34+N33</f>
        <v>0</v>
      </c>
      <c r="O31" s="116">
        <f>O32+O34+O33</f>
        <v>5949.8</v>
      </c>
      <c r="P31" s="116">
        <f>P32+P34+P33</f>
        <v>0</v>
      </c>
      <c r="Q31" s="116">
        <f>Q32+Q34+Q33</f>
        <v>5949.8</v>
      </c>
    </row>
    <row r="32" spans="1:17" s="5" customFormat="1" ht="25.5" hidden="1">
      <c r="A32" s="180" t="s">
        <v>222</v>
      </c>
      <c r="B32" s="132" t="s">
        <v>210</v>
      </c>
      <c r="C32" s="192" t="s">
        <v>353</v>
      </c>
      <c r="D32" s="192" t="s">
        <v>355</v>
      </c>
      <c r="E32" s="183" t="s">
        <v>176</v>
      </c>
      <c r="F32" s="192" t="s">
        <v>368</v>
      </c>
      <c r="G32" s="115">
        <v>4158.8</v>
      </c>
      <c r="H32" s="115"/>
      <c r="I32" s="115">
        <f>G32+H32</f>
        <v>4158.8</v>
      </c>
      <c r="J32" s="115"/>
      <c r="K32" s="115">
        <f>I32+J32</f>
        <v>4158.8</v>
      </c>
      <c r="L32" s="115"/>
      <c r="M32" s="115">
        <f>K32+L32</f>
        <v>4158.8</v>
      </c>
      <c r="N32" s="115"/>
      <c r="O32" s="115">
        <f>M32+N32</f>
        <v>4158.8</v>
      </c>
      <c r="P32" s="115"/>
      <c r="Q32" s="115">
        <f>O32+P32</f>
        <v>4158.8</v>
      </c>
    </row>
    <row r="33" spans="1:17" s="5" customFormat="1" ht="25.5" hidden="1">
      <c r="A33" s="180" t="s">
        <v>233</v>
      </c>
      <c r="B33" s="132" t="s">
        <v>210</v>
      </c>
      <c r="C33" s="192" t="s">
        <v>353</v>
      </c>
      <c r="D33" s="192" t="s">
        <v>355</v>
      </c>
      <c r="E33" s="183" t="s">
        <v>176</v>
      </c>
      <c r="F33" s="192" t="s">
        <v>369</v>
      </c>
      <c r="G33" s="115">
        <v>1</v>
      </c>
      <c r="H33" s="115"/>
      <c r="I33" s="115">
        <f>G33+H33</f>
        <v>1</v>
      </c>
      <c r="J33" s="115"/>
      <c r="K33" s="115">
        <f>I33+J33</f>
        <v>1</v>
      </c>
      <c r="L33" s="115"/>
      <c r="M33" s="115">
        <f>K33+L33</f>
        <v>1</v>
      </c>
      <c r="N33" s="115"/>
      <c r="O33" s="115">
        <f>M33+N33</f>
        <v>1</v>
      </c>
      <c r="P33" s="115"/>
      <c r="Q33" s="115">
        <f>O33+P33</f>
        <v>1</v>
      </c>
    </row>
    <row r="34" spans="1:17" s="5" customFormat="1" ht="41.25" customHeight="1" hidden="1">
      <c r="A34" s="180" t="s">
        <v>224</v>
      </c>
      <c r="B34" s="132" t="s">
        <v>210</v>
      </c>
      <c r="C34" s="192" t="s">
        <v>353</v>
      </c>
      <c r="D34" s="192" t="s">
        <v>355</v>
      </c>
      <c r="E34" s="183" t="s">
        <v>176</v>
      </c>
      <c r="F34" s="192" t="s">
        <v>225</v>
      </c>
      <c r="G34" s="115">
        <v>1800</v>
      </c>
      <c r="H34" s="115"/>
      <c r="I34" s="115">
        <f>G34+H34</f>
        <v>1800</v>
      </c>
      <c r="J34" s="115"/>
      <c r="K34" s="115">
        <f>I34+J34</f>
        <v>1800</v>
      </c>
      <c r="L34" s="115">
        <v>-10</v>
      </c>
      <c r="M34" s="115">
        <f>K34+L34</f>
        <v>1790</v>
      </c>
      <c r="N34" s="115"/>
      <c r="O34" s="115">
        <f>M34+N34</f>
        <v>1790</v>
      </c>
      <c r="P34" s="115"/>
      <c r="Q34" s="115">
        <f>O34+P34</f>
        <v>1790</v>
      </c>
    </row>
    <row r="35" spans="1:17" s="5" customFormat="1" ht="19.5" customHeight="1">
      <c r="A35" s="78" t="s">
        <v>229</v>
      </c>
      <c r="B35" s="132" t="s">
        <v>210</v>
      </c>
      <c r="C35" s="79" t="s">
        <v>353</v>
      </c>
      <c r="D35" s="79" t="s">
        <v>355</v>
      </c>
      <c r="E35" s="87" t="s">
        <v>177</v>
      </c>
      <c r="F35" s="79"/>
      <c r="G35" s="153">
        <f aca="true" t="shared" si="10" ref="G35:M35">G36+G40</f>
        <v>1890.98</v>
      </c>
      <c r="H35" s="153">
        <f t="shared" si="10"/>
        <v>0</v>
      </c>
      <c r="I35" s="153">
        <f t="shared" si="10"/>
        <v>1890.98</v>
      </c>
      <c r="J35" s="153">
        <f t="shared" si="10"/>
        <v>0</v>
      </c>
      <c r="K35" s="153">
        <f t="shared" si="10"/>
        <v>1890.98</v>
      </c>
      <c r="L35" s="153">
        <f t="shared" si="10"/>
        <v>-50</v>
      </c>
      <c r="M35" s="153">
        <f t="shared" si="10"/>
        <v>1840.98</v>
      </c>
      <c r="N35" s="153">
        <f>N36+N40</f>
        <v>187.95851</v>
      </c>
      <c r="O35" s="153">
        <f>O36+O40</f>
        <v>2028.93851</v>
      </c>
      <c r="P35" s="153">
        <f>P36+P40</f>
        <v>200</v>
      </c>
      <c r="Q35" s="153">
        <f>Q36+Q40</f>
        <v>2228.93851</v>
      </c>
    </row>
    <row r="36" spans="1:17" s="5" customFormat="1" ht="29.25" customHeight="1">
      <c r="A36" s="91" t="s">
        <v>267</v>
      </c>
      <c r="B36" s="132" t="s">
        <v>210</v>
      </c>
      <c r="C36" s="79" t="s">
        <v>353</v>
      </c>
      <c r="D36" s="79" t="s">
        <v>355</v>
      </c>
      <c r="E36" s="87" t="s">
        <v>177</v>
      </c>
      <c r="F36" s="79" t="s">
        <v>268</v>
      </c>
      <c r="G36" s="153">
        <f aca="true" t="shared" si="11" ref="G36:Q36">G37</f>
        <v>1644.98</v>
      </c>
      <c r="H36" s="153">
        <f t="shared" si="11"/>
        <v>0</v>
      </c>
      <c r="I36" s="153">
        <f t="shared" si="11"/>
        <v>1644.98</v>
      </c>
      <c r="J36" s="153">
        <f t="shared" si="11"/>
        <v>0</v>
      </c>
      <c r="K36" s="153">
        <f t="shared" si="11"/>
        <v>1644.98</v>
      </c>
      <c r="L36" s="153">
        <f t="shared" si="11"/>
        <v>-61</v>
      </c>
      <c r="M36" s="153">
        <f t="shared" si="11"/>
        <v>1583.98</v>
      </c>
      <c r="N36" s="153">
        <f t="shared" si="11"/>
        <v>136.5</v>
      </c>
      <c r="O36" s="153">
        <f t="shared" si="11"/>
        <v>1720.48</v>
      </c>
      <c r="P36" s="153">
        <f t="shared" si="11"/>
        <v>0</v>
      </c>
      <c r="Q36" s="153">
        <f t="shared" si="11"/>
        <v>1720.48</v>
      </c>
    </row>
    <row r="37" spans="1:17" s="5" customFormat="1" ht="28.5" customHeight="1">
      <c r="A37" s="78" t="s">
        <v>269</v>
      </c>
      <c r="B37" s="132" t="s">
        <v>210</v>
      </c>
      <c r="C37" s="79" t="s">
        <v>353</v>
      </c>
      <c r="D37" s="79" t="s">
        <v>355</v>
      </c>
      <c r="E37" s="87" t="s">
        <v>228</v>
      </c>
      <c r="F37" s="79" t="s">
        <v>231</v>
      </c>
      <c r="G37" s="115">
        <f aca="true" t="shared" si="12" ref="G37:M37">G38+G39</f>
        <v>1644.98</v>
      </c>
      <c r="H37" s="115">
        <f t="shared" si="12"/>
        <v>0</v>
      </c>
      <c r="I37" s="115">
        <f t="shared" si="12"/>
        <v>1644.98</v>
      </c>
      <c r="J37" s="115">
        <f t="shared" si="12"/>
        <v>0</v>
      </c>
      <c r="K37" s="115">
        <f t="shared" si="12"/>
        <v>1644.98</v>
      </c>
      <c r="L37" s="115">
        <f t="shared" si="12"/>
        <v>-61</v>
      </c>
      <c r="M37" s="115">
        <f t="shared" si="12"/>
        <v>1583.98</v>
      </c>
      <c r="N37" s="115">
        <f>N38+N39</f>
        <v>136.5</v>
      </c>
      <c r="O37" s="115">
        <f>O38+O39</f>
        <v>1720.48</v>
      </c>
      <c r="P37" s="115">
        <f>P38+P39</f>
        <v>0</v>
      </c>
      <c r="Q37" s="115">
        <f>Q38+Q39</f>
        <v>1720.48</v>
      </c>
    </row>
    <row r="38" spans="1:17" s="5" customFormat="1" ht="25.5" hidden="1">
      <c r="A38" s="193" t="s">
        <v>370</v>
      </c>
      <c r="B38" s="132" t="s">
        <v>210</v>
      </c>
      <c r="C38" s="192" t="s">
        <v>353</v>
      </c>
      <c r="D38" s="192" t="s">
        <v>355</v>
      </c>
      <c r="E38" s="183" t="s">
        <v>177</v>
      </c>
      <c r="F38" s="192" t="s">
        <v>371</v>
      </c>
      <c r="G38" s="153">
        <f>138.41+21+161.44+1.5</f>
        <v>322.35</v>
      </c>
      <c r="H38" s="153"/>
      <c r="I38" s="153">
        <f>G38+H38</f>
        <v>322.35</v>
      </c>
      <c r="J38" s="153"/>
      <c r="K38" s="153">
        <f>I38+J38</f>
        <v>322.35</v>
      </c>
      <c r="L38" s="153">
        <v>-20</v>
      </c>
      <c r="M38" s="153">
        <f>K38+L38</f>
        <v>302.35</v>
      </c>
      <c r="N38" s="153">
        <v>135</v>
      </c>
      <c r="O38" s="153">
        <f>M38+N38</f>
        <v>437.35</v>
      </c>
      <c r="P38" s="153"/>
      <c r="Q38" s="153">
        <f>O38+P38</f>
        <v>437.35</v>
      </c>
    </row>
    <row r="39" spans="1:17" s="5" customFormat="1" ht="27" customHeight="1" hidden="1">
      <c r="A39" s="193" t="s">
        <v>30</v>
      </c>
      <c r="B39" s="132" t="s">
        <v>210</v>
      </c>
      <c r="C39" s="192" t="s">
        <v>353</v>
      </c>
      <c r="D39" s="192" t="s">
        <v>355</v>
      </c>
      <c r="E39" s="183" t="s">
        <v>177</v>
      </c>
      <c r="F39" s="192" t="s">
        <v>372</v>
      </c>
      <c r="G39" s="153">
        <f>11+816.93+50.9+122.8+325-4</f>
        <v>1322.6299999999999</v>
      </c>
      <c r="H39" s="153"/>
      <c r="I39" s="153">
        <f>G39+H39</f>
        <v>1322.6299999999999</v>
      </c>
      <c r="J39" s="153"/>
      <c r="K39" s="153">
        <f>I39+J39</f>
        <v>1322.6299999999999</v>
      </c>
      <c r="L39" s="153">
        <v>-41</v>
      </c>
      <c r="M39" s="153">
        <f>K39+L39</f>
        <v>1281.6299999999999</v>
      </c>
      <c r="N39" s="153">
        <v>1.5</v>
      </c>
      <c r="O39" s="153">
        <f>M39+N39</f>
        <v>1283.1299999999999</v>
      </c>
      <c r="P39" s="153"/>
      <c r="Q39" s="153">
        <f>O39+P39</f>
        <v>1283.1299999999999</v>
      </c>
    </row>
    <row r="40" spans="1:17" s="5" customFormat="1" ht="16.5" customHeight="1">
      <c r="A40" s="81" t="s">
        <v>126</v>
      </c>
      <c r="B40" s="132" t="s">
        <v>210</v>
      </c>
      <c r="C40" s="79" t="s">
        <v>353</v>
      </c>
      <c r="D40" s="79" t="s">
        <v>355</v>
      </c>
      <c r="E40" s="87" t="s">
        <v>177</v>
      </c>
      <c r="F40" s="79" t="s">
        <v>270</v>
      </c>
      <c r="G40" s="115">
        <f aca="true" t="shared" si="13" ref="G40:M40">G41+G43</f>
        <v>246</v>
      </c>
      <c r="H40" s="115">
        <f t="shared" si="13"/>
        <v>0</v>
      </c>
      <c r="I40" s="115">
        <f t="shared" si="13"/>
        <v>246</v>
      </c>
      <c r="J40" s="115">
        <f t="shared" si="13"/>
        <v>0</v>
      </c>
      <c r="K40" s="115">
        <f t="shared" si="13"/>
        <v>246</v>
      </c>
      <c r="L40" s="115">
        <f t="shared" si="13"/>
        <v>11</v>
      </c>
      <c r="M40" s="115">
        <f t="shared" si="13"/>
        <v>257</v>
      </c>
      <c r="N40" s="299">
        <f>N41+N43</f>
        <v>51.45851</v>
      </c>
      <c r="O40" s="299">
        <f>O41+O43</f>
        <v>308.45851</v>
      </c>
      <c r="P40" s="299">
        <f>P41+P43</f>
        <v>200</v>
      </c>
      <c r="Q40" s="299">
        <f>Q41+Q43</f>
        <v>508.45851</v>
      </c>
    </row>
    <row r="41" spans="1:17" s="5" customFormat="1" ht="16.5" customHeight="1">
      <c r="A41" s="81" t="s">
        <v>271</v>
      </c>
      <c r="B41" s="132" t="s">
        <v>210</v>
      </c>
      <c r="C41" s="79" t="s">
        <v>353</v>
      </c>
      <c r="D41" s="79" t="s">
        <v>355</v>
      </c>
      <c r="E41" s="148" t="s">
        <v>177</v>
      </c>
      <c r="F41" s="79" t="s">
        <v>272</v>
      </c>
      <c r="G41" s="115">
        <f aca="true" t="shared" si="14" ref="G41:Q41">G42</f>
        <v>150</v>
      </c>
      <c r="H41" s="115">
        <f t="shared" si="14"/>
        <v>0</v>
      </c>
      <c r="I41" s="115">
        <f t="shared" si="14"/>
        <v>150</v>
      </c>
      <c r="J41" s="115">
        <f t="shared" si="14"/>
        <v>0</v>
      </c>
      <c r="K41" s="115">
        <f t="shared" si="14"/>
        <v>150</v>
      </c>
      <c r="L41" s="115">
        <f t="shared" si="14"/>
        <v>0</v>
      </c>
      <c r="M41" s="115">
        <f t="shared" si="14"/>
        <v>150</v>
      </c>
      <c r="N41" s="299">
        <f t="shared" si="14"/>
        <v>0</v>
      </c>
      <c r="O41" s="115">
        <f t="shared" si="14"/>
        <v>150</v>
      </c>
      <c r="P41" s="299">
        <f t="shared" si="14"/>
        <v>0</v>
      </c>
      <c r="Q41" s="115">
        <f t="shared" si="14"/>
        <v>150</v>
      </c>
    </row>
    <row r="42" spans="1:17" s="5" customFormat="1" ht="66.75" customHeight="1" hidden="1">
      <c r="A42" s="194" t="s">
        <v>273</v>
      </c>
      <c r="B42" s="132" t="s">
        <v>210</v>
      </c>
      <c r="C42" s="192" t="s">
        <v>353</v>
      </c>
      <c r="D42" s="192" t="s">
        <v>355</v>
      </c>
      <c r="E42" s="183" t="s">
        <v>228</v>
      </c>
      <c r="F42" s="192" t="s">
        <v>308</v>
      </c>
      <c r="G42" s="115">
        <v>150</v>
      </c>
      <c r="H42" s="115"/>
      <c r="I42" s="115">
        <f>G42+H42</f>
        <v>150</v>
      </c>
      <c r="J42" s="115"/>
      <c r="K42" s="115">
        <f>I42+J42</f>
        <v>150</v>
      </c>
      <c r="L42" s="115"/>
      <c r="M42" s="115">
        <f>K42+L42</f>
        <v>150</v>
      </c>
      <c r="N42" s="299"/>
      <c r="O42" s="299">
        <f>M42+N42</f>
        <v>150</v>
      </c>
      <c r="P42" s="299"/>
      <c r="Q42" s="299">
        <f>O42+P42</f>
        <v>150</v>
      </c>
    </row>
    <row r="43" spans="1:17" s="5" customFormat="1" ht="18" customHeight="1">
      <c r="A43" s="91" t="s">
        <v>274</v>
      </c>
      <c r="B43" s="132" t="s">
        <v>210</v>
      </c>
      <c r="C43" s="79" t="s">
        <v>353</v>
      </c>
      <c r="D43" s="79" t="s">
        <v>355</v>
      </c>
      <c r="E43" s="87" t="s">
        <v>177</v>
      </c>
      <c r="F43" s="79" t="s">
        <v>234</v>
      </c>
      <c r="G43" s="115">
        <f aca="true" t="shared" si="15" ref="G43:M43">G44+G45</f>
        <v>96</v>
      </c>
      <c r="H43" s="115">
        <f t="shared" si="15"/>
        <v>0</v>
      </c>
      <c r="I43" s="115">
        <f t="shared" si="15"/>
        <v>96</v>
      </c>
      <c r="J43" s="115">
        <f t="shared" si="15"/>
        <v>0</v>
      </c>
      <c r="K43" s="115">
        <f t="shared" si="15"/>
        <v>96</v>
      </c>
      <c r="L43" s="115">
        <f t="shared" si="15"/>
        <v>11</v>
      </c>
      <c r="M43" s="115">
        <f t="shared" si="15"/>
        <v>107</v>
      </c>
      <c r="N43" s="299">
        <f>N44+N45</f>
        <v>51.45851</v>
      </c>
      <c r="O43" s="299">
        <f>O44+O45</f>
        <v>158.45851</v>
      </c>
      <c r="P43" s="299">
        <f>P44+P45</f>
        <v>200</v>
      </c>
      <c r="Q43" s="299">
        <f>Q44+Q45</f>
        <v>358.45851</v>
      </c>
    </row>
    <row r="44" spans="1:17" s="5" customFormat="1" ht="17.25" customHeight="1" hidden="1">
      <c r="A44" s="195" t="s">
        <v>275</v>
      </c>
      <c r="B44" s="132" t="s">
        <v>210</v>
      </c>
      <c r="C44" s="192" t="s">
        <v>353</v>
      </c>
      <c r="D44" s="192" t="s">
        <v>355</v>
      </c>
      <c r="E44" s="183" t="s">
        <v>177</v>
      </c>
      <c r="F44" s="192" t="s">
        <v>374</v>
      </c>
      <c r="G44" s="115">
        <v>36</v>
      </c>
      <c r="H44" s="115"/>
      <c r="I44" s="115">
        <f>G44+H44</f>
        <v>36</v>
      </c>
      <c r="J44" s="115"/>
      <c r="K44" s="115">
        <f>I44+J44</f>
        <v>36</v>
      </c>
      <c r="L44" s="115">
        <v>11</v>
      </c>
      <c r="M44" s="115">
        <f>K44+L44</f>
        <v>47</v>
      </c>
      <c r="N44" s="299"/>
      <c r="O44" s="115">
        <f>M44+N44</f>
        <v>47</v>
      </c>
      <c r="P44" s="299"/>
      <c r="Q44" s="115">
        <f>O44+P44</f>
        <v>47</v>
      </c>
    </row>
    <row r="45" spans="1:17" s="5" customFormat="1" ht="17.25" customHeight="1" hidden="1">
      <c r="A45" s="195" t="s">
        <v>237</v>
      </c>
      <c r="B45" s="132" t="s">
        <v>210</v>
      </c>
      <c r="C45" s="192" t="s">
        <v>353</v>
      </c>
      <c r="D45" s="192" t="s">
        <v>355</v>
      </c>
      <c r="E45" s="183" t="s">
        <v>228</v>
      </c>
      <c r="F45" s="192" t="s">
        <v>236</v>
      </c>
      <c r="G45" s="115">
        <v>60</v>
      </c>
      <c r="H45" s="115"/>
      <c r="I45" s="115">
        <f>G45+H45</f>
        <v>60</v>
      </c>
      <c r="J45" s="115"/>
      <c r="K45" s="115">
        <f>I45+J45</f>
        <v>60</v>
      </c>
      <c r="L45" s="115"/>
      <c r="M45" s="115">
        <f>K45+L45</f>
        <v>60</v>
      </c>
      <c r="N45" s="299">
        <v>51.45851</v>
      </c>
      <c r="O45" s="299">
        <f>M45+N45</f>
        <v>111.45850999999999</v>
      </c>
      <c r="P45" s="299">
        <v>200</v>
      </c>
      <c r="Q45" s="299">
        <f>O45+P45</f>
        <v>311.45851</v>
      </c>
    </row>
    <row r="46" spans="1:17" s="5" customFormat="1" ht="29.25" customHeight="1">
      <c r="A46" s="196" t="s">
        <v>276</v>
      </c>
      <c r="B46" s="131" t="s">
        <v>210</v>
      </c>
      <c r="C46" s="156" t="s">
        <v>353</v>
      </c>
      <c r="D46" s="156" t="s">
        <v>355</v>
      </c>
      <c r="E46" s="173" t="s">
        <v>179</v>
      </c>
      <c r="F46" s="156"/>
      <c r="G46" s="157">
        <f aca="true" t="shared" si="16" ref="G46:Q49">G47</f>
        <v>1</v>
      </c>
      <c r="H46" s="157">
        <f t="shared" si="16"/>
        <v>0</v>
      </c>
      <c r="I46" s="157">
        <f t="shared" si="16"/>
        <v>1</v>
      </c>
      <c r="J46" s="157">
        <f t="shared" si="16"/>
        <v>0</v>
      </c>
      <c r="K46" s="157">
        <f t="shared" si="16"/>
        <v>1</v>
      </c>
      <c r="L46" s="157">
        <f t="shared" si="16"/>
        <v>0</v>
      </c>
      <c r="M46" s="157">
        <f t="shared" si="16"/>
        <v>1</v>
      </c>
      <c r="N46" s="157">
        <f t="shared" si="16"/>
        <v>0</v>
      </c>
      <c r="O46" s="157">
        <f t="shared" si="16"/>
        <v>1</v>
      </c>
      <c r="P46" s="157">
        <f t="shared" si="16"/>
        <v>0</v>
      </c>
      <c r="Q46" s="157">
        <f t="shared" si="16"/>
        <v>1</v>
      </c>
    </row>
    <row r="47" spans="1:17" s="5" customFormat="1" ht="30.75" customHeight="1">
      <c r="A47" s="197" t="s">
        <v>240</v>
      </c>
      <c r="B47" s="141" t="s">
        <v>210</v>
      </c>
      <c r="C47" s="142" t="s">
        <v>353</v>
      </c>
      <c r="D47" s="142" t="s">
        <v>355</v>
      </c>
      <c r="E47" s="145" t="s">
        <v>178</v>
      </c>
      <c r="F47" s="142"/>
      <c r="G47" s="155">
        <f t="shared" si="16"/>
        <v>1</v>
      </c>
      <c r="H47" s="155">
        <f t="shared" si="16"/>
        <v>0</v>
      </c>
      <c r="I47" s="155">
        <f t="shared" si="16"/>
        <v>1</v>
      </c>
      <c r="J47" s="155">
        <f t="shared" si="16"/>
        <v>0</v>
      </c>
      <c r="K47" s="155">
        <f t="shared" si="16"/>
        <v>1</v>
      </c>
      <c r="L47" s="155">
        <f t="shared" si="16"/>
        <v>0</v>
      </c>
      <c r="M47" s="155">
        <f t="shared" si="16"/>
        <v>1</v>
      </c>
      <c r="N47" s="155">
        <f t="shared" si="16"/>
        <v>0</v>
      </c>
      <c r="O47" s="155">
        <f t="shared" si="16"/>
        <v>1</v>
      </c>
      <c r="P47" s="155">
        <f t="shared" si="16"/>
        <v>0</v>
      </c>
      <c r="Q47" s="155">
        <f t="shared" si="16"/>
        <v>1</v>
      </c>
    </row>
    <row r="48" spans="1:17" s="5" customFormat="1" ht="30.75" customHeight="1">
      <c r="A48" s="91" t="s">
        <v>267</v>
      </c>
      <c r="B48" s="132" t="s">
        <v>210</v>
      </c>
      <c r="C48" s="142" t="s">
        <v>353</v>
      </c>
      <c r="D48" s="142" t="s">
        <v>355</v>
      </c>
      <c r="E48" s="145" t="s">
        <v>178</v>
      </c>
      <c r="F48" s="92" t="s">
        <v>268</v>
      </c>
      <c r="G48" s="155">
        <f t="shared" si="16"/>
        <v>1</v>
      </c>
      <c r="H48" s="155">
        <f t="shared" si="16"/>
        <v>0</v>
      </c>
      <c r="I48" s="155">
        <f t="shared" si="16"/>
        <v>1</v>
      </c>
      <c r="J48" s="155">
        <f t="shared" si="16"/>
        <v>0</v>
      </c>
      <c r="K48" s="155">
        <f t="shared" si="16"/>
        <v>1</v>
      </c>
      <c r="L48" s="155">
        <f t="shared" si="16"/>
        <v>0</v>
      </c>
      <c r="M48" s="155">
        <f t="shared" si="16"/>
        <v>1</v>
      </c>
      <c r="N48" s="155">
        <f t="shared" si="16"/>
        <v>0</v>
      </c>
      <c r="O48" s="155">
        <f t="shared" si="16"/>
        <v>1</v>
      </c>
      <c r="P48" s="155">
        <f t="shared" si="16"/>
        <v>0</v>
      </c>
      <c r="Q48" s="155">
        <f t="shared" si="16"/>
        <v>1</v>
      </c>
    </row>
    <row r="49" spans="1:17" s="5" customFormat="1" ht="30.75" customHeight="1">
      <c r="A49" s="78" t="s">
        <v>269</v>
      </c>
      <c r="B49" s="132" t="s">
        <v>210</v>
      </c>
      <c r="C49" s="79" t="s">
        <v>353</v>
      </c>
      <c r="D49" s="79" t="s">
        <v>355</v>
      </c>
      <c r="E49" s="87" t="s">
        <v>178</v>
      </c>
      <c r="F49" s="79" t="s">
        <v>231</v>
      </c>
      <c r="G49" s="115">
        <f t="shared" si="16"/>
        <v>1</v>
      </c>
      <c r="H49" s="115">
        <f t="shared" si="16"/>
        <v>0</v>
      </c>
      <c r="I49" s="115">
        <f t="shared" si="16"/>
        <v>1</v>
      </c>
      <c r="J49" s="115">
        <f t="shared" si="16"/>
        <v>0</v>
      </c>
      <c r="K49" s="115">
        <f t="shared" si="16"/>
        <v>1</v>
      </c>
      <c r="L49" s="115">
        <f t="shared" si="16"/>
        <v>0</v>
      </c>
      <c r="M49" s="115">
        <f t="shared" si="16"/>
        <v>1</v>
      </c>
      <c r="N49" s="115">
        <f t="shared" si="16"/>
        <v>0</v>
      </c>
      <c r="O49" s="115">
        <f t="shared" si="16"/>
        <v>1</v>
      </c>
      <c r="P49" s="115">
        <f t="shared" si="16"/>
        <v>0</v>
      </c>
      <c r="Q49" s="115">
        <f t="shared" si="16"/>
        <v>1</v>
      </c>
    </row>
    <row r="50" spans="1:17" s="5" customFormat="1" ht="25.5" customHeight="1" hidden="1">
      <c r="A50" s="193" t="s">
        <v>30</v>
      </c>
      <c r="B50" s="132" t="s">
        <v>210</v>
      </c>
      <c r="C50" s="192" t="s">
        <v>353</v>
      </c>
      <c r="D50" s="192" t="s">
        <v>355</v>
      </c>
      <c r="E50" s="183" t="s">
        <v>178</v>
      </c>
      <c r="F50" s="192" t="s">
        <v>372</v>
      </c>
      <c r="G50" s="115">
        <v>1</v>
      </c>
      <c r="H50" s="115"/>
      <c r="I50" s="115">
        <f>G50+H50</f>
        <v>1</v>
      </c>
      <c r="J50" s="115"/>
      <c r="K50" s="115">
        <f>I50+J50</f>
        <v>1</v>
      </c>
      <c r="L50" s="115"/>
      <c r="M50" s="115">
        <f>K50+L50</f>
        <v>1</v>
      </c>
      <c r="N50" s="115"/>
      <c r="O50" s="115">
        <f>M50+N50</f>
        <v>1</v>
      </c>
      <c r="P50" s="115"/>
      <c r="Q50" s="115">
        <f>O50+P50</f>
        <v>1</v>
      </c>
    </row>
    <row r="51" spans="1:17" s="3" customFormat="1" ht="14.25" customHeight="1">
      <c r="A51" s="165" t="s">
        <v>376</v>
      </c>
      <c r="B51" s="131" t="s">
        <v>210</v>
      </c>
      <c r="C51" s="198" t="s">
        <v>353</v>
      </c>
      <c r="D51" s="198" t="s">
        <v>364</v>
      </c>
      <c r="E51" s="184"/>
      <c r="F51" s="198"/>
      <c r="G51" s="124">
        <f aca="true" t="shared" si="17" ref="G51:M51">G52+G62</f>
        <v>169.20000000000002</v>
      </c>
      <c r="H51" s="124">
        <f t="shared" si="17"/>
        <v>20</v>
      </c>
      <c r="I51" s="124">
        <f t="shared" si="17"/>
        <v>189.20000000000002</v>
      </c>
      <c r="J51" s="124">
        <f t="shared" si="17"/>
        <v>0</v>
      </c>
      <c r="K51" s="124">
        <f t="shared" si="17"/>
        <v>189.20000000000002</v>
      </c>
      <c r="L51" s="124">
        <f t="shared" si="17"/>
        <v>0</v>
      </c>
      <c r="M51" s="124">
        <f t="shared" si="17"/>
        <v>189.20000000000002</v>
      </c>
      <c r="N51" s="305">
        <f>N52+N62</f>
        <v>214.52102</v>
      </c>
      <c r="O51" s="305">
        <f>O52+O62</f>
        <v>403.72102</v>
      </c>
      <c r="P51" s="305">
        <f>P52+P62</f>
        <v>954.51076</v>
      </c>
      <c r="Q51" s="305">
        <f>Q52+Q62</f>
        <v>1358.23178</v>
      </c>
    </row>
    <row r="52" spans="1:17" s="5" customFormat="1" ht="29.25" customHeight="1">
      <c r="A52" s="196" t="s">
        <v>276</v>
      </c>
      <c r="B52" s="171" t="s">
        <v>210</v>
      </c>
      <c r="C52" s="156" t="s">
        <v>353</v>
      </c>
      <c r="D52" s="156" t="s">
        <v>364</v>
      </c>
      <c r="E52" s="173" t="s">
        <v>179</v>
      </c>
      <c r="F52" s="156"/>
      <c r="G52" s="157">
        <f aca="true" t="shared" si="18" ref="G52:Q52">G53</f>
        <v>149.20000000000002</v>
      </c>
      <c r="H52" s="157">
        <f t="shared" si="18"/>
        <v>0</v>
      </c>
      <c r="I52" s="157">
        <f t="shared" si="18"/>
        <v>149.20000000000002</v>
      </c>
      <c r="J52" s="157">
        <f t="shared" si="18"/>
        <v>0</v>
      </c>
      <c r="K52" s="157">
        <f t="shared" si="18"/>
        <v>149.20000000000002</v>
      </c>
      <c r="L52" s="157">
        <f t="shared" si="18"/>
        <v>0</v>
      </c>
      <c r="M52" s="157">
        <f t="shared" si="18"/>
        <v>149.20000000000002</v>
      </c>
      <c r="N52" s="157">
        <f t="shared" si="18"/>
        <v>0</v>
      </c>
      <c r="O52" s="157">
        <f t="shared" si="18"/>
        <v>149.20000000000002</v>
      </c>
      <c r="P52" s="157">
        <f t="shared" si="18"/>
        <v>0</v>
      </c>
      <c r="Q52" s="157">
        <f t="shared" si="18"/>
        <v>149.20000000000002</v>
      </c>
    </row>
    <row r="53" spans="1:17" s="6" customFormat="1" ht="29.25" customHeight="1">
      <c r="A53" s="199" t="s">
        <v>241</v>
      </c>
      <c r="B53" s="132" t="s">
        <v>210</v>
      </c>
      <c r="C53" s="147" t="s">
        <v>353</v>
      </c>
      <c r="D53" s="147" t="s">
        <v>364</v>
      </c>
      <c r="E53" s="145" t="s">
        <v>180</v>
      </c>
      <c r="F53" s="147"/>
      <c r="G53" s="146">
        <f aca="true" t="shared" si="19" ref="G53:M53">G54+G58</f>
        <v>149.20000000000002</v>
      </c>
      <c r="H53" s="146">
        <f t="shared" si="19"/>
        <v>0</v>
      </c>
      <c r="I53" s="146">
        <f t="shared" si="19"/>
        <v>149.20000000000002</v>
      </c>
      <c r="J53" s="146">
        <f t="shared" si="19"/>
        <v>0</v>
      </c>
      <c r="K53" s="146">
        <f t="shared" si="19"/>
        <v>149.20000000000002</v>
      </c>
      <c r="L53" s="146">
        <f t="shared" si="19"/>
        <v>0</v>
      </c>
      <c r="M53" s="146">
        <f t="shared" si="19"/>
        <v>149.20000000000002</v>
      </c>
      <c r="N53" s="146">
        <f>N54+N58</f>
        <v>0</v>
      </c>
      <c r="O53" s="146">
        <f>O54+O58</f>
        <v>149.20000000000002</v>
      </c>
      <c r="P53" s="146">
        <f>P54+P58</f>
        <v>0</v>
      </c>
      <c r="Q53" s="146">
        <f>Q54+Q58</f>
        <v>149.20000000000002</v>
      </c>
    </row>
    <row r="54" spans="1:17" s="6" customFormat="1" ht="43.5" customHeight="1">
      <c r="A54" s="179" t="s">
        <v>263</v>
      </c>
      <c r="B54" s="132" t="s">
        <v>210</v>
      </c>
      <c r="C54" s="67" t="s">
        <v>353</v>
      </c>
      <c r="D54" s="67" t="s">
        <v>364</v>
      </c>
      <c r="E54" s="200" t="s">
        <v>180</v>
      </c>
      <c r="F54" s="67" t="s">
        <v>103</v>
      </c>
      <c r="G54" s="146">
        <f aca="true" t="shared" si="20" ref="G54:Q54">G55</f>
        <v>121.4</v>
      </c>
      <c r="H54" s="146">
        <f t="shared" si="20"/>
        <v>0</v>
      </c>
      <c r="I54" s="146">
        <f t="shared" si="20"/>
        <v>121.4</v>
      </c>
      <c r="J54" s="146">
        <f t="shared" si="20"/>
        <v>0</v>
      </c>
      <c r="K54" s="146">
        <f t="shared" si="20"/>
        <v>121.4</v>
      </c>
      <c r="L54" s="146">
        <f t="shared" si="20"/>
        <v>0</v>
      </c>
      <c r="M54" s="146">
        <f t="shared" si="20"/>
        <v>121.4</v>
      </c>
      <c r="N54" s="146">
        <f t="shared" si="20"/>
        <v>0</v>
      </c>
      <c r="O54" s="146">
        <f t="shared" si="20"/>
        <v>121.4</v>
      </c>
      <c r="P54" s="146">
        <f t="shared" si="20"/>
        <v>0</v>
      </c>
      <c r="Q54" s="146">
        <f t="shared" si="20"/>
        <v>121.4</v>
      </c>
    </row>
    <row r="55" spans="1:17" ht="17.25" customHeight="1">
      <c r="A55" s="78" t="s">
        <v>230</v>
      </c>
      <c r="B55" s="132" t="s">
        <v>210</v>
      </c>
      <c r="C55" s="82" t="s">
        <v>353</v>
      </c>
      <c r="D55" s="82" t="s">
        <v>364</v>
      </c>
      <c r="E55" s="87" t="s">
        <v>180</v>
      </c>
      <c r="F55" s="82" t="s">
        <v>36</v>
      </c>
      <c r="G55" s="118">
        <f aca="true" t="shared" si="21" ref="G55:M55">G56+G57</f>
        <v>121.4</v>
      </c>
      <c r="H55" s="118">
        <f t="shared" si="21"/>
        <v>0</v>
      </c>
      <c r="I55" s="118">
        <f t="shared" si="21"/>
        <v>121.4</v>
      </c>
      <c r="J55" s="118">
        <f t="shared" si="21"/>
        <v>0</v>
      </c>
      <c r="K55" s="118">
        <f t="shared" si="21"/>
        <v>121.4</v>
      </c>
      <c r="L55" s="118">
        <f t="shared" si="21"/>
        <v>0</v>
      </c>
      <c r="M55" s="118">
        <f t="shared" si="21"/>
        <v>121.4</v>
      </c>
      <c r="N55" s="118">
        <f>N56+N57</f>
        <v>0</v>
      </c>
      <c r="O55" s="118">
        <f>O56+O57</f>
        <v>121.4</v>
      </c>
      <c r="P55" s="118">
        <f>P56+P57</f>
        <v>0</v>
      </c>
      <c r="Q55" s="118">
        <f>Q56+Q57</f>
        <v>121.4</v>
      </c>
    </row>
    <row r="56" spans="1:17" s="5" customFormat="1" ht="25.5" hidden="1">
      <c r="A56" s="180" t="s">
        <v>222</v>
      </c>
      <c r="B56" s="132" t="s">
        <v>210</v>
      </c>
      <c r="C56" s="201" t="s">
        <v>353</v>
      </c>
      <c r="D56" s="201" t="s">
        <v>364</v>
      </c>
      <c r="E56" s="183" t="s">
        <v>180</v>
      </c>
      <c r="F56" s="192" t="s">
        <v>368</v>
      </c>
      <c r="G56" s="115">
        <v>93.2</v>
      </c>
      <c r="H56" s="115"/>
      <c r="I56" s="115">
        <f>G56+H56</f>
        <v>93.2</v>
      </c>
      <c r="J56" s="115"/>
      <c r="K56" s="115">
        <f>I56+J56</f>
        <v>93.2</v>
      </c>
      <c r="L56" s="115"/>
      <c r="M56" s="115">
        <f>K56+L56</f>
        <v>93.2</v>
      </c>
      <c r="N56" s="115"/>
      <c r="O56" s="115">
        <f>M56+N56</f>
        <v>93.2</v>
      </c>
      <c r="P56" s="115"/>
      <c r="Q56" s="115">
        <f>O56+P56</f>
        <v>93.2</v>
      </c>
    </row>
    <row r="57" spans="1:17" s="5" customFormat="1" ht="38.25" hidden="1">
      <c r="A57" s="180" t="s">
        <v>224</v>
      </c>
      <c r="B57" s="132" t="s">
        <v>210</v>
      </c>
      <c r="C57" s="201" t="s">
        <v>353</v>
      </c>
      <c r="D57" s="201" t="s">
        <v>364</v>
      </c>
      <c r="E57" s="183" t="s">
        <v>180</v>
      </c>
      <c r="F57" s="192" t="s">
        <v>225</v>
      </c>
      <c r="G57" s="115">
        <v>28.2</v>
      </c>
      <c r="H57" s="115"/>
      <c r="I57" s="115">
        <f>G57+H57</f>
        <v>28.2</v>
      </c>
      <c r="J57" s="115"/>
      <c r="K57" s="115">
        <f>I57+J57</f>
        <v>28.2</v>
      </c>
      <c r="L57" s="115"/>
      <c r="M57" s="115">
        <f>K57+L57</f>
        <v>28.2</v>
      </c>
      <c r="N57" s="115"/>
      <c r="O57" s="115">
        <f>M57+N57</f>
        <v>28.2</v>
      </c>
      <c r="P57" s="115"/>
      <c r="Q57" s="115">
        <f>O57+P57</f>
        <v>28.2</v>
      </c>
    </row>
    <row r="58" spans="1:17" s="5" customFormat="1" ht="25.5">
      <c r="A58" s="91" t="s">
        <v>267</v>
      </c>
      <c r="B58" s="132" t="s">
        <v>210</v>
      </c>
      <c r="C58" s="82" t="s">
        <v>353</v>
      </c>
      <c r="D58" s="82" t="s">
        <v>364</v>
      </c>
      <c r="E58" s="87" t="s">
        <v>180</v>
      </c>
      <c r="F58" s="79" t="s">
        <v>268</v>
      </c>
      <c r="G58" s="115">
        <f aca="true" t="shared" si="22" ref="G58:Q58">G59</f>
        <v>27.8</v>
      </c>
      <c r="H58" s="115">
        <f t="shared" si="22"/>
        <v>0</v>
      </c>
      <c r="I58" s="115">
        <f t="shared" si="22"/>
        <v>27.8</v>
      </c>
      <c r="J58" s="115">
        <f t="shared" si="22"/>
        <v>0</v>
      </c>
      <c r="K58" s="115">
        <f t="shared" si="22"/>
        <v>27.8</v>
      </c>
      <c r="L58" s="115">
        <f t="shared" si="22"/>
        <v>0</v>
      </c>
      <c r="M58" s="115">
        <f t="shared" si="22"/>
        <v>27.8</v>
      </c>
      <c r="N58" s="115">
        <f t="shared" si="22"/>
        <v>0</v>
      </c>
      <c r="O58" s="115">
        <f t="shared" si="22"/>
        <v>27.8</v>
      </c>
      <c r="P58" s="115">
        <f t="shared" si="22"/>
        <v>0</v>
      </c>
      <c r="Q58" s="115">
        <f t="shared" si="22"/>
        <v>27.8</v>
      </c>
    </row>
    <row r="59" spans="1:17" s="5" customFormat="1" ht="25.5">
      <c r="A59" s="78" t="s">
        <v>232</v>
      </c>
      <c r="B59" s="132" t="s">
        <v>210</v>
      </c>
      <c r="C59" s="82" t="s">
        <v>353</v>
      </c>
      <c r="D59" s="82" t="s">
        <v>364</v>
      </c>
      <c r="E59" s="87" t="s">
        <v>180</v>
      </c>
      <c r="F59" s="79" t="s">
        <v>231</v>
      </c>
      <c r="G59" s="115">
        <f aca="true" t="shared" si="23" ref="G59:M59">G60+G61</f>
        <v>27.8</v>
      </c>
      <c r="H59" s="115">
        <f t="shared" si="23"/>
        <v>0</v>
      </c>
      <c r="I59" s="115">
        <f t="shared" si="23"/>
        <v>27.8</v>
      </c>
      <c r="J59" s="115">
        <f t="shared" si="23"/>
        <v>0</v>
      </c>
      <c r="K59" s="115">
        <f t="shared" si="23"/>
        <v>27.8</v>
      </c>
      <c r="L59" s="115">
        <f t="shared" si="23"/>
        <v>0</v>
      </c>
      <c r="M59" s="115">
        <f t="shared" si="23"/>
        <v>27.8</v>
      </c>
      <c r="N59" s="115">
        <f>N60+N61</f>
        <v>0</v>
      </c>
      <c r="O59" s="115">
        <f>O60+O61</f>
        <v>27.8</v>
      </c>
      <c r="P59" s="115">
        <f>P60+P61</f>
        <v>0</v>
      </c>
      <c r="Q59" s="115">
        <f>Q60+Q61</f>
        <v>27.8</v>
      </c>
    </row>
    <row r="60" spans="1:17" s="5" customFormat="1" ht="25.5" hidden="1">
      <c r="A60" s="193" t="s">
        <v>370</v>
      </c>
      <c r="B60" s="132" t="s">
        <v>210</v>
      </c>
      <c r="C60" s="201" t="s">
        <v>353</v>
      </c>
      <c r="D60" s="201" t="s">
        <v>364</v>
      </c>
      <c r="E60" s="183" t="s">
        <v>180</v>
      </c>
      <c r="F60" s="192" t="s">
        <v>371</v>
      </c>
      <c r="G60" s="116">
        <v>7</v>
      </c>
      <c r="H60" s="116"/>
      <c r="I60" s="116">
        <f>G60+H60</f>
        <v>7</v>
      </c>
      <c r="J60" s="116"/>
      <c r="K60" s="116">
        <f>I60+J60</f>
        <v>7</v>
      </c>
      <c r="L60" s="116">
        <v>1.2</v>
      </c>
      <c r="M60" s="116">
        <f>K60+L60</f>
        <v>8.2</v>
      </c>
      <c r="N60" s="116">
        <v>1.2</v>
      </c>
      <c r="O60" s="116">
        <f>M60+N60</f>
        <v>9.399999999999999</v>
      </c>
      <c r="P60" s="116">
        <v>1.2</v>
      </c>
      <c r="Q60" s="116">
        <f>O60+P60</f>
        <v>10.599999999999998</v>
      </c>
    </row>
    <row r="61" spans="1:17" s="5" customFormat="1" ht="28.5" customHeight="1" hidden="1">
      <c r="A61" s="193" t="s">
        <v>30</v>
      </c>
      <c r="B61" s="132" t="s">
        <v>210</v>
      </c>
      <c r="C61" s="201" t="s">
        <v>353</v>
      </c>
      <c r="D61" s="201" t="s">
        <v>364</v>
      </c>
      <c r="E61" s="183" t="s">
        <v>180</v>
      </c>
      <c r="F61" s="192" t="s">
        <v>372</v>
      </c>
      <c r="G61" s="115">
        <v>20.8</v>
      </c>
      <c r="H61" s="115"/>
      <c r="I61" s="116">
        <f>G61+H61</f>
        <v>20.8</v>
      </c>
      <c r="J61" s="115"/>
      <c r="K61" s="116">
        <f>I61+J61</f>
        <v>20.8</v>
      </c>
      <c r="L61" s="115">
        <v>-1.2</v>
      </c>
      <c r="M61" s="116">
        <f>K61+L61</f>
        <v>19.6</v>
      </c>
      <c r="N61" s="115">
        <v>-1.2</v>
      </c>
      <c r="O61" s="116">
        <f>M61+N61</f>
        <v>18.400000000000002</v>
      </c>
      <c r="P61" s="115">
        <v>-1.2</v>
      </c>
      <c r="Q61" s="116">
        <f>O61+P61</f>
        <v>17.200000000000003</v>
      </c>
    </row>
    <row r="62" spans="1:17" s="203" customFormat="1" ht="28.5" customHeight="1">
      <c r="A62" s="190" t="s">
        <v>243</v>
      </c>
      <c r="B62" s="171" t="s">
        <v>210</v>
      </c>
      <c r="C62" s="202" t="s">
        <v>353</v>
      </c>
      <c r="D62" s="202" t="s">
        <v>364</v>
      </c>
      <c r="E62" s="173" t="s">
        <v>181</v>
      </c>
      <c r="F62" s="156"/>
      <c r="G62" s="157">
        <f aca="true" t="shared" si="24" ref="G62:L62">G67+G71</f>
        <v>20</v>
      </c>
      <c r="H62" s="157">
        <f t="shared" si="24"/>
        <v>20</v>
      </c>
      <c r="I62" s="157">
        <f t="shared" si="24"/>
        <v>40</v>
      </c>
      <c r="J62" s="157">
        <f t="shared" si="24"/>
        <v>0</v>
      </c>
      <c r="K62" s="157">
        <f t="shared" si="24"/>
        <v>40</v>
      </c>
      <c r="L62" s="157">
        <f t="shared" si="24"/>
        <v>0</v>
      </c>
      <c r="M62" s="157">
        <f>M67+M71+M63</f>
        <v>40</v>
      </c>
      <c r="N62" s="304">
        <f>N67+N71+N63</f>
        <v>214.52102</v>
      </c>
      <c r="O62" s="304">
        <f>O67+O71+O63</f>
        <v>254.52102</v>
      </c>
      <c r="P62" s="304">
        <f>P67+P71+P63</f>
        <v>954.51076</v>
      </c>
      <c r="Q62" s="304">
        <f>Q67+Q71+Q63</f>
        <v>1209.03178</v>
      </c>
    </row>
    <row r="63" spans="1:17" s="203" customFormat="1" ht="28.5" customHeight="1">
      <c r="A63" s="143" t="s">
        <v>431</v>
      </c>
      <c r="B63" s="141" t="s">
        <v>210</v>
      </c>
      <c r="C63" s="147" t="s">
        <v>353</v>
      </c>
      <c r="D63" s="147" t="s">
        <v>364</v>
      </c>
      <c r="E63" s="145" t="s">
        <v>430</v>
      </c>
      <c r="F63" s="156"/>
      <c r="G63" s="157"/>
      <c r="H63" s="157"/>
      <c r="I63" s="157"/>
      <c r="J63" s="157"/>
      <c r="K63" s="157"/>
      <c r="L63" s="157"/>
      <c r="M63" s="155">
        <f aca="true" t="shared" si="25" ref="M63:Q65">M64</f>
        <v>0</v>
      </c>
      <c r="N63" s="301">
        <f t="shared" si="25"/>
        <v>164.52102</v>
      </c>
      <c r="O63" s="301">
        <f t="shared" si="25"/>
        <v>164.52102</v>
      </c>
      <c r="P63" s="301">
        <f t="shared" si="25"/>
        <v>954.51076</v>
      </c>
      <c r="Q63" s="301">
        <f t="shared" si="25"/>
        <v>1119.03178</v>
      </c>
    </row>
    <row r="64" spans="1:17" s="203" customFormat="1" ht="15.75">
      <c r="A64" s="81" t="s">
        <v>126</v>
      </c>
      <c r="B64" s="132" t="s">
        <v>210</v>
      </c>
      <c r="C64" s="67" t="s">
        <v>353</v>
      </c>
      <c r="D64" s="67" t="s">
        <v>364</v>
      </c>
      <c r="E64" s="200" t="s">
        <v>430</v>
      </c>
      <c r="F64" s="92" t="s">
        <v>270</v>
      </c>
      <c r="G64" s="157"/>
      <c r="H64" s="157"/>
      <c r="I64" s="157"/>
      <c r="J64" s="157"/>
      <c r="K64" s="157"/>
      <c r="L64" s="157"/>
      <c r="M64" s="155">
        <f t="shared" si="25"/>
        <v>0</v>
      </c>
      <c r="N64" s="303">
        <f t="shared" si="25"/>
        <v>164.52102</v>
      </c>
      <c r="O64" s="303">
        <f t="shared" si="25"/>
        <v>164.52102</v>
      </c>
      <c r="P64" s="303">
        <f t="shared" si="25"/>
        <v>954.51076</v>
      </c>
      <c r="Q64" s="303">
        <f t="shared" si="25"/>
        <v>1119.03178</v>
      </c>
    </row>
    <row r="65" spans="1:17" s="203" customFormat="1" ht="15.75">
      <c r="A65" s="81" t="s">
        <v>271</v>
      </c>
      <c r="B65" s="132" t="s">
        <v>210</v>
      </c>
      <c r="C65" s="67" t="s">
        <v>353</v>
      </c>
      <c r="D65" s="67" t="s">
        <v>364</v>
      </c>
      <c r="E65" s="200" t="s">
        <v>430</v>
      </c>
      <c r="F65" s="92" t="s">
        <v>272</v>
      </c>
      <c r="G65" s="157"/>
      <c r="H65" s="157"/>
      <c r="I65" s="157"/>
      <c r="J65" s="157"/>
      <c r="K65" s="157"/>
      <c r="L65" s="157"/>
      <c r="M65" s="155">
        <f t="shared" si="25"/>
        <v>0</v>
      </c>
      <c r="N65" s="303">
        <f t="shared" si="25"/>
        <v>164.52102</v>
      </c>
      <c r="O65" s="303">
        <f t="shared" si="25"/>
        <v>164.52102</v>
      </c>
      <c r="P65" s="303">
        <f t="shared" si="25"/>
        <v>954.51076</v>
      </c>
      <c r="Q65" s="303">
        <f t="shared" si="25"/>
        <v>1119.03178</v>
      </c>
    </row>
    <row r="66" spans="1:17" s="203" customFormat="1" ht="89.25" hidden="1">
      <c r="A66" s="194" t="s">
        <v>273</v>
      </c>
      <c r="B66" s="181" t="s">
        <v>210</v>
      </c>
      <c r="C66" s="204" t="s">
        <v>353</v>
      </c>
      <c r="D66" s="204" t="s">
        <v>364</v>
      </c>
      <c r="E66" s="218" t="s">
        <v>430</v>
      </c>
      <c r="F66" s="215" t="s">
        <v>308</v>
      </c>
      <c r="G66" s="298"/>
      <c r="H66" s="298"/>
      <c r="I66" s="298"/>
      <c r="J66" s="298"/>
      <c r="K66" s="298"/>
      <c r="L66" s="298"/>
      <c r="M66" s="298"/>
      <c r="N66" s="302">
        <v>164.52102</v>
      </c>
      <c r="O66" s="302">
        <f>M66+N66</f>
        <v>164.52102</v>
      </c>
      <c r="P66" s="302">
        <v>954.51076</v>
      </c>
      <c r="Q66" s="302">
        <f>O66+P66</f>
        <v>1119.03178</v>
      </c>
    </row>
    <row r="67" spans="1:17" s="20" customFormat="1" ht="28.5" customHeight="1">
      <c r="A67" s="143" t="s">
        <v>244</v>
      </c>
      <c r="B67" s="141" t="s">
        <v>210</v>
      </c>
      <c r="C67" s="147" t="s">
        <v>353</v>
      </c>
      <c r="D67" s="147" t="s">
        <v>364</v>
      </c>
      <c r="E67" s="145" t="s">
        <v>182</v>
      </c>
      <c r="F67" s="142"/>
      <c r="G67" s="155">
        <f aca="true" t="shared" si="26" ref="G67:Q69">G68</f>
        <v>20</v>
      </c>
      <c r="H67" s="155">
        <f t="shared" si="26"/>
        <v>20</v>
      </c>
      <c r="I67" s="155">
        <f t="shared" si="26"/>
        <v>40</v>
      </c>
      <c r="J67" s="155">
        <f t="shared" si="26"/>
        <v>0</v>
      </c>
      <c r="K67" s="155">
        <f t="shared" si="26"/>
        <v>40</v>
      </c>
      <c r="L67" s="155">
        <f t="shared" si="26"/>
        <v>0</v>
      </c>
      <c r="M67" s="155">
        <f t="shared" si="26"/>
        <v>40</v>
      </c>
      <c r="N67" s="155">
        <f t="shared" si="26"/>
        <v>0</v>
      </c>
      <c r="O67" s="155">
        <f t="shared" si="26"/>
        <v>40</v>
      </c>
      <c r="P67" s="155">
        <f t="shared" si="26"/>
        <v>0</v>
      </c>
      <c r="Q67" s="155">
        <f t="shared" si="26"/>
        <v>40</v>
      </c>
    </row>
    <row r="68" spans="1:17" s="20" customFormat="1" ht="28.5" customHeight="1">
      <c r="A68" s="91" t="s">
        <v>267</v>
      </c>
      <c r="B68" s="132" t="s">
        <v>210</v>
      </c>
      <c r="C68" s="67" t="s">
        <v>353</v>
      </c>
      <c r="D68" s="67" t="s">
        <v>364</v>
      </c>
      <c r="E68" s="200" t="s">
        <v>182</v>
      </c>
      <c r="F68" s="92" t="s">
        <v>268</v>
      </c>
      <c r="G68" s="155">
        <f t="shared" si="26"/>
        <v>20</v>
      </c>
      <c r="H68" s="155">
        <f t="shared" si="26"/>
        <v>20</v>
      </c>
      <c r="I68" s="138">
        <f t="shared" si="26"/>
        <v>40</v>
      </c>
      <c r="J68" s="138">
        <f t="shared" si="26"/>
        <v>0</v>
      </c>
      <c r="K68" s="138">
        <f t="shared" si="26"/>
        <v>40</v>
      </c>
      <c r="L68" s="138">
        <f t="shared" si="26"/>
        <v>0</v>
      </c>
      <c r="M68" s="138">
        <f t="shared" si="26"/>
        <v>40</v>
      </c>
      <c r="N68" s="138">
        <f t="shared" si="26"/>
        <v>0</v>
      </c>
      <c r="O68" s="138">
        <f t="shared" si="26"/>
        <v>40</v>
      </c>
      <c r="P68" s="138">
        <f t="shared" si="26"/>
        <v>0</v>
      </c>
      <c r="Q68" s="138">
        <f t="shared" si="26"/>
        <v>40</v>
      </c>
    </row>
    <row r="69" spans="1:17" s="20" customFormat="1" ht="28.5" customHeight="1">
      <c r="A69" s="78" t="s">
        <v>269</v>
      </c>
      <c r="B69" s="132" t="s">
        <v>210</v>
      </c>
      <c r="C69" s="67" t="s">
        <v>353</v>
      </c>
      <c r="D69" s="67" t="s">
        <v>364</v>
      </c>
      <c r="E69" s="200" t="s">
        <v>182</v>
      </c>
      <c r="F69" s="92" t="s">
        <v>231</v>
      </c>
      <c r="G69" s="155">
        <f t="shared" si="26"/>
        <v>20</v>
      </c>
      <c r="H69" s="155">
        <f t="shared" si="26"/>
        <v>20</v>
      </c>
      <c r="I69" s="138">
        <f t="shared" si="26"/>
        <v>40</v>
      </c>
      <c r="J69" s="138">
        <f t="shared" si="26"/>
        <v>0</v>
      </c>
      <c r="K69" s="138">
        <f t="shared" si="26"/>
        <v>40</v>
      </c>
      <c r="L69" s="138">
        <f t="shared" si="26"/>
        <v>0</v>
      </c>
      <c r="M69" s="138">
        <f t="shared" si="26"/>
        <v>40</v>
      </c>
      <c r="N69" s="138">
        <f t="shared" si="26"/>
        <v>0</v>
      </c>
      <c r="O69" s="138">
        <f t="shared" si="26"/>
        <v>40</v>
      </c>
      <c r="P69" s="138">
        <f t="shared" si="26"/>
        <v>0</v>
      </c>
      <c r="Q69" s="138">
        <f t="shared" si="26"/>
        <v>40</v>
      </c>
    </row>
    <row r="70" spans="1:17" s="5" customFormat="1" ht="27" customHeight="1" hidden="1">
      <c r="A70" s="193" t="s">
        <v>30</v>
      </c>
      <c r="B70" s="132" t="s">
        <v>210</v>
      </c>
      <c r="C70" s="204" t="s">
        <v>353</v>
      </c>
      <c r="D70" s="201" t="s">
        <v>364</v>
      </c>
      <c r="E70" s="183" t="s">
        <v>182</v>
      </c>
      <c r="F70" s="192" t="s">
        <v>372</v>
      </c>
      <c r="G70" s="115">
        <v>20</v>
      </c>
      <c r="H70" s="115">
        <v>20</v>
      </c>
      <c r="I70" s="279">
        <f>G70+H70</f>
        <v>40</v>
      </c>
      <c r="J70" s="279"/>
      <c r="K70" s="279">
        <f>I70+J70</f>
        <v>40</v>
      </c>
      <c r="L70" s="279"/>
      <c r="M70" s="279">
        <f>K70+L70</f>
        <v>40</v>
      </c>
      <c r="N70" s="279"/>
      <c r="O70" s="279">
        <f>M70+N70</f>
        <v>40</v>
      </c>
      <c r="P70" s="279"/>
      <c r="Q70" s="279">
        <f>O70+P70</f>
        <v>40</v>
      </c>
    </row>
    <row r="71" spans="1:17" s="5" customFormat="1" ht="16.5" customHeight="1">
      <c r="A71" s="81" t="s">
        <v>277</v>
      </c>
      <c r="B71" s="132" t="s">
        <v>210</v>
      </c>
      <c r="C71" s="136" t="s">
        <v>353</v>
      </c>
      <c r="D71" s="80" t="s">
        <v>364</v>
      </c>
      <c r="E71" s="148" t="s">
        <v>278</v>
      </c>
      <c r="F71" s="79"/>
      <c r="G71" s="115">
        <f aca="true" t="shared" si="27" ref="G71:Q73">G72</f>
        <v>0</v>
      </c>
      <c r="H71" s="115">
        <f t="shared" si="27"/>
        <v>0</v>
      </c>
      <c r="I71" s="115">
        <f t="shared" si="27"/>
        <v>0</v>
      </c>
      <c r="J71" s="115">
        <f t="shared" si="27"/>
        <v>0</v>
      </c>
      <c r="K71" s="115">
        <f t="shared" si="27"/>
        <v>0</v>
      </c>
      <c r="L71" s="115">
        <f t="shared" si="27"/>
        <v>0</v>
      </c>
      <c r="M71" s="115">
        <f t="shared" si="27"/>
        <v>0</v>
      </c>
      <c r="N71" s="115">
        <f t="shared" si="27"/>
        <v>50</v>
      </c>
      <c r="O71" s="115">
        <f t="shared" si="27"/>
        <v>50</v>
      </c>
      <c r="P71" s="115">
        <f t="shared" si="27"/>
        <v>0</v>
      </c>
      <c r="Q71" s="115">
        <f t="shared" si="27"/>
        <v>50</v>
      </c>
    </row>
    <row r="72" spans="1:17" s="5" customFormat="1" ht="17.25" customHeight="1">
      <c r="A72" s="81" t="s">
        <v>126</v>
      </c>
      <c r="B72" s="132" t="s">
        <v>210</v>
      </c>
      <c r="C72" s="136" t="s">
        <v>353</v>
      </c>
      <c r="D72" s="80" t="s">
        <v>364</v>
      </c>
      <c r="E72" s="148" t="s">
        <v>278</v>
      </c>
      <c r="F72" s="79" t="s">
        <v>270</v>
      </c>
      <c r="G72" s="115">
        <f t="shared" si="27"/>
        <v>0</v>
      </c>
      <c r="H72" s="115">
        <f t="shared" si="27"/>
        <v>0</v>
      </c>
      <c r="I72" s="115">
        <f t="shared" si="27"/>
        <v>0</v>
      </c>
      <c r="J72" s="115">
        <f t="shared" si="27"/>
        <v>0</v>
      </c>
      <c r="K72" s="115">
        <f t="shared" si="27"/>
        <v>0</v>
      </c>
      <c r="L72" s="115">
        <f t="shared" si="27"/>
        <v>0</v>
      </c>
      <c r="M72" s="115">
        <f t="shared" si="27"/>
        <v>0</v>
      </c>
      <c r="N72" s="115">
        <f t="shared" si="27"/>
        <v>50</v>
      </c>
      <c r="O72" s="115">
        <f t="shared" si="27"/>
        <v>50</v>
      </c>
      <c r="P72" s="115">
        <f t="shared" si="27"/>
        <v>0</v>
      </c>
      <c r="Q72" s="115">
        <f t="shared" si="27"/>
        <v>50</v>
      </c>
    </row>
    <row r="73" spans="1:17" s="5" customFormat="1" ht="18" customHeight="1">
      <c r="A73" s="91" t="s">
        <v>274</v>
      </c>
      <c r="B73" s="132" t="s">
        <v>210</v>
      </c>
      <c r="C73" s="136" t="s">
        <v>353</v>
      </c>
      <c r="D73" s="80" t="s">
        <v>364</v>
      </c>
      <c r="E73" s="148" t="s">
        <v>278</v>
      </c>
      <c r="F73" s="79" t="s">
        <v>234</v>
      </c>
      <c r="G73" s="115">
        <f t="shared" si="27"/>
        <v>0</v>
      </c>
      <c r="H73" s="115">
        <f t="shared" si="27"/>
        <v>0</v>
      </c>
      <c r="I73" s="115">
        <f t="shared" si="27"/>
        <v>0</v>
      </c>
      <c r="J73" s="115">
        <f t="shared" si="27"/>
        <v>0</v>
      </c>
      <c r="K73" s="115">
        <f t="shared" si="27"/>
        <v>0</v>
      </c>
      <c r="L73" s="115">
        <f t="shared" si="27"/>
        <v>0</v>
      </c>
      <c r="M73" s="115">
        <f t="shared" si="27"/>
        <v>0</v>
      </c>
      <c r="N73" s="115">
        <f t="shared" si="27"/>
        <v>50</v>
      </c>
      <c r="O73" s="115">
        <f t="shared" si="27"/>
        <v>50</v>
      </c>
      <c r="P73" s="115">
        <f t="shared" si="27"/>
        <v>0</v>
      </c>
      <c r="Q73" s="115">
        <f t="shared" si="27"/>
        <v>50</v>
      </c>
    </row>
    <row r="74" spans="1:17" s="5" customFormat="1" ht="15.75" customHeight="1" hidden="1">
      <c r="A74" s="193" t="s">
        <v>237</v>
      </c>
      <c r="B74" s="132" t="s">
        <v>210</v>
      </c>
      <c r="C74" s="204" t="s">
        <v>353</v>
      </c>
      <c r="D74" s="201" t="s">
        <v>364</v>
      </c>
      <c r="E74" s="183" t="s">
        <v>278</v>
      </c>
      <c r="F74" s="192" t="s">
        <v>236</v>
      </c>
      <c r="G74" s="115"/>
      <c r="H74" s="115"/>
      <c r="I74" s="279">
        <f>G74+H74</f>
        <v>0</v>
      </c>
      <c r="J74" s="279"/>
      <c r="K74" s="279">
        <f>I74+J74</f>
        <v>0</v>
      </c>
      <c r="L74" s="279"/>
      <c r="M74" s="279">
        <f>K74+L74</f>
        <v>0</v>
      </c>
      <c r="N74" s="279">
        <v>50</v>
      </c>
      <c r="O74" s="279">
        <f>M74+N74</f>
        <v>50</v>
      </c>
      <c r="P74" s="279"/>
      <c r="Q74" s="279">
        <f>O74+P74</f>
        <v>50</v>
      </c>
    </row>
    <row r="75" spans="1:17" s="14" customFormat="1" ht="15" customHeight="1">
      <c r="A75" s="83" t="s">
        <v>377</v>
      </c>
      <c r="B75" s="131" t="s">
        <v>210</v>
      </c>
      <c r="C75" s="84" t="s">
        <v>354</v>
      </c>
      <c r="D75" s="84"/>
      <c r="E75" s="87"/>
      <c r="F75" s="84"/>
      <c r="G75" s="119">
        <f aca="true" t="shared" si="28" ref="G75:Q77">G76</f>
        <v>580.7</v>
      </c>
      <c r="H75" s="119">
        <f t="shared" si="28"/>
        <v>0</v>
      </c>
      <c r="I75" s="119">
        <f t="shared" si="28"/>
        <v>580.7</v>
      </c>
      <c r="J75" s="119">
        <f t="shared" si="28"/>
        <v>0</v>
      </c>
      <c r="K75" s="119">
        <f t="shared" si="28"/>
        <v>580.7</v>
      </c>
      <c r="L75" s="119">
        <f t="shared" si="28"/>
        <v>0</v>
      </c>
      <c r="M75" s="119">
        <f t="shared" si="28"/>
        <v>580.7</v>
      </c>
      <c r="N75" s="119">
        <f t="shared" si="28"/>
        <v>0</v>
      </c>
      <c r="O75" s="119">
        <f t="shared" si="28"/>
        <v>580.7</v>
      </c>
      <c r="P75" s="119">
        <f t="shared" si="28"/>
        <v>0</v>
      </c>
      <c r="Q75" s="119">
        <f t="shared" si="28"/>
        <v>580.7</v>
      </c>
    </row>
    <row r="76" spans="1:17" s="19" customFormat="1" ht="15" customHeight="1">
      <c r="A76" s="47" t="s">
        <v>378</v>
      </c>
      <c r="B76" s="131" t="s">
        <v>210</v>
      </c>
      <c r="C76" s="198" t="s">
        <v>354</v>
      </c>
      <c r="D76" s="198" t="s">
        <v>356</v>
      </c>
      <c r="E76" s="184"/>
      <c r="F76" s="198"/>
      <c r="G76" s="124">
        <f t="shared" si="28"/>
        <v>580.7</v>
      </c>
      <c r="H76" s="124">
        <f t="shared" si="28"/>
        <v>0</v>
      </c>
      <c r="I76" s="124">
        <f t="shared" si="28"/>
        <v>580.7</v>
      </c>
      <c r="J76" s="124">
        <f t="shared" si="28"/>
        <v>0</v>
      </c>
      <c r="K76" s="124">
        <f t="shared" si="28"/>
        <v>580.7</v>
      </c>
      <c r="L76" s="124">
        <f t="shared" si="28"/>
        <v>0</v>
      </c>
      <c r="M76" s="124">
        <f t="shared" si="28"/>
        <v>580.7</v>
      </c>
      <c r="N76" s="124">
        <f t="shared" si="28"/>
        <v>0</v>
      </c>
      <c r="O76" s="124">
        <f t="shared" si="28"/>
        <v>580.7</v>
      </c>
      <c r="P76" s="124">
        <f t="shared" si="28"/>
        <v>0</v>
      </c>
      <c r="Q76" s="124">
        <f t="shared" si="28"/>
        <v>580.7</v>
      </c>
    </row>
    <row r="77" spans="1:17" ht="30" customHeight="1">
      <c r="A77" s="196" t="s">
        <v>276</v>
      </c>
      <c r="B77" s="171" t="s">
        <v>210</v>
      </c>
      <c r="C77" s="202" t="s">
        <v>354</v>
      </c>
      <c r="D77" s="202" t="s">
        <v>356</v>
      </c>
      <c r="E77" s="173" t="s">
        <v>179</v>
      </c>
      <c r="F77" s="202"/>
      <c r="G77" s="205">
        <f t="shared" si="28"/>
        <v>580.7</v>
      </c>
      <c r="H77" s="205">
        <f t="shared" si="28"/>
        <v>0</v>
      </c>
      <c r="I77" s="205">
        <f t="shared" si="28"/>
        <v>580.7</v>
      </c>
      <c r="J77" s="205">
        <f t="shared" si="28"/>
        <v>0</v>
      </c>
      <c r="K77" s="205">
        <f t="shared" si="28"/>
        <v>580.7</v>
      </c>
      <c r="L77" s="205">
        <f t="shared" si="28"/>
        <v>0</v>
      </c>
      <c r="M77" s="205">
        <f t="shared" si="28"/>
        <v>580.7</v>
      </c>
      <c r="N77" s="205">
        <f t="shared" si="28"/>
        <v>0</v>
      </c>
      <c r="O77" s="205">
        <f t="shared" si="28"/>
        <v>580.7</v>
      </c>
      <c r="P77" s="205">
        <f t="shared" si="28"/>
        <v>0</v>
      </c>
      <c r="Q77" s="205">
        <f t="shared" si="28"/>
        <v>580.7</v>
      </c>
    </row>
    <row r="78" spans="1:17" s="6" customFormat="1" ht="27.75" customHeight="1">
      <c r="A78" s="199" t="s">
        <v>379</v>
      </c>
      <c r="B78" s="132" t="s">
        <v>210</v>
      </c>
      <c r="C78" s="147" t="s">
        <v>354</v>
      </c>
      <c r="D78" s="147" t="s">
        <v>356</v>
      </c>
      <c r="E78" s="145" t="s">
        <v>183</v>
      </c>
      <c r="F78" s="147"/>
      <c r="G78" s="146">
        <f aca="true" t="shared" si="29" ref="G78:M78">G79+G84</f>
        <v>580.7</v>
      </c>
      <c r="H78" s="146">
        <f t="shared" si="29"/>
        <v>0</v>
      </c>
      <c r="I78" s="146">
        <f t="shared" si="29"/>
        <v>580.7</v>
      </c>
      <c r="J78" s="146">
        <f t="shared" si="29"/>
        <v>0</v>
      </c>
      <c r="K78" s="146">
        <f t="shared" si="29"/>
        <v>580.7</v>
      </c>
      <c r="L78" s="146">
        <f t="shared" si="29"/>
        <v>0</v>
      </c>
      <c r="M78" s="146">
        <f t="shared" si="29"/>
        <v>580.7</v>
      </c>
      <c r="N78" s="146">
        <f>N79+N84</f>
        <v>0</v>
      </c>
      <c r="O78" s="146">
        <f>O79+O84</f>
        <v>580.7</v>
      </c>
      <c r="P78" s="146">
        <f>P79+P84</f>
        <v>0</v>
      </c>
      <c r="Q78" s="146">
        <f>Q79+Q84</f>
        <v>580.7</v>
      </c>
    </row>
    <row r="79" spans="1:17" s="6" customFormat="1" ht="42" customHeight="1">
      <c r="A79" s="179" t="s">
        <v>263</v>
      </c>
      <c r="B79" s="132" t="s">
        <v>210</v>
      </c>
      <c r="C79" s="82" t="s">
        <v>354</v>
      </c>
      <c r="D79" s="82" t="s">
        <v>356</v>
      </c>
      <c r="E79" s="87" t="s">
        <v>183</v>
      </c>
      <c r="F79" s="67" t="s">
        <v>103</v>
      </c>
      <c r="G79" s="146">
        <f aca="true" t="shared" si="30" ref="G79:Q79">G80</f>
        <v>571.3000000000001</v>
      </c>
      <c r="H79" s="146">
        <f t="shared" si="30"/>
        <v>0</v>
      </c>
      <c r="I79" s="146">
        <f t="shared" si="30"/>
        <v>571.3000000000001</v>
      </c>
      <c r="J79" s="146">
        <f t="shared" si="30"/>
        <v>0</v>
      </c>
      <c r="K79" s="146">
        <f t="shared" si="30"/>
        <v>571.3000000000001</v>
      </c>
      <c r="L79" s="146">
        <f t="shared" si="30"/>
        <v>0</v>
      </c>
      <c r="M79" s="146">
        <f t="shared" si="30"/>
        <v>571.3000000000001</v>
      </c>
      <c r="N79" s="146">
        <f t="shared" si="30"/>
        <v>0</v>
      </c>
      <c r="O79" s="146">
        <f t="shared" si="30"/>
        <v>571.3000000000001</v>
      </c>
      <c r="P79" s="146">
        <f t="shared" si="30"/>
        <v>0</v>
      </c>
      <c r="Q79" s="146">
        <f t="shared" si="30"/>
        <v>571.3000000000001</v>
      </c>
    </row>
    <row r="80" spans="1:17" ht="20.25" customHeight="1">
      <c r="A80" s="78" t="s">
        <v>230</v>
      </c>
      <c r="B80" s="132" t="s">
        <v>210</v>
      </c>
      <c r="C80" s="82" t="s">
        <v>354</v>
      </c>
      <c r="D80" s="82" t="s">
        <v>356</v>
      </c>
      <c r="E80" s="87" t="s">
        <v>183</v>
      </c>
      <c r="F80" s="82" t="s">
        <v>36</v>
      </c>
      <c r="G80" s="118">
        <f aca="true" t="shared" si="31" ref="G80:M80">G81+G82+G83</f>
        <v>571.3000000000001</v>
      </c>
      <c r="H80" s="118">
        <f t="shared" si="31"/>
        <v>0</v>
      </c>
      <c r="I80" s="118">
        <f t="shared" si="31"/>
        <v>571.3000000000001</v>
      </c>
      <c r="J80" s="118">
        <f t="shared" si="31"/>
        <v>0</v>
      </c>
      <c r="K80" s="118">
        <f t="shared" si="31"/>
        <v>571.3000000000001</v>
      </c>
      <c r="L80" s="118">
        <f t="shared" si="31"/>
        <v>0</v>
      </c>
      <c r="M80" s="118">
        <f t="shared" si="31"/>
        <v>571.3000000000001</v>
      </c>
      <c r="N80" s="118">
        <f>N81+N82+N83</f>
        <v>0</v>
      </c>
      <c r="O80" s="118">
        <f>O81+O82+O83</f>
        <v>571.3000000000001</v>
      </c>
      <c r="P80" s="118">
        <f>P81+P82+P83</f>
        <v>0</v>
      </c>
      <c r="Q80" s="118">
        <f>Q81+Q82+Q83</f>
        <v>571.3000000000001</v>
      </c>
    </row>
    <row r="81" spans="1:17" ht="38.25" hidden="1">
      <c r="A81" s="180" t="s">
        <v>29</v>
      </c>
      <c r="B81" s="132" t="s">
        <v>210</v>
      </c>
      <c r="C81" s="201" t="s">
        <v>354</v>
      </c>
      <c r="D81" s="201" t="s">
        <v>356</v>
      </c>
      <c r="E81" s="183" t="s">
        <v>183</v>
      </c>
      <c r="F81" s="192" t="s">
        <v>368</v>
      </c>
      <c r="G81" s="115">
        <f>482.1-39.4</f>
        <v>442.70000000000005</v>
      </c>
      <c r="H81" s="115"/>
      <c r="I81" s="115">
        <f>G81+H81</f>
        <v>442.70000000000005</v>
      </c>
      <c r="J81" s="115"/>
      <c r="K81" s="115">
        <f>I81+J81</f>
        <v>442.70000000000005</v>
      </c>
      <c r="L81" s="115"/>
      <c r="M81" s="115">
        <f>K81+L81</f>
        <v>442.70000000000005</v>
      </c>
      <c r="N81" s="115"/>
      <c r="O81" s="115">
        <f>M81+N81</f>
        <v>442.70000000000005</v>
      </c>
      <c r="P81" s="115"/>
      <c r="Q81" s="115">
        <f>O81+P81</f>
        <v>442.70000000000005</v>
      </c>
    </row>
    <row r="82" spans="1:17" ht="25.5" hidden="1">
      <c r="A82" s="180" t="s">
        <v>233</v>
      </c>
      <c r="B82" s="132" t="s">
        <v>210</v>
      </c>
      <c r="C82" s="201" t="s">
        <v>354</v>
      </c>
      <c r="D82" s="201" t="s">
        <v>356</v>
      </c>
      <c r="E82" s="183" t="s">
        <v>183</v>
      </c>
      <c r="F82" s="192" t="s">
        <v>369</v>
      </c>
      <c r="G82" s="115"/>
      <c r="H82" s="115"/>
      <c r="I82" s="115">
        <f>G82+H82</f>
        <v>0</v>
      </c>
      <c r="J82" s="115"/>
      <c r="K82" s="115">
        <f>I82+J82</f>
        <v>0</v>
      </c>
      <c r="L82" s="115"/>
      <c r="M82" s="115">
        <f>K82+L82</f>
        <v>0</v>
      </c>
      <c r="N82" s="115"/>
      <c r="O82" s="115">
        <f>M82+N82</f>
        <v>0</v>
      </c>
      <c r="P82" s="115"/>
      <c r="Q82" s="115">
        <f>O82+P82</f>
        <v>0</v>
      </c>
    </row>
    <row r="83" spans="1:17" ht="38.25" hidden="1">
      <c r="A83" s="180" t="s">
        <v>224</v>
      </c>
      <c r="B83" s="132" t="s">
        <v>210</v>
      </c>
      <c r="C83" s="201" t="s">
        <v>354</v>
      </c>
      <c r="D83" s="201" t="s">
        <v>356</v>
      </c>
      <c r="E83" s="183" t="s">
        <v>183</v>
      </c>
      <c r="F83" s="192" t="s">
        <v>225</v>
      </c>
      <c r="G83" s="115">
        <f>145.6-17</f>
        <v>128.6</v>
      </c>
      <c r="H83" s="115"/>
      <c r="I83" s="115">
        <f>G83+H83</f>
        <v>128.6</v>
      </c>
      <c r="J83" s="115"/>
      <c r="K83" s="115">
        <f>I83+J83</f>
        <v>128.6</v>
      </c>
      <c r="L83" s="115"/>
      <c r="M83" s="115">
        <f>K83+L83</f>
        <v>128.6</v>
      </c>
      <c r="N83" s="115"/>
      <c r="O83" s="115">
        <f>M83+N83</f>
        <v>128.6</v>
      </c>
      <c r="P83" s="115"/>
      <c r="Q83" s="115">
        <f>O83+P83</f>
        <v>128.6</v>
      </c>
    </row>
    <row r="84" spans="1:17" ht="28.5" customHeight="1">
      <c r="A84" s="91" t="s">
        <v>267</v>
      </c>
      <c r="B84" s="132" t="s">
        <v>210</v>
      </c>
      <c r="C84" s="82" t="s">
        <v>354</v>
      </c>
      <c r="D84" s="82" t="s">
        <v>356</v>
      </c>
      <c r="E84" s="87" t="s">
        <v>183</v>
      </c>
      <c r="F84" s="79" t="s">
        <v>268</v>
      </c>
      <c r="G84" s="115">
        <f aca="true" t="shared" si="32" ref="G84:Q84">G85</f>
        <v>9.4</v>
      </c>
      <c r="H84" s="115">
        <f t="shared" si="32"/>
        <v>0</v>
      </c>
      <c r="I84" s="115">
        <f t="shared" si="32"/>
        <v>9.4</v>
      </c>
      <c r="J84" s="115">
        <f t="shared" si="32"/>
        <v>0</v>
      </c>
      <c r="K84" s="115">
        <f t="shared" si="32"/>
        <v>9.4</v>
      </c>
      <c r="L84" s="115">
        <f t="shared" si="32"/>
        <v>0</v>
      </c>
      <c r="M84" s="115">
        <f t="shared" si="32"/>
        <v>9.4</v>
      </c>
      <c r="N84" s="115">
        <f t="shared" si="32"/>
        <v>0</v>
      </c>
      <c r="O84" s="115">
        <f t="shared" si="32"/>
        <v>9.4</v>
      </c>
      <c r="P84" s="115">
        <f t="shared" si="32"/>
        <v>0</v>
      </c>
      <c r="Q84" s="115">
        <f t="shared" si="32"/>
        <v>9.4</v>
      </c>
    </row>
    <row r="85" spans="1:17" ht="25.5">
      <c r="A85" s="78" t="s">
        <v>269</v>
      </c>
      <c r="B85" s="132" t="s">
        <v>210</v>
      </c>
      <c r="C85" s="82" t="s">
        <v>354</v>
      </c>
      <c r="D85" s="82" t="s">
        <v>356</v>
      </c>
      <c r="E85" s="87" t="s">
        <v>183</v>
      </c>
      <c r="F85" s="79" t="s">
        <v>231</v>
      </c>
      <c r="G85" s="115">
        <f aca="true" t="shared" si="33" ref="G85:M85">G86+G87</f>
        <v>9.4</v>
      </c>
      <c r="H85" s="115">
        <f t="shared" si="33"/>
        <v>0</v>
      </c>
      <c r="I85" s="115">
        <f t="shared" si="33"/>
        <v>9.4</v>
      </c>
      <c r="J85" s="115">
        <f t="shared" si="33"/>
        <v>0</v>
      </c>
      <c r="K85" s="115">
        <f t="shared" si="33"/>
        <v>9.4</v>
      </c>
      <c r="L85" s="115">
        <f t="shared" si="33"/>
        <v>0</v>
      </c>
      <c r="M85" s="115">
        <f t="shared" si="33"/>
        <v>9.4</v>
      </c>
      <c r="N85" s="115">
        <f>N86+N87</f>
        <v>0</v>
      </c>
      <c r="O85" s="115">
        <f>O86+O87</f>
        <v>9.4</v>
      </c>
      <c r="P85" s="115">
        <f>P86+P87</f>
        <v>0</v>
      </c>
      <c r="Q85" s="115">
        <f>Q86+Q87</f>
        <v>9.4</v>
      </c>
    </row>
    <row r="86" spans="1:17" s="6" customFormat="1" ht="25.5" hidden="1">
      <c r="A86" s="193" t="s">
        <v>370</v>
      </c>
      <c r="B86" s="132" t="s">
        <v>210</v>
      </c>
      <c r="C86" s="201" t="s">
        <v>354</v>
      </c>
      <c r="D86" s="201" t="s">
        <v>356</v>
      </c>
      <c r="E86" s="183" t="s">
        <v>183</v>
      </c>
      <c r="F86" s="192" t="s">
        <v>371</v>
      </c>
      <c r="G86" s="116">
        <v>5</v>
      </c>
      <c r="H86" s="116"/>
      <c r="I86" s="116">
        <f>G86+H86</f>
        <v>5</v>
      </c>
      <c r="J86" s="116"/>
      <c r="K86" s="116">
        <f>I86+J86</f>
        <v>5</v>
      </c>
      <c r="L86" s="116"/>
      <c r="M86" s="116">
        <f>K86+L86</f>
        <v>5</v>
      </c>
      <c r="N86" s="116"/>
      <c r="O86" s="116">
        <f>M86+N86</f>
        <v>5</v>
      </c>
      <c r="P86" s="116"/>
      <c r="Q86" s="116">
        <f>O86+P86</f>
        <v>5</v>
      </c>
    </row>
    <row r="87" spans="1:17" ht="29.25" customHeight="1" hidden="1">
      <c r="A87" s="193" t="s">
        <v>30</v>
      </c>
      <c r="B87" s="132" t="s">
        <v>210</v>
      </c>
      <c r="C87" s="201" t="s">
        <v>354</v>
      </c>
      <c r="D87" s="201" t="s">
        <v>356</v>
      </c>
      <c r="E87" s="183" t="s">
        <v>183</v>
      </c>
      <c r="F87" s="192" t="s">
        <v>372</v>
      </c>
      <c r="G87" s="115">
        <v>4.4</v>
      </c>
      <c r="H87" s="115"/>
      <c r="I87" s="116">
        <f>G87+H87</f>
        <v>4.4</v>
      </c>
      <c r="J87" s="115"/>
      <c r="K87" s="116">
        <f>I87+J87</f>
        <v>4.4</v>
      </c>
      <c r="L87" s="115"/>
      <c r="M87" s="116">
        <f>K87+L87</f>
        <v>4.4</v>
      </c>
      <c r="N87" s="115"/>
      <c r="O87" s="116">
        <f>M87+N87</f>
        <v>4.4</v>
      </c>
      <c r="P87" s="115"/>
      <c r="Q87" s="116">
        <f>O87+P87</f>
        <v>4.4</v>
      </c>
    </row>
    <row r="88" spans="1:17" s="15" customFormat="1" ht="27.75" customHeight="1">
      <c r="A88" s="85" t="s">
        <v>380</v>
      </c>
      <c r="B88" s="131" t="s">
        <v>210</v>
      </c>
      <c r="C88" s="86" t="s">
        <v>356</v>
      </c>
      <c r="D88" s="86"/>
      <c r="E88" s="87"/>
      <c r="F88" s="86"/>
      <c r="G88" s="120">
        <f aca="true" t="shared" si="34" ref="G88:Q93">G89</f>
        <v>36</v>
      </c>
      <c r="H88" s="120">
        <f t="shared" si="34"/>
        <v>0</v>
      </c>
      <c r="I88" s="120">
        <f t="shared" si="34"/>
        <v>36</v>
      </c>
      <c r="J88" s="120">
        <f t="shared" si="34"/>
        <v>0</v>
      </c>
      <c r="K88" s="120">
        <f t="shared" si="34"/>
        <v>36</v>
      </c>
      <c r="L88" s="120">
        <f t="shared" si="34"/>
        <v>0</v>
      </c>
      <c r="M88" s="120">
        <f t="shared" si="34"/>
        <v>36</v>
      </c>
      <c r="N88" s="120">
        <f t="shared" si="34"/>
        <v>0</v>
      </c>
      <c r="O88" s="120">
        <f t="shared" si="34"/>
        <v>36</v>
      </c>
      <c r="P88" s="120">
        <f t="shared" si="34"/>
        <v>0</v>
      </c>
      <c r="Q88" s="120">
        <f t="shared" si="34"/>
        <v>36</v>
      </c>
    </row>
    <row r="89" spans="1:17" s="207" customFormat="1" ht="27.75" customHeight="1">
      <c r="A89" s="165" t="s">
        <v>381</v>
      </c>
      <c r="B89" s="131" t="s">
        <v>210</v>
      </c>
      <c r="C89" s="122" t="s">
        <v>356</v>
      </c>
      <c r="D89" s="122" t="s">
        <v>357</v>
      </c>
      <c r="E89" s="184"/>
      <c r="F89" s="122"/>
      <c r="G89" s="206">
        <f t="shared" si="34"/>
        <v>36</v>
      </c>
      <c r="H89" s="206">
        <f t="shared" si="34"/>
        <v>0</v>
      </c>
      <c r="I89" s="206">
        <f t="shared" si="34"/>
        <v>36</v>
      </c>
      <c r="J89" s="206">
        <f t="shared" si="34"/>
        <v>0</v>
      </c>
      <c r="K89" s="206">
        <f t="shared" si="34"/>
        <v>36</v>
      </c>
      <c r="L89" s="206">
        <f t="shared" si="34"/>
        <v>0</v>
      </c>
      <c r="M89" s="206">
        <f t="shared" si="34"/>
        <v>36</v>
      </c>
      <c r="N89" s="206">
        <f t="shared" si="34"/>
        <v>0</v>
      </c>
      <c r="O89" s="206">
        <f t="shared" si="34"/>
        <v>36</v>
      </c>
      <c r="P89" s="206">
        <f t="shared" si="34"/>
        <v>0</v>
      </c>
      <c r="Q89" s="206">
        <f t="shared" si="34"/>
        <v>36</v>
      </c>
    </row>
    <row r="90" spans="1:17" s="203" customFormat="1" ht="26.25" customHeight="1">
      <c r="A90" s="190" t="s">
        <v>243</v>
      </c>
      <c r="B90" s="171" t="s">
        <v>210</v>
      </c>
      <c r="C90" s="156" t="s">
        <v>356</v>
      </c>
      <c r="D90" s="156" t="s">
        <v>357</v>
      </c>
      <c r="E90" s="173" t="s">
        <v>181</v>
      </c>
      <c r="F90" s="156"/>
      <c r="G90" s="157">
        <f t="shared" si="34"/>
        <v>36</v>
      </c>
      <c r="H90" s="157">
        <f t="shared" si="34"/>
        <v>0</v>
      </c>
      <c r="I90" s="157">
        <f t="shared" si="34"/>
        <v>36</v>
      </c>
      <c r="J90" s="157">
        <f t="shared" si="34"/>
        <v>0</v>
      </c>
      <c r="K90" s="157">
        <f t="shared" si="34"/>
        <v>36</v>
      </c>
      <c r="L90" s="157">
        <f t="shared" si="34"/>
        <v>0</v>
      </c>
      <c r="M90" s="157">
        <f t="shared" si="34"/>
        <v>36</v>
      </c>
      <c r="N90" s="157">
        <f t="shared" si="34"/>
        <v>0</v>
      </c>
      <c r="O90" s="157">
        <f t="shared" si="34"/>
        <v>36</v>
      </c>
      <c r="P90" s="157">
        <f t="shared" si="34"/>
        <v>0</v>
      </c>
      <c r="Q90" s="157">
        <f t="shared" si="34"/>
        <v>36</v>
      </c>
    </row>
    <row r="91" spans="1:17" s="6" customFormat="1" ht="28.5" customHeight="1">
      <c r="A91" s="143" t="s">
        <v>245</v>
      </c>
      <c r="B91" s="132" t="s">
        <v>210</v>
      </c>
      <c r="C91" s="142" t="s">
        <v>356</v>
      </c>
      <c r="D91" s="142" t="s">
        <v>357</v>
      </c>
      <c r="E91" s="145" t="s">
        <v>184</v>
      </c>
      <c r="F91" s="142"/>
      <c r="G91" s="146">
        <f t="shared" si="34"/>
        <v>36</v>
      </c>
      <c r="H91" s="146">
        <f t="shared" si="34"/>
        <v>0</v>
      </c>
      <c r="I91" s="146">
        <f t="shared" si="34"/>
        <v>36</v>
      </c>
      <c r="J91" s="146">
        <f t="shared" si="34"/>
        <v>0</v>
      </c>
      <c r="K91" s="146">
        <f t="shared" si="34"/>
        <v>36</v>
      </c>
      <c r="L91" s="146">
        <f t="shared" si="34"/>
        <v>0</v>
      </c>
      <c r="M91" s="146">
        <f t="shared" si="34"/>
        <v>36</v>
      </c>
      <c r="N91" s="146">
        <f t="shared" si="34"/>
        <v>0</v>
      </c>
      <c r="O91" s="146">
        <f t="shared" si="34"/>
        <v>36</v>
      </c>
      <c r="P91" s="146">
        <f t="shared" si="34"/>
        <v>0</v>
      </c>
      <c r="Q91" s="146">
        <f t="shared" si="34"/>
        <v>36</v>
      </c>
    </row>
    <row r="92" spans="1:17" s="6" customFormat="1" ht="28.5" customHeight="1">
      <c r="A92" s="91" t="s">
        <v>267</v>
      </c>
      <c r="B92" s="132" t="s">
        <v>210</v>
      </c>
      <c r="C92" s="79" t="s">
        <v>356</v>
      </c>
      <c r="D92" s="79" t="s">
        <v>357</v>
      </c>
      <c r="E92" s="87" t="s">
        <v>184</v>
      </c>
      <c r="F92" s="92" t="s">
        <v>268</v>
      </c>
      <c r="G92" s="146">
        <f t="shared" si="34"/>
        <v>36</v>
      </c>
      <c r="H92" s="146">
        <f t="shared" si="34"/>
        <v>0</v>
      </c>
      <c r="I92" s="240">
        <f t="shared" si="34"/>
        <v>36</v>
      </c>
      <c r="J92" s="146">
        <f t="shared" si="34"/>
        <v>0</v>
      </c>
      <c r="K92" s="240">
        <f t="shared" si="34"/>
        <v>36</v>
      </c>
      <c r="L92" s="146">
        <f t="shared" si="34"/>
        <v>0</v>
      </c>
      <c r="M92" s="240">
        <f t="shared" si="34"/>
        <v>36</v>
      </c>
      <c r="N92" s="146">
        <f t="shared" si="34"/>
        <v>0</v>
      </c>
      <c r="O92" s="240">
        <f t="shared" si="34"/>
        <v>36</v>
      </c>
      <c r="P92" s="146">
        <f t="shared" si="34"/>
        <v>0</v>
      </c>
      <c r="Q92" s="240">
        <f t="shared" si="34"/>
        <v>36</v>
      </c>
    </row>
    <row r="93" spans="1:17" s="6" customFormat="1" ht="28.5" customHeight="1">
      <c r="A93" s="78" t="s">
        <v>269</v>
      </c>
      <c r="B93" s="132" t="s">
        <v>210</v>
      </c>
      <c r="C93" s="79" t="s">
        <v>356</v>
      </c>
      <c r="D93" s="79" t="s">
        <v>357</v>
      </c>
      <c r="E93" s="87" t="s">
        <v>184</v>
      </c>
      <c r="F93" s="92" t="s">
        <v>231</v>
      </c>
      <c r="G93" s="146">
        <f t="shared" si="34"/>
        <v>36</v>
      </c>
      <c r="H93" s="146">
        <f t="shared" si="34"/>
        <v>0</v>
      </c>
      <c r="I93" s="240">
        <f t="shared" si="34"/>
        <v>36</v>
      </c>
      <c r="J93" s="146">
        <f t="shared" si="34"/>
        <v>0</v>
      </c>
      <c r="K93" s="240">
        <f t="shared" si="34"/>
        <v>36</v>
      </c>
      <c r="L93" s="146">
        <f t="shared" si="34"/>
        <v>0</v>
      </c>
      <c r="M93" s="240">
        <f t="shared" si="34"/>
        <v>36</v>
      </c>
      <c r="N93" s="146">
        <f t="shared" si="34"/>
        <v>0</v>
      </c>
      <c r="O93" s="240">
        <f t="shared" si="34"/>
        <v>36</v>
      </c>
      <c r="P93" s="146">
        <f t="shared" si="34"/>
        <v>0</v>
      </c>
      <c r="Q93" s="240">
        <f t="shared" si="34"/>
        <v>36</v>
      </c>
    </row>
    <row r="94" spans="1:17" ht="27" customHeight="1" hidden="1">
      <c r="A94" s="193" t="s">
        <v>30</v>
      </c>
      <c r="B94" s="132" t="s">
        <v>210</v>
      </c>
      <c r="C94" s="192" t="s">
        <v>356</v>
      </c>
      <c r="D94" s="192" t="s">
        <v>357</v>
      </c>
      <c r="E94" s="183" t="s">
        <v>184</v>
      </c>
      <c r="F94" s="192" t="s">
        <v>372</v>
      </c>
      <c r="G94" s="118">
        <v>36</v>
      </c>
      <c r="H94" s="118"/>
      <c r="I94" s="118">
        <f>G94+H94</f>
        <v>36</v>
      </c>
      <c r="J94" s="118"/>
      <c r="K94" s="118">
        <f>I94+J94</f>
        <v>36</v>
      </c>
      <c r="L94" s="118"/>
      <c r="M94" s="118">
        <f>K94+L94</f>
        <v>36</v>
      </c>
      <c r="N94" s="118"/>
      <c r="O94" s="118">
        <f>M94+N94</f>
        <v>36</v>
      </c>
      <c r="P94" s="118"/>
      <c r="Q94" s="118">
        <f>O94+P94</f>
        <v>36</v>
      </c>
    </row>
    <row r="95" spans="1:17" s="15" customFormat="1" ht="15.75" customHeight="1">
      <c r="A95" s="83" t="s">
        <v>382</v>
      </c>
      <c r="B95" s="131" t="s">
        <v>210</v>
      </c>
      <c r="C95" s="86" t="s">
        <v>355</v>
      </c>
      <c r="D95" s="86"/>
      <c r="E95" s="87"/>
      <c r="F95" s="86"/>
      <c r="G95" s="120">
        <f aca="true" t="shared" si="35" ref="G95:M95">G96+G113+G128+G102</f>
        <v>1789.5</v>
      </c>
      <c r="H95" s="120">
        <f t="shared" si="35"/>
        <v>3194.2</v>
      </c>
      <c r="I95" s="120">
        <f t="shared" si="35"/>
        <v>4983.7</v>
      </c>
      <c r="J95" s="120">
        <f t="shared" si="35"/>
        <v>0</v>
      </c>
      <c r="K95" s="120">
        <f t="shared" si="35"/>
        <v>4983.7</v>
      </c>
      <c r="L95" s="120">
        <f t="shared" si="35"/>
        <v>0</v>
      </c>
      <c r="M95" s="120">
        <f t="shared" si="35"/>
        <v>4983.7</v>
      </c>
      <c r="N95" s="120">
        <f>N96+N113+N128+N102</f>
        <v>361.17605000000003</v>
      </c>
      <c r="O95" s="120">
        <f>O96+O113+O128+O102</f>
        <v>5344.87605</v>
      </c>
      <c r="P95" s="120">
        <f>P96+P113+P128+P102</f>
        <v>0</v>
      </c>
      <c r="Q95" s="120">
        <f>Q96+Q113+Q128+Q102</f>
        <v>5344.87605</v>
      </c>
    </row>
    <row r="96" spans="1:17" s="19" customFormat="1" ht="15" customHeight="1">
      <c r="A96" s="208" t="s">
        <v>363</v>
      </c>
      <c r="B96" s="131" t="s">
        <v>210</v>
      </c>
      <c r="C96" s="122" t="s">
        <v>355</v>
      </c>
      <c r="D96" s="122" t="s">
        <v>358</v>
      </c>
      <c r="E96" s="184"/>
      <c r="F96" s="122"/>
      <c r="G96" s="123">
        <f aca="true" t="shared" si="36" ref="G96:Q100">G97</f>
        <v>32.5</v>
      </c>
      <c r="H96" s="123">
        <f t="shared" si="36"/>
        <v>0</v>
      </c>
      <c r="I96" s="123">
        <f t="shared" si="36"/>
        <v>32.5</v>
      </c>
      <c r="J96" s="123">
        <f t="shared" si="36"/>
        <v>0</v>
      </c>
      <c r="K96" s="123">
        <f t="shared" si="36"/>
        <v>32.5</v>
      </c>
      <c r="L96" s="123">
        <f t="shared" si="36"/>
        <v>0</v>
      </c>
      <c r="M96" s="123">
        <f t="shared" si="36"/>
        <v>32.5</v>
      </c>
      <c r="N96" s="123">
        <f t="shared" si="36"/>
        <v>0</v>
      </c>
      <c r="O96" s="123">
        <f t="shared" si="36"/>
        <v>32.5</v>
      </c>
      <c r="P96" s="123">
        <f t="shared" si="36"/>
        <v>0</v>
      </c>
      <c r="Q96" s="123">
        <f t="shared" si="36"/>
        <v>32.5</v>
      </c>
    </row>
    <row r="97" spans="1:17" s="159" customFormat="1" ht="29.25" customHeight="1">
      <c r="A97" s="196" t="s">
        <v>276</v>
      </c>
      <c r="B97" s="171" t="s">
        <v>210</v>
      </c>
      <c r="C97" s="202" t="s">
        <v>355</v>
      </c>
      <c r="D97" s="202" t="s">
        <v>358</v>
      </c>
      <c r="E97" s="173" t="s">
        <v>179</v>
      </c>
      <c r="F97" s="209"/>
      <c r="G97" s="157">
        <f t="shared" si="36"/>
        <v>32.5</v>
      </c>
      <c r="H97" s="157">
        <f t="shared" si="36"/>
        <v>0</v>
      </c>
      <c r="I97" s="157">
        <f t="shared" si="36"/>
        <v>32.5</v>
      </c>
      <c r="J97" s="157">
        <f t="shared" si="36"/>
        <v>0</v>
      </c>
      <c r="K97" s="157">
        <f t="shared" si="36"/>
        <v>32.5</v>
      </c>
      <c r="L97" s="157">
        <f t="shared" si="36"/>
        <v>0</v>
      </c>
      <c r="M97" s="157">
        <f t="shared" si="36"/>
        <v>32.5</v>
      </c>
      <c r="N97" s="157">
        <f t="shared" si="36"/>
        <v>0</v>
      </c>
      <c r="O97" s="157">
        <f t="shared" si="36"/>
        <v>32.5</v>
      </c>
      <c r="P97" s="157">
        <f t="shared" si="36"/>
        <v>0</v>
      </c>
      <c r="Q97" s="157">
        <f t="shared" si="36"/>
        <v>32.5</v>
      </c>
    </row>
    <row r="98" spans="1:17" s="6" customFormat="1" ht="52.5" customHeight="1">
      <c r="A98" s="143" t="s">
        <v>246</v>
      </c>
      <c r="B98" s="141" t="s">
        <v>210</v>
      </c>
      <c r="C98" s="142" t="s">
        <v>355</v>
      </c>
      <c r="D98" s="142" t="s">
        <v>358</v>
      </c>
      <c r="E98" s="145" t="s">
        <v>185</v>
      </c>
      <c r="F98" s="142"/>
      <c r="G98" s="155">
        <f t="shared" si="36"/>
        <v>32.5</v>
      </c>
      <c r="H98" s="155">
        <f t="shared" si="36"/>
        <v>0</v>
      </c>
      <c r="I98" s="155">
        <f t="shared" si="36"/>
        <v>32.5</v>
      </c>
      <c r="J98" s="155">
        <f t="shared" si="36"/>
        <v>0</v>
      </c>
      <c r="K98" s="155">
        <f t="shared" si="36"/>
        <v>32.5</v>
      </c>
      <c r="L98" s="155">
        <f t="shared" si="36"/>
        <v>0</v>
      </c>
      <c r="M98" s="155">
        <f t="shared" si="36"/>
        <v>32.5</v>
      </c>
      <c r="N98" s="155">
        <f t="shared" si="36"/>
        <v>0</v>
      </c>
      <c r="O98" s="155">
        <f t="shared" si="36"/>
        <v>32.5</v>
      </c>
      <c r="P98" s="155">
        <f t="shared" si="36"/>
        <v>0</v>
      </c>
      <c r="Q98" s="155">
        <f t="shared" si="36"/>
        <v>32.5</v>
      </c>
    </row>
    <row r="99" spans="1:17" s="6" customFormat="1" ht="27.75" customHeight="1">
      <c r="A99" s="91" t="s">
        <v>267</v>
      </c>
      <c r="B99" s="132" t="s">
        <v>210</v>
      </c>
      <c r="C99" s="79" t="s">
        <v>355</v>
      </c>
      <c r="D99" s="79" t="s">
        <v>358</v>
      </c>
      <c r="E99" s="87" t="s">
        <v>185</v>
      </c>
      <c r="F99" s="92" t="s">
        <v>268</v>
      </c>
      <c r="G99" s="155">
        <f t="shared" si="36"/>
        <v>32.5</v>
      </c>
      <c r="H99" s="155">
        <f t="shared" si="36"/>
        <v>0</v>
      </c>
      <c r="I99" s="138">
        <f t="shared" si="36"/>
        <v>32.5</v>
      </c>
      <c r="J99" s="155">
        <f t="shared" si="36"/>
        <v>0</v>
      </c>
      <c r="K99" s="138">
        <f t="shared" si="36"/>
        <v>32.5</v>
      </c>
      <c r="L99" s="155">
        <f t="shared" si="36"/>
        <v>0</v>
      </c>
      <c r="M99" s="138">
        <f t="shared" si="36"/>
        <v>32.5</v>
      </c>
      <c r="N99" s="155">
        <f t="shared" si="36"/>
        <v>0</v>
      </c>
      <c r="O99" s="138">
        <f t="shared" si="36"/>
        <v>32.5</v>
      </c>
      <c r="P99" s="155">
        <f t="shared" si="36"/>
        <v>0</v>
      </c>
      <c r="Q99" s="138">
        <f t="shared" si="36"/>
        <v>32.5</v>
      </c>
    </row>
    <row r="100" spans="1:17" s="6" customFormat="1" ht="27" customHeight="1">
      <c r="A100" s="78" t="s">
        <v>269</v>
      </c>
      <c r="B100" s="132" t="s">
        <v>210</v>
      </c>
      <c r="C100" s="79" t="s">
        <v>355</v>
      </c>
      <c r="D100" s="79" t="s">
        <v>358</v>
      </c>
      <c r="E100" s="87" t="s">
        <v>185</v>
      </c>
      <c r="F100" s="92" t="s">
        <v>231</v>
      </c>
      <c r="G100" s="155">
        <f t="shared" si="36"/>
        <v>32.5</v>
      </c>
      <c r="H100" s="155">
        <f t="shared" si="36"/>
        <v>0</v>
      </c>
      <c r="I100" s="138">
        <f t="shared" si="36"/>
        <v>32.5</v>
      </c>
      <c r="J100" s="155">
        <f t="shared" si="36"/>
        <v>0</v>
      </c>
      <c r="K100" s="138">
        <f t="shared" si="36"/>
        <v>32.5</v>
      </c>
      <c r="L100" s="155">
        <f t="shared" si="36"/>
        <v>0</v>
      </c>
      <c r="M100" s="138">
        <f t="shared" si="36"/>
        <v>32.5</v>
      </c>
      <c r="N100" s="155">
        <f t="shared" si="36"/>
        <v>0</v>
      </c>
      <c r="O100" s="138">
        <f t="shared" si="36"/>
        <v>32.5</v>
      </c>
      <c r="P100" s="155">
        <f t="shared" si="36"/>
        <v>0</v>
      </c>
      <c r="Q100" s="138">
        <f t="shared" si="36"/>
        <v>32.5</v>
      </c>
    </row>
    <row r="101" spans="1:17" ht="25.5" customHeight="1" hidden="1">
      <c r="A101" s="193" t="s">
        <v>30</v>
      </c>
      <c r="B101" s="132" t="s">
        <v>210</v>
      </c>
      <c r="C101" s="192" t="s">
        <v>355</v>
      </c>
      <c r="D101" s="192" t="s">
        <v>358</v>
      </c>
      <c r="E101" s="183" t="s">
        <v>185</v>
      </c>
      <c r="F101" s="192" t="s">
        <v>372</v>
      </c>
      <c r="G101" s="115">
        <v>32.5</v>
      </c>
      <c r="H101" s="115"/>
      <c r="I101" s="115">
        <f>G101+H101</f>
        <v>32.5</v>
      </c>
      <c r="J101" s="115"/>
      <c r="K101" s="115">
        <f>I101+J101</f>
        <v>32.5</v>
      </c>
      <c r="L101" s="115"/>
      <c r="M101" s="115">
        <f>K101+L101</f>
        <v>32.5</v>
      </c>
      <c r="N101" s="115"/>
      <c r="O101" s="115">
        <f>M101+N101</f>
        <v>32.5</v>
      </c>
      <c r="P101" s="115"/>
      <c r="Q101" s="115">
        <f>O101+P101</f>
        <v>32.5</v>
      </c>
    </row>
    <row r="102" spans="1:17" s="19" customFormat="1" ht="16.5" customHeight="1">
      <c r="A102" s="271" t="s">
        <v>147</v>
      </c>
      <c r="B102" s="131" t="s">
        <v>210</v>
      </c>
      <c r="C102" s="122" t="s">
        <v>355</v>
      </c>
      <c r="D102" s="122" t="s">
        <v>146</v>
      </c>
      <c r="E102" s="272"/>
      <c r="F102" s="122"/>
      <c r="G102" s="123">
        <f aca="true" t="shared" si="37" ref="G102:Q103">G103</f>
        <v>0</v>
      </c>
      <c r="H102" s="123">
        <f t="shared" si="37"/>
        <v>3194.2</v>
      </c>
      <c r="I102" s="123">
        <f t="shared" si="37"/>
        <v>3194.2</v>
      </c>
      <c r="J102" s="123">
        <f t="shared" si="37"/>
        <v>0</v>
      </c>
      <c r="K102" s="123">
        <f t="shared" si="37"/>
        <v>3194.2</v>
      </c>
      <c r="L102" s="123">
        <f t="shared" si="37"/>
        <v>0</v>
      </c>
      <c r="M102" s="123">
        <f t="shared" si="37"/>
        <v>3194.2</v>
      </c>
      <c r="N102" s="123">
        <f t="shared" si="37"/>
        <v>-300</v>
      </c>
      <c r="O102" s="123">
        <f t="shared" si="37"/>
        <v>2894.2</v>
      </c>
      <c r="P102" s="123">
        <f t="shared" si="37"/>
        <v>0</v>
      </c>
      <c r="Q102" s="123">
        <f t="shared" si="37"/>
        <v>2894.2</v>
      </c>
    </row>
    <row r="103" spans="1:17" s="6" customFormat="1" ht="30.75" customHeight="1">
      <c r="A103" s="276" t="s">
        <v>149</v>
      </c>
      <c r="B103" s="171" t="s">
        <v>210</v>
      </c>
      <c r="C103" s="156" t="s">
        <v>355</v>
      </c>
      <c r="D103" s="156" t="s">
        <v>146</v>
      </c>
      <c r="E103" s="220" t="s">
        <v>148</v>
      </c>
      <c r="F103" s="156"/>
      <c r="G103" s="123">
        <f t="shared" si="37"/>
        <v>0</v>
      </c>
      <c r="H103" s="123">
        <f t="shared" si="37"/>
        <v>3194.2</v>
      </c>
      <c r="I103" s="157">
        <f t="shared" si="37"/>
        <v>3194.2</v>
      </c>
      <c r="J103" s="123">
        <f t="shared" si="37"/>
        <v>0</v>
      </c>
      <c r="K103" s="157">
        <f t="shared" si="37"/>
        <v>3194.2</v>
      </c>
      <c r="L103" s="123">
        <f t="shared" si="37"/>
        <v>0</v>
      </c>
      <c r="M103" s="157">
        <f t="shared" si="37"/>
        <v>3194.2</v>
      </c>
      <c r="N103" s="123">
        <f t="shared" si="37"/>
        <v>-300</v>
      </c>
      <c r="O103" s="157">
        <f t="shared" si="37"/>
        <v>2894.2</v>
      </c>
      <c r="P103" s="123">
        <f t="shared" si="37"/>
        <v>0</v>
      </c>
      <c r="Q103" s="157">
        <f t="shared" si="37"/>
        <v>2894.2</v>
      </c>
    </row>
    <row r="104" spans="1:17" ht="40.5" customHeight="1">
      <c r="A104" s="273" t="s">
        <v>151</v>
      </c>
      <c r="B104" s="132" t="s">
        <v>210</v>
      </c>
      <c r="C104" s="79" t="s">
        <v>355</v>
      </c>
      <c r="D104" s="79" t="s">
        <v>146</v>
      </c>
      <c r="E104" s="148" t="s">
        <v>150</v>
      </c>
      <c r="F104" s="79"/>
      <c r="G104" s="115">
        <f aca="true" t="shared" si="38" ref="G104:M104">G105+G109</f>
        <v>0</v>
      </c>
      <c r="H104" s="115">
        <f t="shared" si="38"/>
        <v>3194.2</v>
      </c>
      <c r="I104" s="115">
        <f t="shared" si="38"/>
        <v>3194.2</v>
      </c>
      <c r="J104" s="115">
        <f t="shared" si="38"/>
        <v>0</v>
      </c>
      <c r="K104" s="115">
        <f t="shared" si="38"/>
        <v>3194.2</v>
      </c>
      <c r="L104" s="115">
        <f t="shared" si="38"/>
        <v>0</v>
      </c>
      <c r="M104" s="115">
        <f t="shared" si="38"/>
        <v>3194.2</v>
      </c>
      <c r="N104" s="115">
        <f>N105+N109</f>
        <v>-300</v>
      </c>
      <c r="O104" s="115">
        <f>O105+O109</f>
        <v>2894.2</v>
      </c>
      <c r="P104" s="115">
        <f>P105+P109</f>
        <v>0</v>
      </c>
      <c r="Q104" s="115">
        <f>Q105+Q109</f>
        <v>2894.2</v>
      </c>
    </row>
    <row r="105" spans="1:17" ht="15.75" customHeight="1">
      <c r="A105" s="273" t="s">
        <v>153</v>
      </c>
      <c r="B105" s="132" t="s">
        <v>210</v>
      </c>
      <c r="C105" s="79" t="s">
        <v>355</v>
      </c>
      <c r="D105" s="79" t="s">
        <v>146</v>
      </c>
      <c r="E105" s="148" t="s">
        <v>152</v>
      </c>
      <c r="F105" s="79"/>
      <c r="G105" s="115">
        <f>G106</f>
        <v>0</v>
      </c>
      <c r="H105" s="115">
        <f aca="true" t="shared" si="39" ref="H105:Q107">H106</f>
        <v>3178.2</v>
      </c>
      <c r="I105" s="115">
        <f t="shared" si="39"/>
        <v>3178.2</v>
      </c>
      <c r="J105" s="115">
        <f t="shared" si="39"/>
        <v>0</v>
      </c>
      <c r="K105" s="115">
        <f t="shared" si="39"/>
        <v>3178.2</v>
      </c>
      <c r="L105" s="115">
        <f t="shared" si="39"/>
        <v>0</v>
      </c>
      <c r="M105" s="115">
        <f t="shared" si="39"/>
        <v>3178.2</v>
      </c>
      <c r="N105" s="115">
        <f t="shared" si="39"/>
        <v>-298.5</v>
      </c>
      <c r="O105" s="115">
        <f t="shared" si="39"/>
        <v>2879.7</v>
      </c>
      <c r="P105" s="115">
        <f t="shared" si="39"/>
        <v>0</v>
      </c>
      <c r="Q105" s="115">
        <f t="shared" si="39"/>
        <v>2879.7</v>
      </c>
    </row>
    <row r="106" spans="1:17" ht="27.75" customHeight="1">
      <c r="A106" s="91" t="s">
        <v>267</v>
      </c>
      <c r="B106" s="132" t="s">
        <v>210</v>
      </c>
      <c r="C106" s="79" t="s">
        <v>355</v>
      </c>
      <c r="D106" s="79" t="s">
        <v>146</v>
      </c>
      <c r="E106" s="148" t="s">
        <v>152</v>
      </c>
      <c r="F106" s="79" t="s">
        <v>268</v>
      </c>
      <c r="G106" s="115">
        <f>G107</f>
        <v>0</v>
      </c>
      <c r="H106" s="115">
        <f t="shared" si="39"/>
        <v>3178.2</v>
      </c>
      <c r="I106" s="115">
        <f t="shared" si="39"/>
        <v>3178.2</v>
      </c>
      <c r="J106" s="115">
        <f t="shared" si="39"/>
        <v>0</v>
      </c>
      <c r="K106" s="115">
        <f t="shared" si="39"/>
        <v>3178.2</v>
      </c>
      <c r="L106" s="115">
        <f t="shared" si="39"/>
        <v>0</v>
      </c>
      <c r="M106" s="115">
        <f t="shared" si="39"/>
        <v>3178.2</v>
      </c>
      <c r="N106" s="115">
        <f t="shared" si="39"/>
        <v>-298.5</v>
      </c>
      <c r="O106" s="115">
        <f t="shared" si="39"/>
        <v>2879.7</v>
      </c>
      <c r="P106" s="115">
        <f t="shared" si="39"/>
        <v>0</v>
      </c>
      <c r="Q106" s="115">
        <f t="shared" si="39"/>
        <v>2879.7</v>
      </c>
    </row>
    <row r="107" spans="1:17" ht="27" customHeight="1">
      <c r="A107" s="78" t="s">
        <v>269</v>
      </c>
      <c r="B107" s="132" t="s">
        <v>210</v>
      </c>
      <c r="C107" s="79" t="s">
        <v>355</v>
      </c>
      <c r="D107" s="79" t="s">
        <v>146</v>
      </c>
      <c r="E107" s="148" t="s">
        <v>152</v>
      </c>
      <c r="F107" s="79" t="s">
        <v>231</v>
      </c>
      <c r="G107" s="115">
        <f>G108</f>
        <v>0</v>
      </c>
      <c r="H107" s="115">
        <f t="shared" si="39"/>
        <v>3178.2</v>
      </c>
      <c r="I107" s="115">
        <f t="shared" si="39"/>
        <v>3178.2</v>
      </c>
      <c r="J107" s="115">
        <f t="shared" si="39"/>
        <v>0</v>
      </c>
      <c r="K107" s="115">
        <f t="shared" si="39"/>
        <v>3178.2</v>
      </c>
      <c r="L107" s="115">
        <f t="shared" si="39"/>
        <v>0</v>
      </c>
      <c r="M107" s="115">
        <f t="shared" si="39"/>
        <v>3178.2</v>
      </c>
      <c r="N107" s="115">
        <f t="shared" si="39"/>
        <v>-298.5</v>
      </c>
      <c r="O107" s="115">
        <f t="shared" si="39"/>
        <v>2879.7</v>
      </c>
      <c r="P107" s="115">
        <f t="shared" si="39"/>
        <v>0</v>
      </c>
      <c r="Q107" s="115">
        <f t="shared" si="39"/>
        <v>2879.7</v>
      </c>
    </row>
    <row r="108" spans="1:17" ht="30" customHeight="1" hidden="1">
      <c r="A108" s="193" t="s">
        <v>30</v>
      </c>
      <c r="B108" s="181" t="s">
        <v>210</v>
      </c>
      <c r="C108" s="192" t="s">
        <v>355</v>
      </c>
      <c r="D108" s="192" t="s">
        <v>146</v>
      </c>
      <c r="E108" s="183" t="s">
        <v>152</v>
      </c>
      <c r="F108" s="192" t="s">
        <v>372</v>
      </c>
      <c r="G108" s="115"/>
      <c r="H108" s="115">
        <v>3178.2</v>
      </c>
      <c r="I108" s="279">
        <f>G108+H108</f>
        <v>3178.2</v>
      </c>
      <c r="J108" s="279"/>
      <c r="K108" s="279">
        <f>I108+J108</f>
        <v>3178.2</v>
      </c>
      <c r="L108" s="279"/>
      <c r="M108" s="279">
        <f>K108+L108</f>
        <v>3178.2</v>
      </c>
      <c r="N108" s="279">
        <v>-298.5</v>
      </c>
      <c r="O108" s="279">
        <f>M108+N108</f>
        <v>2879.7</v>
      </c>
      <c r="P108" s="279"/>
      <c r="Q108" s="279">
        <f>O108+P108</f>
        <v>2879.7</v>
      </c>
    </row>
    <row r="109" spans="1:17" ht="66" customHeight="1">
      <c r="A109" s="275" t="s">
        <v>155</v>
      </c>
      <c r="B109" s="132" t="s">
        <v>210</v>
      </c>
      <c r="C109" s="79" t="s">
        <v>355</v>
      </c>
      <c r="D109" s="79" t="s">
        <v>146</v>
      </c>
      <c r="E109" s="148" t="s">
        <v>154</v>
      </c>
      <c r="F109" s="79"/>
      <c r="G109" s="115">
        <f>G110</f>
        <v>0</v>
      </c>
      <c r="H109" s="115">
        <f aca="true" t="shared" si="40" ref="H109:Q111">H110</f>
        <v>16</v>
      </c>
      <c r="I109" s="115">
        <f t="shared" si="40"/>
        <v>16</v>
      </c>
      <c r="J109" s="115">
        <f t="shared" si="40"/>
        <v>0</v>
      </c>
      <c r="K109" s="115">
        <f t="shared" si="40"/>
        <v>16</v>
      </c>
      <c r="L109" s="115">
        <f t="shared" si="40"/>
        <v>0</v>
      </c>
      <c r="M109" s="115">
        <f t="shared" si="40"/>
        <v>16</v>
      </c>
      <c r="N109" s="115">
        <f t="shared" si="40"/>
        <v>-1.5</v>
      </c>
      <c r="O109" s="115">
        <f t="shared" si="40"/>
        <v>14.5</v>
      </c>
      <c r="P109" s="115">
        <f t="shared" si="40"/>
        <v>0</v>
      </c>
      <c r="Q109" s="115">
        <f t="shared" si="40"/>
        <v>14.5</v>
      </c>
    </row>
    <row r="110" spans="1:17" ht="31.5" customHeight="1">
      <c r="A110" s="91" t="s">
        <v>267</v>
      </c>
      <c r="B110" s="132" t="s">
        <v>210</v>
      </c>
      <c r="C110" s="79" t="s">
        <v>355</v>
      </c>
      <c r="D110" s="79" t="s">
        <v>146</v>
      </c>
      <c r="E110" s="148" t="s">
        <v>154</v>
      </c>
      <c r="F110" s="79" t="s">
        <v>268</v>
      </c>
      <c r="G110" s="115">
        <f>G111</f>
        <v>0</v>
      </c>
      <c r="H110" s="115">
        <f t="shared" si="40"/>
        <v>16</v>
      </c>
      <c r="I110" s="115">
        <f t="shared" si="40"/>
        <v>16</v>
      </c>
      <c r="J110" s="115">
        <f t="shared" si="40"/>
        <v>0</v>
      </c>
      <c r="K110" s="115">
        <f t="shared" si="40"/>
        <v>16</v>
      </c>
      <c r="L110" s="115">
        <f t="shared" si="40"/>
        <v>0</v>
      </c>
      <c r="M110" s="115">
        <f t="shared" si="40"/>
        <v>16</v>
      </c>
      <c r="N110" s="115">
        <f t="shared" si="40"/>
        <v>-1.5</v>
      </c>
      <c r="O110" s="115">
        <f t="shared" si="40"/>
        <v>14.5</v>
      </c>
      <c r="P110" s="115">
        <f t="shared" si="40"/>
        <v>0</v>
      </c>
      <c r="Q110" s="115">
        <f t="shared" si="40"/>
        <v>14.5</v>
      </c>
    </row>
    <row r="111" spans="1:17" ht="30" customHeight="1">
      <c r="A111" s="78" t="s">
        <v>269</v>
      </c>
      <c r="B111" s="132" t="s">
        <v>210</v>
      </c>
      <c r="C111" s="79" t="s">
        <v>355</v>
      </c>
      <c r="D111" s="79" t="s">
        <v>146</v>
      </c>
      <c r="E111" s="148" t="s">
        <v>154</v>
      </c>
      <c r="F111" s="79" t="s">
        <v>231</v>
      </c>
      <c r="G111" s="115">
        <f>G112</f>
        <v>0</v>
      </c>
      <c r="H111" s="115">
        <f t="shared" si="40"/>
        <v>16</v>
      </c>
      <c r="I111" s="115">
        <f t="shared" si="40"/>
        <v>16</v>
      </c>
      <c r="J111" s="115">
        <f t="shared" si="40"/>
        <v>0</v>
      </c>
      <c r="K111" s="115">
        <f t="shared" si="40"/>
        <v>16</v>
      </c>
      <c r="L111" s="115">
        <f t="shared" si="40"/>
        <v>0</v>
      </c>
      <c r="M111" s="115">
        <f t="shared" si="40"/>
        <v>16</v>
      </c>
      <c r="N111" s="115">
        <f t="shared" si="40"/>
        <v>-1.5</v>
      </c>
      <c r="O111" s="115">
        <f t="shared" si="40"/>
        <v>14.5</v>
      </c>
      <c r="P111" s="115">
        <f t="shared" si="40"/>
        <v>0</v>
      </c>
      <c r="Q111" s="115">
        <f t="shared" si="40"/>
        <v>14.5</v>
      </c>
    </row>
    <row r="112" spans="1:17" ht="29.25" customHeight="1" hidden="1">
      <c r="A112" s="193" t="s">
        <v>30</v>
      </c>
      <c r="B112" s="181" t="s">
        <v>210</v>
      </c>
      <c r="C112" s="192" t="s">
        <v>355</v>
      </c>
      <c r="D112" s="192" t="s">
        <v>146</v>
      </c>
      <c r="E112" s="183" t="s">
        <v>154</v>
      </c>
      <c r="F112" s="192" t="s">
        <v>372</v>
      </c>
      <c r="G112" s="115"/>
      <c r="H112" s="115">
        <v>16</v>
      </c>
      <c r="I112" s="279">
        <f>G112+H112</f>
        <v>16</v>
      </c>
      <c r="J112" s="279"/>
      <c r="K112" s="279">
        <f>I112+J112</f>
        <v>16</v>
      </c>
      <c r="L112" s="279"/>
      <c r="M112" s="279">
        <f>K112+L112</f>
        <v>16</v>
      </c>
      <c r="N112" s="279">
        <v>-1.5</v>
      </c>
      <c r="O112" s="279">
        <f>M112+N112</f>
        <v>14.5</v>
      </c>
      <c r="P112" s="279"/>
      <c r="Q112" s="279">
        <f>O112+P112</f>
        <v>14.5</v>
      </c>
    </row>
    <row r="113" spans="1:17" ht="15" customHeight="1">
      <c r="A113" s="106" t="s">
        <v>351</v>
      </c>
      <c r="B113" s="131" t="s">
        <v>210</v>
      </c>
      <c r="C113" s="122" t="s">
        <v>355</v>
      </c>
      <c r="D113" s="122" t="s">
        <v>357</v>
      </c>
      <c r="E113" s="87"/>
      <c r="F113" s="122"/>
      <c r="G113" s="123">
        <f aca="true" t="shared" si="41" ref="G113:Q114">G114</f>
        <v>1753</v>
      </c>
      <c r="H113" s="123">
        <f t="shared" si="41"/>
        <v>0</v>
      </c>
      <c r="I113" s="123">
        <f t="shared" si="41"/>
        <v>1753</v>
      </c>
      <c r="J113" s="123">
        <f t="shared" si="41"/>
        <v>0</v>
      </c>
      <c r="K113" s="123">
        <f t="shared" si="41"/>
        <v>1753</v>
      </c>
      <c r="L113" s="123">
        <f t="shared" si="41"/>
        <v>0</v>
      </c>
      <c r="M113" s="123">
        <f t="shared" si="41"/>
        <v>1753</v>
      </c>
      <c r="N113" s="123">
        <f t="shared" si="41"/>
        <v>661.17605</v>
      </c>
      <c r="O113" s="310">
        <f t="shared" si="41"/>
        <v>2414.17605</v>
      </c>
      <c r="P113" s="123">
        <f t="shared" si="41"/>
        <v>0</v>
      </c>
      <c r="Q113" s="310">
        <f t="shared" si="41"/>
        <v>2414.17605</v>
      </c>
    </row>
    <row r="114" spans="1:17" s="6" customFormat="1" ht="57" customHeight="1">
      <c r="A114" s="190" t="s">
        <v>211</v>
      </c>
      <c r="B114" s="171" t="s">
        <v>210</v>
      </c>
      <c r="C114" s="172" t="s">
        <v>355</v>
      </c>
      <c r="D114" s="172" t="s">
        <v>357</v>
      </c>
      <c r="E114" s="173" t="s">
        <v>247</v>
      </c>
      <c r="F114" s="172"/>
      <c r="G114" s="205">
        <f t="shared" si="41"/>
        <v>1753</v>
      </c>
      <c r="H114" s="205">
        <f t="shared" si="41"/>
        <v>0</v>
      </c>
      <c r="I114" s="205">
        <f t="shared" si="41"/>
        <v>1753</v>
      </c>
      <c r="J114" s="205">
        <f t="shared" si="41"/>
        <v>0</v>
      </c>
      <c r="K114" s="205">
        <f t="shared" si="41"/>
        <v>1753</v>
      </c>
      <c r="L114" s="205">
        <f t="shared" si="41"/>
        <v>0</v>
      </c>
      <c r="M114" s="205">
        <f t="shared" si="41"/>
        <v>1753</v>
      </c>
      <c r="N114" s="309">
        <f t="shared" si="41"/>
        <v>661.17605</v>
      </c>
      <c r="O114" s="309">
        <f t="shared" si="41"/>
        <v>2414.17605</v>
      </c>
      <c r="P114" s="309">
        <f t="shared" si="41"/>
        <v>0</v>
      </c>
      <c r="Q114" s="309">
        <f t="shared" si="41"/>
        <v>2414.17605</v>
      </c>
    </row>
    <row r="115" spans="1:17" s="6" customFormat="1" ht="41.25" customHeight="1">
      <c r="A115" s="210" t="s">
        <v>212</v>
      </c>
      <c r="B115" s="141" t="s">
        <v>210</v>
      </c>
      <c r="C115" s="144" t="s">
        <v>355</v>
      </c>
      <c r="D115" s="144" t="s">
        <v>357</v>
      </c>
      <c r="E115" s="161" t="s">
        <v>248</v>
      </c>
      <c r="F115" s="144"/>
      <c r="G115" s="146">
        <f aca="true" t="shared" si="42" ref="G115:M115">G120+G116+G124</f>
        <v>1753</v>
      </c>
      <c r="H115" s="146">
        <f t="shared" si="42"/>
        <v>0</v>
      </c>
      <c r="I115" s="146">
        <f t="shared" si="42"/>
        <v>1753</v>
      </c>
      <c r="J115" s="146">
        <f t="shared" si="42"/>
        <v>0</v>
      </c>
      <c r="K115" s="146">
        <f t="shared" si="42"/>
        <v>1753</v>
      </c>
      <c r="L115" s="146">
        <f t="shared" si="42"/>
        <v>0</v>
      </c>
      <c r="M115" s="146">
        <f t="shared" si="42"/>
        <v>1753</v>
      </c>
      <c r="N115" s="146">
        <f>N120+N116+N124</f>
        <v>661.17605</v>
      </c>
      <c r="O115" s="146">
        <f>O120+O116+O124</f>
        <v>2414.17605</v>
      </c>
      <c r="P115" s="146">
        <f>P120+P116+P124</f>
        <v>0</v>
      </c>
      <c r="Q115" s="307">
        <f>Q120+Q116+Q124</f>
        <v>2414.17605</v>
      </c>
    </row>
    <row r="116" spans="1:17" s="6" customFormat="1" ht="29.25" customHeight="1">
      <c r="A116" s="143" t="s">
        <v>213</v>
      </c>
      <c r="B116" s="141" t="s">
        <v>210</v>
      </c>
      <c r="C116" s="144" t="s">
        <v>355</v>
      </c>
      <c r="D116" s="144" t="s">
        <v>357</v>
      </c>
      <c r="E116" s="145" t="s">
        <v>214</v>
      </c>
      <c r="F116" s="259"/>
      <c r="G116" s="146">
        <f aca="true" t="shared" si="43" ref="G116:Q118">G117</f>
        <v>350</v>
      </c>
      <c r="H116" s="146">
        <f t="shared" si="43"/>
        <v>0</v>
      </c>
      <c r="I116" s="146">
        <f t="shared" si="43"/>
        <v>350</v>
      </c>
      <c r="J116" s="146">
        <f t="shared" si="43"/>
        <v>0</v>
      </c>
      <c r="K116" s="146">
        <f t="shared" si="43"/>
        <v>350</v>
      </c>
      <c r="L116" s="146">
        <f t="shared" si="43"/>
        <v>0</v>
      </c>
      <c r="M116" s="146">
        <f t="shared" si="43"/>
        <v>350</v>
      </c>
      <c r="N116" s="146">
        <f t="shared" si="43"/>
        <v>0</v>
      </c>
      <c r="O116" s="146">
        <f t="shared" si="43"/>
        <v>350</v>
      </c>
      <c r="P116" s="146">
        <f t="shared" si="43"/>
        <v>350</v>
      </c>
      <c r="Q116" s="146">
        <f t="shared" si="43"/>
        <v>700</v>
      </c>
    </row>
    <row r="117" spans="1:17" s="6" customFormat="1" ht="29.25" customHeight="1">
      <c r="A117" s="91" t="s">
        <v>267</v>
      </c>
      <c r="B117" s="132" t="s">
        <v>210</v>
      </c>
      <c r="C117" s="90" t="s">
        <v>355</v>
      </c>
      <c r="D117" s="90" t="s">
        <v>357</v>
      </c>
      <c r="E117" s="87" t="s">
        <v>214</v>
      </c>
      <c r="F117" s="107" t="s">
        <v>268</v>
      </c>
      <c r="G117" s="146">
        <f t="shared" si="43"/>
        <v>350</v>
      </c>
      <c r="H117" s="146">
        <f t="shared" si="43"/>
        <v>0</v>
      </c>
      <c r="I117" s="240">
        <f t="shared" si="43"/>
        <v>350</v>
      </c>
      <c r="J117" s="146">
        <f t="shared" si="43"/>
        <v>0</v>
      </c>
      <c r="K117" s="240">
        <f t="shared" si="43"/>
        <v>350</v>
      </c>
      <c r="L117" s="146">
        <f t="shared" si="43"/>
        <v>0</v>
      </c>
      <c r="M117" s="240">
        <f t="shared" si="43"/>
        <v>350</v>
      </c>
      <c r="N117" s="146">
        <f t="shared" si="43"/>
        <v>0</v>
      </c>
      <c r="O117" s="240">
        <f t="shared" si="43"/>
        <v>350</v>
      </c>
      <c r="P117" s="146">
        <f t="shared" si="43"/>
        <v>350</v>
      </c>
      <c r="Q117" s="240">
        <f t="shared" si="43"/>
        <v>700</v>
      </c>
    </row>
    <row r="118" spans="1:17" s="6" customFormat="1" ht="29.25" customHeight="1">
      <c r="A118" s="78" t="s">
        <v>269</v>
      </c>
      <c r="B118" s="132" t="s">
        <v>210</v>
      </c>
      <c r="C118" s="90" t="s">
        <v>355</v>
      </c>
      <c r="D118" s="90" t="s">
        <v>357</v>
      </c>
      <c r="E118" s="87" t="s">
        <v>214</v>
      </c>
      <c r="F118" s="107" t="s">
        <v>231</v>
      </c>
      <c r="G118" s="146">
        <f t="shared" si="43"/>
        <v>350</v>
      </c>
      <c r="H118" s="146">
        <f t="shared" si="43"/>
        <v>0</v>
      </c>
      <c r="I118" s="240">
        <f t="shared" si="43"/>
        <v>350</v>
      </c>
      <c r="J118" s="146">
        <f t="shared" si="43"/>
        <v>0</v>
      </c>
      <c r="K118" s="240">
        <f t="shared" si="43"/>
        <v>350</v>
      </c>
      <c r="L118" s="146">
        <f t="shared" si="43"/>
        <v>0</v>
      </c>
      <c r="M118" s="240">
        <f t="shared" si="43"/>
        <v>350</v>
      </c>
      <c r="N118" s="146">
        <f t="shared" si="43"/>
        <v>0</v>
      </c>
      <c r="O118" s="240">
        <f t="shared" si="43"/>
        <v>350</v>
      </c>
      <c r="P118" s="146">
        <f t="shared" si="43"/>
        <v>350</v>
      </c>
      <c r="Q118" s="240">
        <f t="shared" si="43"/>
        <v>700</v>
      </c>
    </row>
    <row r="119" spans="1:17" s="6" customFormat="1" ht="29.25" customHeight="1" hidden="1">
      <c r="A119" s="193" t="s">
        <v>30</v>
      </c>
      <c r="B119" s="181" t="s">
        <v>210</v>
      </c>
      <c r="C119" s="182" t="s">
        <v>355</v>
      </c>
      <c r="D119" s="182" t="s">
        <v>357</v>
      </c>
      <c r="E119" s="183" t="s">
        <v>214</v>
      </c>
      <c r="F119" s="182" t="s">
        <v>372</v>
      </c>
      <c r="G119" s="146">
        <v>350</v>
      </c>
      <c r="H119" s="146"/>
      <c r="I119" s="146">
        <f>G119+H119</f>
        <v>350</v>
      </c>
      <c r="J119" s="146"/>
      <c r="K119" s="146">
        <f>I119+J119</f>
        <v>350</v>
      </c>
      <c r="L119" s="146"/>
      <c r="M119" s="146">
        <f>K119+L119</f>
        <v>350</v>
      </c>
      <c r="N119" s="146"/>
      <c r="O119" s="146">
        <f>M119+N119</f>
        <v>350</v>
      </c>
      <c r="P119" s="146">
        <v>350</v>
      </c>
      <c r="Q119" s="146">
        <f>O119+P119</f>
        <v>700</v>
      </c>
    </row>
    <row r="120" spans="1:17" s="6" customFormat="1" ht="30" customHeight="1">
      <c r="A120" s="143" t="s">
        <v>251</v>
      </c>
      <c r="B120" s="141" t="s">
        <v>210</v>
      </c>
      <c r="C120" s="144" t="s">
        <v>355</v>
      </c>
      <c r="D120" s="144" t="s">
        <v>357</v>
      </c>
      <c r="E120" s="145" t="s">
        <v>249</v>
      </c>
      <c r="F120" s="144"/>
      <c r="G120" s="146">
        <f aca="true" t="shared" si="44" ref="G120:Q122">G121</f>
        <v>1373</v>
      </c>
      <c r="H120" s="146">
        <f t="shared" si="44"/>
        <v>0</v>
      </c>
      <c r="I120" s="146">
        <f t="shared" si="44"/>
        <v>1373</v>
      </c>
      <c r="J120" s="146">
        <f t="shared" si="44"/>
        <v>0</v>
      </c>
      <c r="K120" s="146">
        <f t="shared" si="44"/>
        <v>1373</v>
      </c>
      <c r="L120" s="146">
        <f t="shared" si="44"/>
        <v>0</v>
      </c>
      <c r="M120" s="146">
        <f t="shared" si="44"/>
        <v>1373</v>
      </c>
      <c r="N120" s="307">
        <f t="shared" si="44"/>
        <v>661.17605</v>
      </c>
      <c r="O120" s="307">
        <f t="shared" si="44"/>
        <v>2034.17605</v>
      </c>
      <c r="P120" s="307">
        <f t="shared" si="44"/>
        <v>-411.17605</v>
      </c>
      <c r="Q120" s="307">
        <f t="shared" si="44"/>
        <v>1623</v>
      </c>
    </row>
    <row r="121" spans="1:17" ht="30" customHeight="1">
      <c r="A121" s="91" t="s">
        <v>267</v>
      </c>
      <c r="B121" s="132" t="s">
        <v>210</v>
      </c>
      <c r="C121" s="90" t="s">
        <v>355</v>
      </c>
      <c r="D121" s="90" t="s">
        <v>357</v>
      </c>
      <c r="E121" s="87" t="s">
        <v>249</v>
      </c>
      <c r="F121" s="90" t="s">
        <v>268</v>
      </c>
      <c r="G121" s="118">
        <f t="shared" si="44"/>
        <v>1373</v>
      </c>
      <c r="H121" s="118">
        <f t="shared" si="44"/>
        <v>0</v>
      </c>
      <c r="I121" s="118">
        <f t="shared" si="44"/>
        <v>1373</v>
      </c>
      <c r="J121" s="118">
        <f t="shared" si="44"/>
        <v>0</v>
      </c>
      <c r="K121" s="118">
        <f t="shared" si="44"/>
        <v>1373</v>
      </c>
      <c r="L121" s="118">
        <f t="shared" si="44"/>
        <v>0</v>
      </c>
      <c r="M121" s="118">
        <f t="shared" si="44"/>
        <v>1373</v>
      </c>
      <c r="N121" s="308">
        <f t="shared" si="44"/>
        <v>661.17605</v>
      </c>
      <c r="O121" s="308">
        <f t="shared" si="44"/>
        <v>2034.17605</v>
      </c>
      <c r="P121" s="308">
        <f t="shared" si="44"/>
        <v>-411.17605</v>
      </c>
      <c r="Q121" s="308">
        <f t="shared" si="44"/>
        <v>1623</v>
      </c>
    </row>
    <row r="122" spans="1:17" ht="30" customHeight="1">
      <c r="A122" s="78" t="s">
        <v>269</v>
      </c>
      <c r="B122" s="132" t="s">
        <v>210</v>
      </c>
      <c r="C122" s="90" t="s">
        <v>355</v>
      </c>
      <c r="D122" s="90" t="s">
        <v>357</v>
      </c>
      <c r="E122" s="87" t="s">
        <v>249</v>
      </c>
      <c r="F122" s="90" t="s">
        <v>231</v>
      </c>
      <c r="G122" s="118">
        <f t="shared" si="44"/>
        <v>1373</v>
      </c>
      <c r="H122" s="118">
        <f t="shared" si="44"/>
        <v>0</v>
      </c>
      <c r="I122" s="118">
        <f t="shared" si="44"/>
        <v>1373</v>
      </c>
      <c r="J122" s="118">
        <f t="shared" si="44"/>
        <v>0</v>
      </c>
      <c r="K122" s="118">
        <f t="shared" si="44"/>
        <v>1373</v>
      </c>
      <c r="L122" s="118">
        <f t="shared" si="44"/>
        <v>0</v>
      </c>
      <c r="M122" s="118">
        <f t="shared" si="44"/>
        <v>1373</v>
      </c>
      <c r="N122" s="308">
        <f t="shared" si="44"/>
        <v>661.17605</v>
      </c>
      <c r="O122" s="308">
        <f t="shared" si="44"/>
        <v>2034.17605</v>
      </c>
      <c r="P122" s="308">
        <f t="shared" si="44"/>
        <v>-411.17605</v>
      </c>
      <c r="Q122" s="308">
        <f t="shared" si="44"/>
        <v>1623</v>
      </c>
    </row>
    <row r="123" spans="1:17" ht="27" customHeight="1" hidden="1">
      <c r="A123" s="193" t="s">
        <v>30</v>
      </c>
      <c r="B123" s="132" t="s">
        <v>210</v>
      </c>
      <c r="C123" s="182" t="s">
        <v>355</v>
      </c>
      <c r="D123" s="182" t="s">
        <v>357</v>
      </c>
      <c r="E123" s="183" t="s">
        <v>249</v>
      </c>
      <c r="F123" s="182" t="s">
        <v>372</v>
      </c>
      <c r="G123" s="118">
        <v>1373</v>
      </c>
      <c r="H123" s="118"/>
      <c r="I123" s="118">
        <f>G123+H123</f>
        <v>1373</v>
      </c>
      <c r="J123" s="118"/>
      <c r="K123" s="118">
        <f>I123+J123</f>
        <v>1373</v>
      </c>
      <c r="L123" s="118"/>
      <c r="M123" s="118">
        <f>K123+L123</f>
        <v>1373</v>
      </c>
      <c r="N123" s="308">
        <v>661.17605</v>
      </c>
      <c r="O123" s="308">
        <f>M123+N123</f>
        <v>2034.17605</v>
      </c>
      <c r="P123" s="308">
        <v>-411.17605</v>
      </c>
      <c r="Q123" s="308">
        <f>O123+P123</f>
        <v>1623</v>
      </c>
    </row>
    <row r="124" spans="1:17" s="6" customFormat="1" ht="27" customHeight="1">
      <c r="A124" s="143" t="s">
        <v>298</v>
      </c>
      <c r="B124" s="141" t="s">
        <v>210</v>
      </c>
      <c r="C124" s="144" t="s">
        <v>355</v>
      </c>
      <c r="D124" s="144" t="s">
        <v>357</v>
      </c>
      <c r="E124" s="161" t="s">
        <v>405</v>
      </c>
      <c r="F124" s="258"/>
      <c r="G124" s="146">
        <f aca="true" t="shared" si="45" ref="G124:Q126">G125</f>
        <v>30</v>
      </c>
      <c r="H124" s="146">
        <f t="shared" si="45"/>
        <v>0</v>
      </c>
      <c r="I124" s="146">
        <f t="shared" si="45"/>
        <v>30</v>
      </c>
      <c r="J124" s="146">
        <f t="shared" si="45"/>
        <v>0</v>
      </c>
      <c r="K124" s="146">
        <f t="shared" si="45"/>
        <v>30</v>
      </c>
      <c r="L124" s="146">
        <f t="shared" si="45"/>
        <v>0</v>
      </c>
      <c r="M124" s="146">
        <f t="shared" si="45"/>
        <v>30</v>
      </c>
      <c r="N124" s="146">
        <f t="shared" si="45"/>
        <v>0</v>
      </c>
      <c r="O124" s="146">
        <f t="shared" si="45"/>
        <v>30</v>
      </c>
      <c r="P124" s="307">
        <f t="shared" si="45"/>
        <v>61.17605</v>
      </c>
      <c r="Q124" s="307">
        <f t="shared" si="45"/>
        <v>91.17605</v>
      </c>
    </row>
    <row r="125" spans="1:17" ht="27" customHeight="1">
      <c r="A125" s="91" t="s">
        <v>267</v>
      </c>
      <c r="B125" s="132" t="s">
        <v>210</v>
      </c>
      <c r="C125" s="211" t="s">
        <v>355</v>
      </c>
      <c r="D125" s="211" t="s">
        <v>357</v>
      </c>
      <c r="E125" s="212" t="s">
        <v>405</v>
      </c>
      <c r="F125" s="90" t="s">
        <v>268</v>
      </c>
      <c r="G125" s="118">
        <f t="shared" si="45"/>
        <v>30</v>
      </c>
      <c r="H125" s="118">
        <f t="shared" si="45"/>
        <v>0</v>
      </c>
      <c r="I125" s="118">
        <f t="shared" si="45"/>
        <v>30</v>
      </c>
      <c r="J125" s="118">
        <f t="shared" si="45"/>
        <v>0</v>
      </c>
      <c r="K125" s="118">
        <f t="shared" si="45"/>
        <v>30</v>
      </c>
      <c r="L125" s="118">
        <f t="shared" si="45"/>
        <v>0</v>
      </c>
      <c r="M125" s="118">
        <f t="shared" si="45"/>
        <v>30</v>
      </c>
      <c r="N125" s="118">
        <f t="shared" si="45"/>
        <v>0</v>
      </c>
      <c r="O125" s="118">
        <f t="shared" si="45"/>
        <v>30</v>
      </c>
      <c r="P125" s="308">
        <f t="shared" si="45"/>
        <v>61.17605</v>
      </c>
      <c r="Q125" s="308">
        <f t="shared" si="45"/>
        <v>91.17605</v>
      </c>
    </row>
    <row r="126" spans="1:17" ht="27" customHeight="1">
      <c r="A126" s="78" t="s">
        <v>269</v>
      </c>
      <c r="B126" s="132" t="s">
        <v>210</v>
      </c>
      <c r="C126" s="211" t="s">
        <v>355</v>
      </c>
      <c r="D126" s="211" t="s">
        <v>357</v>
      </c>
      <c r="E126" s="212" t="s">
        <v>405</v>
      </c>
      <c r="F126" s="90" t="s">
        <v>231</v>
      </c>
      <c r="G126" s="118">
        <f t="shared" si="45"/>
        <v>30</v>
      </c>
      <c r="H126" s="118">
        <f t="shared" si="45"/>
        <v>0</v>
      </c>
      <c r="I126" s="118">
        <f t="shared" si="45"/>
        <v>30</v>
      </c>
      <c r="J126" s="118">
        <f t="shared" si="45"/>
        <v>0</v>
      </c>
      <c r="K126" s="118">
        <f t="shared" si="45"/>
        <v>30</v>
      </c>
      <c r="L126" s="118">
        <f t="shared" si="45"/>
        <v>0</v>
      </c>
      <c r="M126" s="118">
        <f t="shared" si="45"/>
        <v>30</v>
      </c>
      <c r="N126" s="118">
        <f t="shared" si="45"/>
        <v>0</v>
      </c>
      <c r="O126" s="118">
        <f t="shared" si="45"/>
        <v>30</v>
      </c>
      <c r="P126" s="308">
        <f t="shared" si="45"/>
        <v>61.17605</v>
      </c>
      <c r="Q126" s="308">
        <f t="shared" si="45"/>
        <v>91.17605</v>
      </c>
    </row>
    <row r="127" spans="1:17" ht="27" customHeight="1" hidden="1">
      <c r="A127" s="193" t="s">
        <v>30</v>
      </c>
      <c r="B127" s="181" t="s">
        <v>210</v>
      </c>
      <c r="C127" s="241" t="s">
        <v>355</v>
      </c>
      <c r="D127" s="241" t="s">
        <v>357</v>
      </c>
      <c r="E127" s="218" t="s">
        <v>405</v>
      </c>
      <c r="F127" s="182" t="s">
        <v>372</v>
      </c>
      <c r="G127" s="118">
        <v>30</v>
      </c>
      <c r="H127" s="118"/>
      <c r="I127" s="118">
        <f>G127+H127</f>
        <v>30</v>
      </c>
      <c r="J127" s="118"/>
      <c r="K127" s="118">
        <f>I127+J127</f>
        <v>30</v>
      </c>
      <c r="L127" s="118"/>
      <c r="M127" s="118">
        <f>K127+L127</f>
        <v>30</v>
      </c>
      <c r="N127" s="118"/>
      <c r="O127" s="118">
        <f>M127+N127</f>
        <v>30</v>
      </c>
      <c r="P127" s="308">
        <v>61.17605</v>
      </c>
      <c r="Q127" s="308">
        <f>O127+P127</f>
        <v>91.17605</v>
      </c>
    </row>
    <row r="128" spans="1:17" s="19" customFormat="1" ht="13.5" customHeight="1">
      <c r="A128" s="165" t="s">
        <v>348</v>
      </c>
      <c r="B128" s="131" t="s">
        <v>210</v>
      </c>
      <c r="C128" s="122" t="s">
        <v>355</v>
      </c>
      <c r="D128" s="122" t="s">
        <v>349</v>
      </c>
      <c r="E128" s="184"/>
      <c r="F128" s="122"/>
      <c r="G128" s="214">
        <f aca="true" t="shared" si="46" ref="G128:Q133">G129</f>
        <v>4</v>
      </c>
      <c r="H128" s="214">
        <f t="shared" si="46"/>
        <v>0</v>
      </c>
      <c r="I128" s="214">
        <f t="shared" si="46"/>
        <v>4</v>
      </c>
      <c r="J128" s="214">
        <f t="shared" si="46"/>
        <v>0</v>
      </c>
      <c r="K128" s="214">
        <f t="shared" si="46"/>
        <v>4</v>
      </c>
      <c r="L128" s="214">
        <f t="shared" si="46"/>
        <v>0</v>
      </c>
      <c r="M128" s="214">
        <f t="shared" si="46"/>
        <v>4</v>
      </c>
      <c r="N128" s="214">
        <f t="shared" si="46"/>
        <v>0</v>
      </c>
      <c r="O128" s="214">
        <f t="shared" si="46"/>
        <v>4</v>
      </c>
      <c r="P128" s="214">
        <f t="shared" si="46"/>
        <v>0</v>
      </c>
      <c r="Q128" s="214">
        <f t="shared" si="46"/>
        <v>4</v>
      </c>
    </row>
    <row r="129" spans="1:17" s="6" customFormat="1" ht="57" customHeight="1">
      <c r="A129" s="228" t="s">
        <v>215</v>
      </c>
      <c r="B129" s="171" t="s">
        <v>210</v>
      </c>
      <c r="C129" s="156" t="s">
        <v>355</v>
      </c>
      <c r="D129" s="156" t="s">
        <v>349</v>
      </c>
      <c r="E129" s="173" t="s">
        <v>252</v>
      </c>
      <c r="F129" s="209"/>
      <c r="G129" s="217">
        <f t="shared" si="46"/>
        <v>4</v>
      </c>
      <c r="H129" s="217">
        <f t="shared" si="46"/>
        <v>0</v>
      </c>
      <c r="I129" s="217">
        <f t="shared" si="46"/>
        <v>4</v>
      </c>
      <c r="J129" s="217">
        <f t="shared" si="46"/>
        <v>0</v>
      </c>
      <c r="K129" s="217">
        <f t="shared" si="46"/>
        <v>4</v>
      </c>
      <c r="L129" s="217">
        <f t="shared" si="46"/>
        <v>0</v>
      </c>
      <c r="M129" s="217">
        <f t="shared" si="46"/>
        <v>4</v>
      </c>
      <c r="N129" s="217">
        <f t="shared" si="46"/>
        <v>0</v>
      </c>
      <c r="O129" s="217">
        <f t="shared" si="46"/>
        <v>4</v>
      </c>
      <c r="P129" s="217">
        <f t="shared" si="46"/>
        <v>0</v>
      </c>
      <c r="Q129" s="217">
        <f t="shared" si="46"/>
        <v>4</v>
      </c>
    </row>
    <row r="130" spans="1:17" ht="28.5" customHeight="1">
      <c r="A130" s="81" t="s">
        <v>279</v>
      </c>
      <c r="B130" s="132" t="s">
        <v>210</v>
      </c>
      <c r="C130" s="92" t="s">
        <v>355</v>
      </c>
      <c r="D130" s="92" t="s">
        <v>349</v>
      </c>
      <c r="E130" s="148" t="s">
        <v>253</v>
      </c>
      <c r="F130" s="136"/>
      <c r="G130" s="216">
        <f t="shared" si="46"/>
        <v>4</v>
      </c>
      <c r="H130" s="216">
        <f t="shared" si="46"/>
        <v>0</v>
      </c>
      <c r="I130" s="216">
        <f t="shared" si="46"/>
        <v>4</v>
      </c>
      <c r="J130" s="216">
        <f t="shared" si="46"/>
        <v>0</v>
      </c>
      <c r="K130" s="216">
        <f t="shared" si="46"/>
        <v>4</v>
      </c>
      <c r="L130" s="216">
        <f t="shared" si="46"/>
        <v>0</v>
      </c>
      <c r="M130" s="216">
        <f t="shared" si="46"/>
        <v>4</v>
      </c>
      <c r="N130" s="216">
        <f t="shared" si="46"/>
        <v>0</v>
      </c>
      <c r="O130" s="216">
        <f t="shared" si="46"/>
        <v>4</v>
      </c>
      <c r="P130" s="216">
        <f t="shared" si="46"/>
        <v>0</v>
      </c>
      <c r="Q130" s="216">
        <f t="shared" si="46"/>
        <v>4</v>
      </c>
    </row>
    <row r="131" spans="1:17" ht="17.25" customHeight="1">
      <c r="A131" s="22" t="s">
        <v>297</v>
      </c>
      <c r="B131" s="132" t="s">
        <v>210</v>
      </c>
      <c r="C131" s="92" t="s">
        <v>355</v>
      </c>
      <c r="D131" s="92" t="s">
        <v>349</v>
      </c>
      <c r="E131" s="87" t="s">
        <v>216</v>
      </c>
      <c r="F131" s="136"/>
      <c r="G131" s="216">
        <f t="shared" si="46"/>
        <v>4</v>
      </c>
      <c r="H131" s="216">
        <f t="shared" si="46"/>
        <v>0</v>
      </c>
      <c r="I131" s="216">
        <f t="shared" si="46"/>
        <v>4</v>
      </c>
      <c r="J131" s="216">
        <f t="shared" si="46"/>
        <v>0</v>
      </c>
      <c r="K131" s="216">
        <f t="shared" si="46"/>
        <v>4</v>
      </c>
      <c r="L131" s="216">
        <f t="shared" si="46"/>
        <v>0</v>
      </c>
      <c r="M131" s="216">
        <f t="shared" si="46"/>
        <v>4</v>
      </c>
      <c r="N131" s="216">
        <f t="shared" si="46"/>
        <v>0</v>
      </c>
      <c r="O131" s="216">
        <f t="shared" si="46"/>
        <v>4</v>
      </c>
      <c r="P131" s="216">
        <f t="shared" si="46"/>
        <v>0</v>
      </c>
      <c r="Q131" s="216">
        <f t="shared" si="46"/>
        <v>4</v>
      </c>
    </row>
    <row r="132" spans="1:17" ht="29.25" customHeight="1">
      <c r="A132" s="91" t="s">
        <v>267</v>
      </c>
      <c r="B132" s="132" t="s">
        <v>210</v>
      </c>
      <c r="C132" s="92" t="s">
        <v>355</v>
      </c>
      <c r="D132" s="92" t="s">
        <v>349</v>
      </c>
      <c r="E132" s="87" t="s">
        <v>216</v>
      </c>
      <c r="F132" s="92" t="s">
        <v>268</v>
      </c>
      <c r="G132" s="216">
        <f t="shared" si="46"/>
        <v>4</v>
      </c>
      <c r="H132" s="216">
        <f t="shared" si="46"/>
        <v>0</v>
      </c>
      <c r="I132" s="216">
        <f t="shared" si="46"/>
        <v>4</v>
      </c>
      <c r="J132" s="216">
        <f t="shared" si="46"/>
        <v>0</v>
      </c>
      <c r="K132" s="216">
        <f t="shared" si="46"/>
        <v>4</v>
      </c>
      <c r="L132" s="216">
        <f t="shared" si="46"/>
        <v>0</v>
      </c>
      <c r="M132" s="216">
        <f t="shared" si="46"/>
        <v>4</v>
      </c>
      <c r="N132" s="216">
        <f t="shared" si="46"/>
        <v>0</v>
      </c>
      <c r="O132" s="216">
        <f t="shared" si="46"/>
        <v>4</v>
      </c>
      <c r="P132" s="216">
        <f t="shared" si="46"/>
        <v>0</v>
      </c>
      <c r="Q132" s="216">
        <f t="shared" si="46"/>
        <v>4</v>
      </c>
    </row>
    <row r="133" spans="1:17" ht="30" customHeight="1">
      <c r="A133" s="78" t="s">
        <v>269</v>
      </c>
      <c r="B133" s="132" t="s">
        <v>210</v>
      </c>
      <c r="C133" s="92" t="s">
        <v>355</v>
      </c>
      <c r="D133" s="92" t="s">
        <v>349</v>
      </c>
      <c r="E133" s="87" t="s">
        <v>216</v>
      </c>
      <c r="F133" s="92" t="s">
        <v>231</v>
      </c>
      <c r="G133" s="216">
        <f t="shared" si="46"/>
        <v>4</v>
      </c>
      <c r="H133" s="216">
        <f t="shared" si="46"/>
        <v>0</v>
      </c>
      <c r="I133" s="216">
        <f t="shared" si="46"/>
        <v>4</v>
      </c>
      <c r="J133" s="216">
        <f t="shared" si="46"/>
        <v>0</v>
      </c>
      <c r="K133" s="216">
        <f t="shared" si="46"/>
        <v>4</v>
      </c>
      <c r="L133" s="216">
        <f t="shared" si="46"/>
        <v>0</v>
      </c>
      <c r="M133" s="216">
        <f t="shared" si="46"/>
        <v>4</v>
      </c>
      <c r="N133" s="216">
        <f t="shared" si="46"/>
        <v>0</v>
      </c>
      <c r="O133" s="216">
        <f t="shared" si="46"/>
        <v>4</v>
      </c>
      <c r="P133" s="216">
        <f t="shared" si="46"/>
        <v>0</v>
      </c>
      <c r="Q133" s="216">
        <f t="shared" si="46"/>
        <v>4</v>
      </c>
    </row>
    <row r="134" spans="1:17" ht="28.5" customHeight="1" hidden="1">
      <c r="A134" s="193" t="s">
        <v>30</v>
      </c>
      <c r="B134" s="132" t="s">
        <v>210</v>
      </c>
      <c r="C134" s="215" t="s">
        <v>355</v>
      </c>
      <c r="D134" s="215" t="s">
        <v>349</v>
      </c>
      <c r="E134" s="183" t="s">
        <v>216</v>
      </c>
      <c r="F134" s="204" t="s">
        <v>372</v>
      </c>
      <c r="G134" s="216">
        <v>4</v>
      </c>
      <c r="H134" s="216"/>
      <c r="I134" s="216">
        <f>G134+H134</f>
        <v>4</v>
      </c>
      <c r="J134" s="216"/>
      <c r="K134" s="216">
        <f>I134+J134</f>
        <v>4</v>
      </c>
      <c r="L134" s="216"/>
      <c r="M134" s="216">
        <f>K134+L134</f>
        <v>4</v>
      </c>
      <c r="N134" s="216"/>
      <c r="O134" s="216">
        <f>M134+N134</f>
        <v>4</v>
      </c>
      <c r="P134" s="216"/>
      <c r="Q134" s="216">
        <f>O134+P134</f>
        <v>4</v>
      </c>
    </row>
    <row r="135" spans="1:17" s="15" customFormat="1" ht="15" customHeight="1">
      <c r="A135" s="85" t="s">
        <v>383</v>
      </c>
      <c r="B135" s="131" t="s">
        <v>210</v>
      </c>
      <c r="C135" s="88" t="s">
        <v>358</v>
      </c>
      <c r="D135" s="88"/>
      <c r="E135" s="87"/>
      <c r="F135" s="88"/>
      <c r="G135" s="150">
        <f aca="true" t="shared" si="47" ref="G135:M135">G136+G142+G148</f>
        <v>2910.42</v>
      </c>
      <c r="H135" s="150">
        <f t="shared" si="47"/>
        <v>-36</v>
      </c>
      <c r="I135" s="150">
        <f t="shared" si="47"/>
        <v>2874.42</v>
      </c>
      <c r="J135" s="150">
        <f t="shared" si="47"/>
        <v>0</v>
      </c>
      <c r="K135" s="150">
        <f t="shared" si="47"/>
        <v>2874.42</v>
      </c>
      <c r="L135" s="150">
        <f t="shared" si="47"/>
        <v>30</v>
      </c>
      <c r="M135" s="150">
        <f t="shared" si="47"/>
        <v>2904.42</v>
      </c>
      <c r="N135" s="150">
        <f>N136+N142+N148</f>
        <v>72.445</v>
      </c>
      <c r="O135" s="150">
        <f>O136+O142+O148</f>
        <v>2976.865</v>
      </c>
      <c r="P135" s="150">
        <f>P136+P142+P148</f>
        <v>-89.51076</v>
      </c>
      <c r="Q135" s="150">
        <f>Q136+Q142+Q148</f>
        <v>2887.3542399999997</v>
      </c>
    </row>
    <row r="136" spans="1:17" s="19" customFormat="1" ht="15" customHeight="1">
      <c r="A136" s="165" t="s">
        <v>306</v>
      </c>
      <c r="B136" s="131" t="s">
        <v>210</v>
      </c>
      <c r="C136" s="122" t="s">
        <v>358</v>
      </c>
      <c r="D136" s="122" t="s">
        <v>353</v>
      </c>
      <c r="E136" s="184"/>
      <c r="F136" s="122"/>
      <c r="G136" s="189">
        <f aca="true" t="shared" si="48" ref="G136:Q140">G137</f>
        <v>12.8</v>
      </c>
      <c r="H136" s="189">
        <f t="shared" si="48"/>
        <v>0</v>
      </c>
      <c r="I136" s="189">
        <f t="shared" si="48"/>
        <v>12.8</v>
      </c>
      <c r="J136" s="189">
        <f t="shared" si="48"/>
        <v>0</v>
      </c>
      <c r="K136" s="189">
        <f t="shared" si="48"/>
        <v>12.8</v>
      </c>
      <c r="L136" s="189">
        <f t="shared" si="48"/>
        <v>0</v>
      </c>
      <c r="M136" s="189">
        <f t="shared" si="48"/>
        <v>12.8</v>
      </c>
      <c r="N136" s="189">
        <f t="shared" si="48"/>
        <v>0</v>
      </c>
      <c r="O136" s="189">
        <f t="shared" si="48"/>
        <v>12.8</v>
      </c>
      <c r="P136" s="189">
        <f t="shared" si="48"/>
        <v>0</v>
      </c>
      <c r="Q136" s="189">
        <f t="shared" si="48"/>
        <v>12.8</v>
      </c>
    </row>
    <row r="137" spans="1:17" s="19" customFormat="1" ht="29.25" customHeight="1">
      <c r="A137" s="190" t="s">
        <v>243</v>
      </c>
      <c r="B137" s="171" t="s">
        <v>210</v>
      </c>
      <c r="C137" s="156" t="s">
        <v>358</v>
      </c>
      <c r="D137" s="156" t="s">
        <v>353</v>
      </c>
      <c r="E137" s="173" t="s">
        <v>181</v>
      </c>
      <c r="F137" s="122"/>
      <c r="G137" s="189">
        <f t="shared" si="48"/>
        <v>12.8</v>
      </c>
      <c r="H137" s="189">
        <f t="shared" si="48"/>
        <v>0</v>
      </c>
      <c r="I137" s="189">
        <f t="shared" si="48"/>
        <v>12.8</v>
      </c>
      <c r="J137" s="189">
        <f t="shared" si="48"/>
        <v>0</v>
      </c>
      <c r="K137" s="189">
        <f t="shared" si="48"/>
        <v>12.8</v>
      </c>
      <c r="L137" s="189">
        <f t="shared" si="48"/>
        <v>0</v>
      </c>
      <c r="M137" s="189">
        <f t="shared" si="48"/>
        <v>12.8</v>
      </c>
      <c r="N137" s="189">
        <f t="shared" si="48"/>
        <v>0</v>
      </c>
      <c r="O137" s="189">
        <f t="shared" si="48"/>
        <v>12.8</v>
      </c>
      <c r="P137" s="189">
        <f t="shared" si="48"/>
        <v>0</v>
      </c>
      <c r="Q137" s="189">
        <f t="shared" si="48"/>
        <v>12.8</v>
      </c>
    </row>
    <row r="138" spans="1:17" s="159" customFormat="1" ht="15" customHeight="1">
      <c r="A138" s="143" t="s">
        <v>207</v>
      </c>
      <c r="B138" s="132" t="s">
        <v>210</v>
      </c>
      <c r="C138" s="142" t="s">
        <v>358</v>
      </c>
      <c r="D138" s="142" t="s">
        <v>353</v>
      </c>
      <c r="E138" s="145" t="s">
        <v>186</v>
      </c>
      <c r="F138" s="156"/>
      <c r="G138" s="158">
        <f t="shared" si="48"/>
        <v>12.8</v>
      </c>
      <c r="H138" s="158">
        <f t="shared" si="48"/>
        <v>0</v>
      </c>
      <c r="I138" s="158">
        <f t="shared" si="48"/>
        <v>12.8</v>
      </c>
      <c r="J138" s="158">
        <f t="shared" si="48"/>
        <v>0</v>
      </c>
      <c r="K138" s="158">
        <f t="shared" si="48"/>
        <v>12.8</v>
      </c>
      <c r="L138" s="158">
        <f t="shared" si="48"/>
        <v>0</v>
      </c>
      <c r="M138" s="158">
        <f t="shared" si="48"/>
        <v>12.8</v>
      </c>
      <c r="N138" s="158">
        <f t="shared" si="48"/>
        <v>0</v>
      </c>
      <c r="O138" s="158">
        <f t="shared" si="48"/>
        <v>12.8</v>
      </c>
      <c r="P138" s="158">
        <f t="shared" si="48"/>
        <v>0</v>
      </c>
      <c r="Q138" s="158">
        <f t="shared" si="48"/>
        <v>12.8</v>
      </c>
    </row>
    <row r="139" spans="1:17" s="159" customFormat="1" ht="28.5" customHeight="1">
      <c r="A139" s="91" t="s">
        <v>267</v>
      </c>
      <c r="B139" s="132" t="s">
        <v>210</v>
      </c>
      <c r="C139" s="92" t="s">
        <v>358</v>
      </c>
      <c r="D139" s="92" t="s">
        <v>353</v>
      </c>
      <c r="E139" s="87" t="s">
        <v>186</v>
      </c>
      <c r="F139" s="92" t="s">
        <v>268</v>
      </c>
      <c r="G139" s="158">
        <f t="shared" si="48"/>
        <v>12.8</v>
      </c>
      <c r="H139" s="158">
        <f t="shared" si="48"/>
        <v>0</v>
      </c>
      <c r="I139" s="149">
        <f t="shared" si="48"/>
        <v>12.8</v>
      </c>
      <c r="J139" s="158">
        <f t="shared" si="48"/>
        <v>0</v>
      </c>
      <c r="K139" s="149">
        <f t="shared" si="48"/>
        <v>12.8</v>
      </c>
      <c r="L139" s="158">
        <f t="shared" si="48"/>
        <v>0</v>
      </c>
      <c r="M139" s="149">
        <f t="shared" si="48"/>
        <v>12.8</v>
      </c>
      <c r="N139" s="158">
        <f t="shared" si="48"/>
        <v>0</v>
      </c>
      <c r="O139" s="149">
        <f t="shared" si="48"/>
        <v>12.8</v>
      </c>
      <c r="P139" s="158">
        <f t="shared" si="48"/>
        <v>0</v>
      </c>
      <c r="Q139" s="149">
        <f t="shared" si="48"/>
        <v>12.8</v>
      </c>
    </row>
    <row r="140" spans="1:17" s="159" customFormat="1" ht="29.25" customHeight="1">
      <c r="A140" s="78" t="s">
        <v>269</v>
      </c>
      <c r="B140" s="132" t="s">
        <v>210</v>
      </c>
      <c r="C140" s="92" t="s">
        <v>358</v>
      </c>
      <c r="D140" s="92" t="s">
        <v>353</v>
      </c>
      <c r="E140" s="87" t="s">
        <v>186</v>
      </c>
      <c r="F140" s="92" t="s">
        <v>231</v>
      </c>
      <c r="G140" s="158">
        <f t="shared" si="48"/>
        <v>12.8</v>
      </c>
      <c r="H140" s="158">
        <f t="shared" si="48"/>
        <v>0</v>
      </c>
      <c r="I140" s="149">
        <f t="shared" si="48"/>
        <v>12.8</v>
      </c>
      <c r="J140" s="158">
        <f t="shared" si="48"/>
        <v>0</v>
      </c>
      <c r="K140" s="149">
        <f t="shared" si="48"/>
        <v>12.8</v>
      </c>
      <c r="L140" s="158">
        <f t="shared" si="48"/>
        <v>0</v>
      </c>
      <c r="M140" s="149">
        <f t="shared" si="48"/>
        <v>12.8</v>
      </c>
      <c r="N140" s="158">
        <f t="shared" si="48"/>
        <v>0</v>
      </c>
      <c r="O140" s="149">
        <f t="shared" si="48"/>
        <v>12.8</v>
      </c>
      <c r="P140" s="158">
        <f t="shared" si="48"/>
        <v>0</v>
      </c>
      <c r="Q140" s="149">
        <f t="shared" si="48"/>
        <v>12.8</v>
      </c>
    </row>
    <row r="141" spans="1:17" s="15" customFormat="1" ht="30" customHeight="1" hidden="1">
      <c r="A141" s="193" t="s">
        <v>30</v>
      </c>
      <c r="B141" s="132" t="s">
        <v>210</v>
      </c>
      <c r="C141" s="215" t="s">
        <v>358</v>
      </c>
      <c r="D141" s="215" t="s">
        <v>353</v>
      </c>
      <c r="E141" s="183" t="s">
        <v>186</v>
      </c>
      <c r="F141" s="215" t="s">
        <v>372</v>
      </c>
      <c r="G141" s="149">
        <v>12.8</v>
      </c>
      <c r="H141" s="149"/>
      <c r="I141" s="149">
        <f>G141+H141</f>
        <v>12.8</v>
      </c>
      <c r="J141" s="149"/>
      <c r="K141" s="149">
        <f>I141+J141</f>
        <v>12.8</v>
      </c>
      <c r="L141" s="149"/>
      <c r="M141" s="149">
        <f>K141+L141</f>
        <v>12.8</v>
      </c>
      <c r="N141" s="149"/>
      <c r="O141" s="149">
        <f>M141+N141</f>
        <v>12.8</v>
      </c>
      <c r="P141" s="149"/>
      <c r="Q141" s="149">
        <f>O141+P141</f>
        <v>12.8</v>
      </c>
    </row>
    <row r="142" spans="1:17" s="19" customFormat="1" ht="15" customHeight="1">
      <c r="A142" s="165" t="s">
        <v>360</v>
      </c>
      <c r="B142" s="131" t="s">
        <v>210</v>
      </c>
      <c r="C142" s="122" t="s">
        <v>358</v>
      </c>
      <c r="D142" s="122" t="s">
        <v>354</v>
      </c>
      <c r="E142" s="184"/>
      <c r="F142" s="122"/>
      <c r="G142" s="123">
        <f aca="true" t="shared" si="49" ref="G142:Q146">G143</f>
        <v>1550</v>
      </c>
      <c r="H142" s="123">
        <f t="shared" si="49"/>
        <v>0</v>
      </c>
      <c r="I142" s="123">
        <f t="shared" si="49"/>
        <v>1550</v>
      </c>
      <c r="J142" s="123">
        <f t="shared" si="49"/>
        <v>0</v>
      </c>
      <c r="K142" s="123">
        <f t="shared" si="49"/>
        <v>1550</v>
      </c>
      <c r="L142" s="123">
        <f t="shared" si="49"/>
        <v>0</v>
      </c>
      <c r="M142" s="123">
        <f t="shared" si="49"/>
        <v>1550</v>
      </c>
      <c r="N142" s="123">
        <f t="shared" si="49"/>
        <v>0</v>
      </c>
      <c r="O142" s="123">
        <f t="shared" si="49"/>
        <v>1550</v>
      </c>
      <c r="P142" s="310">
        <f t="shared" si="49"/>
        <v>-89.51076</v>
      </c>
      <c r="Q142" s="310">
        <f t="shared" si="49"/>
        <v>1460.4892399999999</v>
      </c>
    </row>
    <row r="143" spans="1:17" ht="29.25" customHeight="1">
      <c r="A143" s="190" t="s">
        <v>243</v>
      </c>
      <c r="B143" s="171" t="s">
        <v>210</v>
      </c>
      <c r="C143" s="156" t="s">
        <v>358</v>
      </c>
      <c r="D143" s="156" t="s">
        <v>354</v>
      </c>
      <c r="E143" s="173" t="s">
        <v>181</v>
      </c>
      <c r="F143" s="79"/>
      <c r="G143" s="115">
        <f t="shared" si="49"/>
        <v>1550</v>
      </c>
      <c r="H143" s="115">
        <f t="shared" si="49"/>
        <v>0</v>
      </c>
      <c r="I143" s="115">
        <f t="shared" si="49"/>
        <v>1550</v>
      </c>
      <c r="J143" s="115">
        <f t="shared" si="49"/>
        <v>0</v>
      </c>
      <c r="K143" s="115">
        <f t="shared" si="49"/>
        <v>1550</v>
      </c>
      <c r="L143" s="115">
        <f t="shared" si="49"/>
        <v>0</v>
      </c>
      <c r="M143" s="115">
        <f t="shared" si="49"/>
        <v>1550</v>
      </c>
      <c r="N143" s="115">
        <f t="shared" si="49"/>
        <v>0</v>
      </c>
      <c r="O143" s="115">
        <f t="shared" si="49"/>
        <v>1550</v>
      </c>
      <c r="P143" s="299">
        <f t="shared" si="49"/>
        <v>-89.51076</v>
      </c>
      <c r="Q143" s="299">
        <f t="shared" si="49"/>
        <v>1460.4892399999999</v>
      </c>
    </row>
    <row r="144" spans="1:17" s="6" customFormat="1" ht="15" customHeight="1">
      <c r="A144" s="143" t="s">
        <v>365</v>
      </c>
      <c r="B144" s="132" t="s">
        <v>210</v>
      </c>
      <c r="C144" s="142" t="s">
        <v>358</v>
      </c>
      <c r="D144" s="142" t="s">
        <v>354</v>
      </c>
      <c r="E144" s="145" t="s">
        <v>336</v>
      </c>
      <c r="F144" s="142"/>
      <c r="G144" s="155">
        <f t="shared" si="49"/>
        <v>1550</v>
      </c>
      <c r="H144" s="155">
        <f t="shared" si="49"/>
        <v>0</v>
      </c>
      <c r="I144" s="155">
        <f t="shared" si="49"/>
        <v>1550</v>
      </c>
      <c r="J144" s="155">
        <f t="shared" si="49"/>
        <v>0</v>
      </c>
      <c r="K144" s="155">
        <f t="shared" si="49"/>
        <v>1550</v>
      </c>
      <c r="L144" s="155">
        <f t="shared" si="49"/>
        <v>0</v>
      </c>
      <c r="M144" s="155">
        <f t="shared" si="49"/>
        <v>1550</v>
      </c>
      <c r="N144" s="155">
        <f t="shared" si="49"/>
        <v>0</v>
      </c>
      <c r="O144" s="155">
        <f t="shared" si="49"/>
        <v>1550</v>
      </c>
      <c r="P144" s="301">
        <f t="shared" si="49"/>
        <v>-89.51076</v>
      </c>
      <c r="Q144" s="301">
        <f t="shared" si="49"/>
        <v>1460.4892399999999</v>
      </c>
    </row>
    <row r="145" spans="1:17" s="6" customFormat="1" ht="28.5" customHeight="1">
      <c r="A145" s="91" t="s">
        <v>267</v>
      </c>
      <c r="B145" s="132" t="s">
        <v>210</v>
      </c>
      <c r="C145" s="79" t="s">
        <v>358</v>
      </c>
      <c r="D145" s="79" t="s">
        <v>354</v>
      </c>
      <c r="E145" s="87" t="s">
        <v>336</v>
      </c>
      <c r="F145" s="92" t="s">
        <v>268</v>
      </c>
      <c r="G145" s="155">
        <f t="shared" si="49"/>
        <v>1550</v>
      </c>
      <c r="H145" s="155">
        <f t="shared" si="49"/>
        <v>0</v>
      </c>
      <c r="I145" s="138">
        <f t="shared" si="49"/>
        <v>1550</v>
      </c>
      <c r="J145" s="155">
        <f t="shared" si="49"/>
        <v>0</v>
      </c>
      <c r="K145" s="138">
        <f t="shared" si="49"/>
        <v>1550</v>
      </c>
      <c r="L145" s="155">
        <f t="shared" si="49"/>
        <v>0</v>
      </c>
      <c r="M145" s="138">
        <f t="shared" si="49"/>
        <v>1550</v>
      </c>
      <c r="N145" s="155">
        <f t="shared" si="49"/>
        <v>0</v>
      </c>
      <c r="O145" s="138">
        <f t="shared" si="49"/>
        <v>1550</v>
      </c>
      <c r="P145" s="301">
        <f t="shared" si="49"/>
        <v>-89.51076</v>
      </c>
      <c r="Q145" s="303">
        <f t="shared" si="49"/>
        <v>1460.4892399999999</v>
      </c>
    </row>
    <row r="146" spans="1:17" s="6" customFormat="1" ht="30" customHeight="1">
      <c r="A146" s="78" t="s">
        <v>269</v>
      </c>
      <c r="B146" s="132" t="s">
        <v>210</v>
      </c>
      <c r="C146" s="79" t="s">
        <v>358</v>
      </c>
      <c r="D146" s="79" t="s">
        <v>354</v>
      </c>
      <c r="E146" s="87" t="s">
        <v>336</v>
      </c>
      <c r="F146" s="92" t="s">
        <v>231</v>
      </c>
      <c r="G146" s="155">
        <f t="shared" si="49"/>
        <v>1550</v>
      </c>
      <c r="H146" s="155">
        <f t="shared" si="49"/>
        <v>0</v>
      </c>
      <c r="I146" s="138">
        <f t="shared" si="49"/>
        <v>1550</v>
      </c>
      <c r="J146" s="155">
        <f t="shared" si="49"/>
        <v>0</v>
      </c>
      <c r="K146" s="138">
        <f t="shared" si="49"/>
        <v>1550</v>
      </c>
      <c r="L146" s="155">
        <f t="shared" si="49"/>
        <v>0</v>
      </c>
      <c r="M146" s="138">
        <f t="shared" si="49"/>
        <v>1550</v>
      </c>
      <c r="N146" s="155">
        <f t="shared" si="49"/>
        <v>0</v>
      </c>
      <c r="O146" s="138">
        <f t="shared" si="49"/>
        <v>1550</v>
      </c>
      <c r="P146" s="301">
        <f t="shared" si="49"/>
        <v>-89.51076</v>
      </c>
      <c r="Q146" s="303">
        <f t="shared" si="49"/>
        <v>1460.4892399999999</v>
      </c>
    </row>
    <row r="147" spans="1:17" ht="29.25" customHeight="1" hidden="1">
      <c r="A147" s="193" t="s">
        <v>30</v>
      </c>
      <c r="B147" s="132" t="s">
        <v>210</v>
      </c>
      <c r="C147" s="192" t="s">
        <v>358</v>
      </c>
      <c r="D147" s="192" t="s">
        <v>354</v>
      </c>
      <c r="E147" s="183" t="s">
        <v>336</v>
      </c>
      <c r="F147" s="192" t="s">
        <v>372</v>
      </c>
      <c r="G147" s="115">
        <v>1550</v>
      </c>
      <c r="H147" s="115"/>
      <c r="I147" s="115">
        <f>G147+H147</f>
        <v>1550</v>
      </c>
      <c r="J147" s="115"/>
      <c r="K147" s="115">
        <f>I147+J147</f>
        <v>1550</v>
      </c>
      <c r="L147" s="115"/>
      <c r="M147" s="115">
        <f>K147+L147</f>
        <v>1550</v>
      </c>
      <c r="N147" s="115"/>
      <c r="O147" s="115">
        <f>M147+N147</f>
        <v>1550</v>
      </c>
      <c r="P147" s="299">
        <v>-89.51076</v>
      </c>
      <c r="Q147" s="299">
        <f>O147+P147</f>
        <v>1460.4892399999999</v>
      </c>
    </row>
    <row r="148" spans="1:17" s="19" customFormat="1" ht="15" customHeight="1">
      <c r="A148" s="165" t="s">
        <v>352</v>
      </c>
      <c r="B148" s="131" t="s">
        <v>210</v>
      </c>
      <c r="C148" s="122" t="s">
        <v>358</v>
      </c>
      <c r="D148" s="122" t="s">
        <v>356</v>
      </c>
      <c r="E148" s="184"/>
      <c r="F148" s="122"/>
      <c r="G148" s="123">
        <f aca="true" t="shared" si="50" ref="G148:Q148">G149</f>
        <v>1347.62</v>
      </c>
      <c r="H148" s="123">
        <f t="shared" si="50"/>
        <v>-36</v>
      </c>
      <c r="I148" s="123">
        <f t="shared" si="50"/>
        <v>1311.62</v>
      </c>
      <c r="J148" s="123">
        <f t="shared" si="50"/>
        <v>0</v>
      </c>
      <c r="K148" s="123">
        <f t="shared" si="50"/>
        <v>1311.62</v>
      </c>
      <c r="L148" s="123">
        <f t="shared" si="50"/>
        <v>30</v>
      </c>
      <c r="M148" s="123">
        <f t="shared" si="50"/>
        <v>1341.62</v>
      </c>
      <c r="N148" s="189">
        <f t="shared" si="50"/>
        <v>72.445</v>
      </c>
      <c r="O148" s="189">
        <f t="shared" si="50"/>
        <v>1414.065</v>
      </c>
      <c r="P148" s="189">
        <f t="shared" si="50"/>
        <v>0</v>
      </c>
      <c r="Q148" s="189">
        <f t="shared" si="50"/>
        <v>1414.065</v>
      </c>
    </row>
    <row r="149" spans="1:17" s="159" customFormat="1" ht="30" customHeight="1">
      <c r="A149" s="190" t="s">
        <v>243</v>
      </c>
      <c r="B149" s="171" t="s">
        <v>210</v>
      </c>
      <c r="C149" s="156" t="s">
        <v>358</v>
      </c>
      <c r="D149" s="156" t="s">
        <v>356</v>
      </c>
      <c r="E149" s="173" t="s">
        <v>181</v>
      </c>
      <c r="F149" s="156"/>
      <c r="G149" s="157">
        <f aca="true" t="shared" si="51" ref="G149:M149">G150+G162+G166+G154</f>
        <v>1347.62</v>
      </c>
      <c r="H149" s="157">
        <f t="shared" si="51"/>
        <v>-36</v>
      </c>
      <c r="I149" s="157">
        <f t="shared" si="51"/>
        <v>1311.62</v>
      </c>
      <c r="J149" s="157">
        <f t="shared" si="51"/>
        <v>0</v>
      </c>
      <c r="K149" s="157">
        <f t="shared" si="51"/>
        <v>1311.62</v>
      </c>
      <c r="L149" s="157">
        <f t="shared" si="51"/>
        <v>30</v>
      </c>
      <c r="M149" s="157">
        <f t="shared" si="51"/>
        <v>1341.62</v>
      </c>
      <c r="N149" s="191">
        <f>N150+N162+N166+N154</f>
        <v>72.445</v>
      </c>
      <c r="O149" s="191">
        <f>O150+O162+O166+O154</f>
        <v>1414.065</v>
      </c>
      <c r="P149" s="191">
        <f>P150+P162+P166+P154</f>
        <v>0</v>
      </c>
      <c r="Q149" s="191">
        <f>Q150+Q162+Q166+Q154</f>
        <v>1414.065</v>
      </c>
    </row>
    <row r="150" spans="1:17" s="6" customFormat="1" ht="14.25" customHeight="1">
      <c r="A150" s="31" t="s">
        <v>299</v>
      </c>
      <c r="B150" s="141" t="s">
        <v>210</v>
      </c>
      <c r="C150" s="142" t="s">
        <v>358</v>
      </c>
      <c r="D150" s="142" t="s">
        <v>356</v>
      </c>
      <c r="E150" s="145" t="s">
        <v>187</v>
      </c>
      <c r="F150" s="147"/>
      <c r="G150" s="146">
        <f aca="true" t="shared" si="52" ref="G150:Q152">G151</f>
        <v>382.82</v>
      </c>
      <c r="H150" s="146">
        <f t="shared" si="52"/>
        <v>0</v>
      </c>
      <c r="I150" s="146">
        <f t="shared" si="52"/>
        <v>382.82</v>
      </c>
      <c r="J150" s="146">
        <f t="shared" si="52"/>
        <v>0</v>
      </c>
      <c r="K150" s="146">
        <f t="shared" si="52"/>
        <v>382.82</v>
      </c>
      <c r="L150" s="146">
        <f t="shared" si="52"/>
        <v>30</v>
      </c>
      <c r="M150" s="146">
        <f t="shared" si="52"/>
        <v>412.82</v>
      </c>
      <c r="N150" s="146">
        <f t="shared" si="52"/>
        <v>0</v>
      </c>
      <c r="O150" s="146">
        <f t="shared" si="52"/>
        <v>412.82</v>
      </c>
      <c r="P150" s="146">
        <f t="shared" si="52"/>
        <v>0</v>
      </c>
      <c r="Q150" s="146">
        <f t="shared" si="52"/>
        <v>412.82</v>
      </c>
    </row>
    <row r="151" spans="1:17" s="6" customFormat="1" ht="27" customHeight="1">
      <c r="A151" s="91" t="s">
        <v>267</v>
      </c>
      <c r="B151" s="132" t="s">
        <v>210</v>
      </c>
      <c r="C151" s="79" t="s">
        <v>358</v>
      </c>
      <c r="D151" s="79" t="s">
        <v>356</v>
      </c>
      <c r="E151" s="87" t="s">
        <v>187</v>
      </c>
      <c r="F151" s="67" t="s">
        <v>268</v>
      </c>
      <c r="G151" s="146">
        <f t="shared" si="52"/>
        <v>382.82</v>
      </c>
      <c r="H151" s="146">
        <f t="shared" si="52"/>
        <v>0</v>
      </c>
      <c r="I151" s="240">
        <f t="shared" si="52"/>
        <v>382.82</v>
      </c>
      <c r="J151" s="146">
        <f t="shared" si="52"/>
        <v>0</v>
      </c>
      <c r="K151" s="240">
        <f t="shared" si="52"/>
        <v>382.82</v>
      </c>
      <c r="L151" s="146">
        <f t="shared" si="52"/>
        <v>30</v>
      </c>
      <c r="M151" s="240">
        <f t="shared" si="52"/>
        <v>412.82</v>
      </c>
      <c r="N151" s="146">
        <f t="shared" si="52"/>
        <v>0</v>
      </c>
      <c r="O151" s="240">
        <f t="shared" si="52"/>
        <v>412.82</v>
      </c>
      <c r="P151" s="146">
        <f t="shared" si="52"/>
        <v>0</v>
      </c>
      <c r="Q151" s="240">
        <f t="shared" si="52"/>
        <v>412.82</v>
      </c>
    </row>
    <row r="152" spans="1:17" s="6" customFormat="1" ht="27" customHeight="1">
      <c r="A152" s="78" t="s">
        <v>269</v>
      </c>
      <c r="B152" s="132" t="s">
        <v>210</v>
      </c>
      <c r="C152" s="79" t="s">
        <v>358</v>
      </c>
      <c r="D152" s="79" t="s">
        <v>356</v>
      </c>
      <c r="E152" s="87" t="s">
        <v>187</v>
      </c>
      <c r="F152" s="67" t="s">
        <v>231</v>
      </c>
      <c r="G152" s="146">
        <f t="shared" si="52"/>
        <v>382.82</v>
      </c>
      <c r="H152" s="146">
        <f t="shared" si="52"/>
        <v>0</v>
      </c>
      <c r="I152" s="240">
        <f t="shared" si="52"/>
        <v>382.82</v>
      </c>
      <c r="J152" s="146">
        <f t="shared" si="52"/>
        <v>0</v>
      </c>
      <c r="K152" s="240">
        <f t="shared" si="52"/>
        <v>382.82</v>
      </c>
      <c r="L152" s="146">
        <f t="shared" si="52"/>
        <v>30</v>
      </c>
      <c r="M152" s="240">
        <f t="shared" si="52"/>
        <v>412.82</v>
      </c>
      <c r="N152" s="146">
        <f t="shared" si="52"/>
        <v>0</v>
      </c>
      <c r="O152" s="240">
        <f t="shared" si="52"/>
        <v>412.82</v>
      </c>
      <c r="P152" s="146">
        <f t="shared" si="52"/>
        <v>0</v>
      </c>
      <c r="Q152" s="240">
        <f t="shared" si="52"/>
        <v>412.82</v>
      </c>
    </row>
    <row r="153" spans="1:17" ht="27" customHeight="1" hidden="1">
      <c r="A153" s="193" t="s">
        <v>30</v>
      </c>
      <c r="B153" s="132" t="s">
        <v>210</v>
      </c>
      <c r="C153" s="192" t="s">
        <v>358</v>
      </c>
      <c r="D153" s="192" t="s">
        <v>356</v>
      </c>
      <c r="E153" s="183" t="s">
        <v>187</v>
      </c>
      <c r="F153" s="201" t="s">
        <v>372</v>
      </c>
      <c r="G153" s="118">
        <v>382.82</v>
      </c>
      <c r="H153" s="118"/>
      <c r="I153" s="118">
        <f>G153+H153</f>
        <v>382.82</v>
      </c>
      <c r="J153" s="118"/>
      <c r="K153" s="118">
        <f>I153+J153</f>
        <v>382.82</v>
      </c>
      <c r="L153" s="118">
        <v>30</v>
      </c>
      <c r="M153" s="118">
        <f>K153+L153</f>
        <v>412.82</v>
      </c>
      <c r="N153" s="118"/>
      <c r="O153" s="118">
        <f>M153+N153</f>
        <v>412.82</v>
      </c>
      <c r="P153" s="118"/>
      <c r="Q153" s="118">
        <f>O153+P153</f>
        <v>412.82</v>
      </c>
    </row>
    <row r="154" spans="1:17" s="6" customFormat="1" ht="26.25" customHeight="1">
      <c r="A154" s="199" t="s">
        <v>301</v>
      </c>
      <c r="B154" s="132" t="s">
        <v>210</v>
      </c>
      <c r="C154" s="142" t="s">
        <v>358</v>
      </c>
      <c r="D154" s="142" t="s">
        <v>356</v>
      </c>
      <c r="E154" s="145" t="s">
        <v>188</v>
      </c>
      <c r="F154" s="147"/>
      <c r="G154" s="146">
        <f aca="true" t="shared" si="53" ref="G154:Q156">G155</f>
        <v>20</v>
      </c>
      <c r="H154" s="146">
        <f t="shared" si="53"/>
        <v>0</v>
      </c>
      <c r="I154" s="146">
        <f t="shared" si="53"/>
        <v>20</v>
      </c>
      <c r="J154" s="146">
        <f t="shared" si="53"/>
        <v>0</v>
      </c>
      <c r="K154" s="146">
        <f t="shared" si="53"/>
        <v>20</v>
      </c>
      <c r="L154" s="146">
        <f t="shared" si="53"/>
        <v>0</v>
      </c>
      <c r="M154" s="146">
        <f t="shared" si="53"/>
        <v>20</v>
      </c>
      <c r="N154" s="146">
        <f t="shared" si="53"/>
        <v>0</v>
      </c>
      <c r="O154" s="146">
        <f t="shared" si="53"/>
        <v>20</v>
      </c>
      <c r="P154" s="146">
        <f t="shared" si="53"/>
        <v>0</v>
      </c>
      <c r="Q154" s="146">
        <f t="shared" si="53"/>
        <v>20</v>
      </c>
    </row>
    <row r="155" spans="1:17" s="6" customFormat="1" ht="26.25" customHeight="1">
      <c r="A155" s="91" t="s">
        <v>267</v>
      </c>
      <c r="B155" s="132" t="s">
        <v>210</v>
      </c>
      <c r="C155" s="79" t="s">
        <v>358</v>
      </c>
      <c r="D155" s="79" t="s">
        <v>356</v>
      </c>
      <c r="E155" s="87" t="s">
        <v>188</v>
      </c>
      <c r="F155" s="67" t="s">
        <v>268</v>
      </c>
      <c r="G155" s="146">
        <f t="shared" si="53"/>
        <v>20</v>
      </c>
      <c r="H155" s="146">
        <f t="shared" si="53"/>
        <v>0</v>
      </c>
      <c r="I155" s="240">
        <f t="shared" si="53"/>
        <v>20</v>
      </c>
      <c r="J155" s="146">
        <f t="shared" si="53"/>
        <v>0</v>
      </c>
      <c r="K155" s="240">
        <f t="shared" si="53"/>
        <v>20</v>
      </c>
      <c r="L155" s="146">
        <f t="shared" si="53"/>
        <v>0</v>
      </c>
      <c r="M155" s="240">
        <f t="shared" si="53"/>
        <v>20</v>
      </c>
      <c r="N155" s="146">
        <f t="shared" si="53"/>
        <v>0</v>
      </c>
      <c r="O155" s="240">
        <f t="shared" si="53"/>
        <v>20</v>
      </c>
      <c r="P155" s="146">
        <f t="shared" si="53"/>
        <v>0</v>
      </c>
      <c r="Q155" s="240">
        <f t="shared" si="53"/>
        <v>20</v>
      </c>
    </row>
    <row r="156" spans="1:17" s="6" customFormat="1" ht="26.25" customHeight="1">
      <c r="A156" s="78" t="s">
        <v>269</v>
      </c>
      <c r="B156" s="132" t="s">
        <v>210</v>
      </c>
      <c r="C156" s="79" t="s">
        <v>358</v>
      </c>
      <c r="D156" s="79" t="s">
        <v>356</v>
      </c>
      <c r="E156" s="87" t="s">
        <v>188</v>
      </c>
      <c r="F156" s="67" t="s">
        <v>231</v>
      </c>
      <c r="G156" s="146">
        <f t="shared" si="53"/>
        <v>20</v>
      </c>
      <c r="H156" s="146">
        <f t="shared" si="53"/>
        <v>0</v>
      </c>
      <c r="I156" s="240">
        <f t="shared" si="53"/>
        <v>20</v>
      </c>
      <c r="J156" s="146">
        <f t="shared" si="53"/>
        <v>0</v>
      </c>
      <c r="K156" s="240">
        <f t="shared" si="53"/>
        <v>20</v>
      </c>
      <c r="L156" s="146">
        <f t="shared" si="53"/>
        <v>0</v>
      </c>
      <c r="M156" s="240">
        <f t="shared" si="53"/>
        <v>20</v>
      </c>
      <c r="N156" s="146">
        <f t="shared" si="53"/>
        <v>0</v>
      </c>
      <c r="O156" s="240">
        <f t="shared" si="53"/>
        <v>20</v>
      </c>
      <c r="P156" s="146">
        <f t="shared" si="53"/>
        <v>0</v>
      </c>
      <c r="Q156" s="240">
        <f t="shared" si="53"/>
        <v>20</v>
      </c>
    </row>
    <row r="157" spans="1:17" ht="27" customHeight="1" hidden="1">
      <c r="A157" s="193" t="s">
        <v>30</v>
      </c>
      <c r="B157" s="132" t="s">
        <v>210</v>
      </c>
      <c r="C157" s="192" t="s">
        <v>358</v>
      </c>
      <c r="D157" s="192" t="s">
        <v>356</v>
      </c>
      <c r="E157" s="183" t="s">
        <v>188</v>
      </c>
      <c r="F157" s="201" t="s">
        <v>372</v>
      </c>
      <c r="G157" s="116">
        <v>20</v>
      </c>
      <c r="H157" s="116"/>
      <c r="I157" s="116">
        <f>G157+H157</f>
        <v>20</v>
      </c>
      <c r="J157" s="116"/>
      <c r="K157" s="116">
        <f>I157+J157</f>
        <v>20</v>
      </c>
      <c r="L157" s="116"/>
      <c r="M157" s="116">
        <f>K157+L157</f>
        <v>20</v>
      </c>
      <c r="N157" s="116"/>
      <c r="O157" s="116">
        <f>M157+N157</f>
        <v>20</v>
      </c>
      <c r="P157" s="116"/>
      <c r="Q157" s="116">
        <f>O157+P157</f>
        <v>20</v>
      </c>
    </row>
    <row r="158" spans="1:17" s="6" customFormat="1" ht="15.75" customHeight="1" hidden="1">
      <c r="A158" s="31" t="s">
        <v>302</v>
      </c>
      <c r="B158" s="132" t="s">
        <v>210</v>
      </c>
      <c r="C158" s="142" t="s">
        <v>358</v>
      </c>
      <c r="D158" s="142" t="s">
        <v>356</v>
      </c>
      <c r="E158" s="145" t="s">
        <v>189</v>
      </c>
      <c r="F158" s="147"/>
      <c r="G158" s="146">
        <f aca="true" t="shared" si="54" ref="G158:Q160">G159</f>
        <v>0</v>
      </c>
      <c r="H158" s="146">
        <f t="shared" si="54"/>
        <v>0</v>
      </c>
      <c r="I158" s="146">
        <f t="shared" si="54"/>
        <v>0</v>
      </c>
      <c r="J158" s="146">
        <f t="shared" si="54"/>
        <v>0</v>
      </c>
      <c r="K158" s="146">
        <f t="shared" si="54"/>
        <v>0</v>
      </c>
      <c r="L158" s="146">
        <f t="shared" si="54"/>
        <v>0</v>
      </c>
      <c r="M158" s="146">
        <f t="shared" si="54"/>
        <v>0</v>
      </c>
      <c r="N158" s="146">
        <f t="shared" si="54"/>
        <v>0</v>
      </c>
      <c r="O158" s="146">
        <f t="shared" si="54"/>
        <v>0</v>
      </c>
      <c r="P158" s="146">
        <f t="shared" si="54"/>
        <v>0</v>
      </c>
      <c r="Q158" s="146">
        <f t="shared" si="54"/>
        <v>0</v>
      </c>
    </row>
    <row r="159" spans="1:17" s="6" customFormat="1" ht="28.5" customHeight="1" hidden="1">
      <c r="A159" s="91" t="s">
        <v>267</v>
      </c>
      <c r="B159" s="132" t="s">
        <v>210</v>
      </c>
      <c r="C159" s="79" t="s">
        <v>358</v>
      </c>
      <c r="D159" s="79" t="s">
        <v>356</v>
      </c>
      <c r="E159" s="87" t="s">
        <v>189</v>
      </c>
      <c r="F159" s="67" t="s">
        <v>268</v>
      </c>
      <c r="G159" s="146">
        <f t="shared" si="54"/>
        <v>0</v>
      </c>
      <c r="H159" s="146">
        <f t="shared" si="54"/>
        <v>0</v>
      </c>
      <c r="I159" s="146">
        <f t="shared" si="54"/>
        <v>0</v>
      </c>
      <c r="J159" s="146">
        <f t="shared" si="54"/>
        <v>0</v>
      </c>
      <c r="K159" s="146">
        <f t="shared" si="54"/>
        <v>0</v>
      </c>
      <c r="L159" s="146">
        <f t="shared" si="54"/>
        <v>0</v>
      </c>
      <c r="M159" s="146">
        <f t="shared" si="54"/>
        <v>0</v>
      </c>
      <c r="N159" s="146">
        <f t="shared" si="54"/>
        <v>0</v>
      </c>
      <c r="O159" s="146">
        <f t="shared" si="54"/>
        <v>0</v>
      </c>
      <c r="P159" s="146">
        <f t="shared" si="54"/>
        <v>0</v>
      </c>
      <c r="Q159" s="146">
        <f t="shared" si="54"/>
        <v>0</v>
      </c>
    </row>
    <row r="160" spans="1:17" s="6" customFormat="1" ht="27" customHeight="1" hidden="1">
      <c r="A160" s="78" t="s">
        <v>269</v>
      </c>
      <c r="B160" s="132" t="s">
        <v>210</v>
      </c>
      <c r="C160" s="79" t="s">
        <v>358</v>
      </c>
      <c r="D160" s="79" t="s">
        <v>356</v>
      </c>
      <c r="E160" s="87" t="s">
        <v>189</v>
      </c>
      <c r="F160" s="67" t="s">
        <v>231</v>
      </c>
      <c r="G160" s="146">
        <f t="shared" si="54"/>
        <v>0</v>
      </c>
      <c r="H160" s="146">
        <f t="shared" si="54"/>
        <v>0</v>
      </c>
      <c r="I160" s="146">
        <f t="shared" si="54"/>
        <v>0</v>
      </c>
      <c r="J160" s="146">
        <f t="shared" si="54"/>
        <v>0</v>
      </c>
      <c r="K160" s="146">
        <f t="shared" si="54"/>
        <v>0</v>
      </c>
      <c r="L160" s="146">
        <f t="shared" si="54"/>
        <v>0</v>
      </c>
      <c r="M160" s="146">
        <f t="shared" si="54"/>
        <v>0</v>
      </c>
      <c r="N160" s="146">
        <f t="shared" si="54"/>
        <v>0</v>
      </c>
      <c r="O160" s="146">
        <f t="shared" si="54"/>
        <v>0</v>
      </c>
      <c r="P160" s="146">
        <f t="shared" si="54"/>
        <v>0</v>
      </c>
      <c r="Q160" s="146">
        <f t="shared" si="54"/>
        <v>0</v>
      </c>
    </row>
    <row r="161" spans="1:17" ht="26.25" customHeight="1" hidden="1">
      <c r="A161" s="193" t="s">
        <v>30</v>
      </c>
      <c r="B161" s="132" t="s">
        <v>210</v>
      </c>
      <c r="C161" s="192" t="s">
        <v>358</v>
      </c>
      <c r="D161" s="192" t="s">
        <v>356</v>
      </c>
      <c r="E161" s="183" t="s">
        <v>189</v>
      </c>
      <c r="F161" s="201" t="s">
        <v>372</v>
      </c>
      <c r="G161" s="118"/>
      <c r="H161" s="118"/>
      <c r="I161" s="118">
        <f>G161+H161</f>
        <v>0</v>
      </c>
      <c r="J161" s="118"/>
      <c r="K161" s="118">
        <f>I161+J161</f>
        <v>0</v>
      </c>
      <c r="L161" s="118"/>
      <c r="M161" s="118">
        <f>K161+L161</f>
        <v>0</v>
      </c>
      <c r="N161" s="118"/>
      <c r="O161" s="118">
        <f>M161+N161</f>
        <v>0</v>
      </c>
      <c r="P161" s="118"/>
      <c r="Q161" s="118">
        <f>O161+P161</f>
        <v>0</v>
      </c>
    </row>
    <row r="162" spans="1:17" s="6" customFormat="1" ht="15" customHeight="1">
      <c r="A162" s="143" t="s">
        <v>384</v>
      </c>
      <c r="B162" s="141" t="s">
        <v>210</v>
      </c>
      <c r="C162" s="142" t="s">
        <v>358</v>
      </c>
      <c r="D162" s="142" t="s">
        <v>356</v>
      </c>
      <c r="E162" s="145" t="s">
        <v>190</v>
      </c>
      <c r="F162" s="147"/>
      <c r="G162" s="146">
        <f aca="true" t="shared" si="55" ref="G162:Q164">G163</f>
        <v>137.9</v>
      </c>
      <c r="H162" s="146">
        <f t="shared" si="55"/>
        <v>0</v>
      </c>
      <c r="I162" s="146">
        <f t="shared" si="55"/>
        <v>137.9</v>
      </c>
      <c r="J162" s="146">
        <f t="shared" si="55"/>
        <v>0</v>
      </c>
      <c r="K162" s="146">
        <f t="shared" si="55"/>
        <v>137.9</v>
      </c>
      <c r="L162" s="146">
        <f t="shared" si="55"/>
        <v>0</v>
      </c>
      <c r="M162" s="146">
        <f t="shared" si="55"/>
        <v>137.9</v>
      </c>
      <c r="N162" s="146">
        <f t="shared" si="55"/>
        <v>0</v>
      </c>
      <c r="O162" s="146">
        <f t="shared" si="55"/>
        <v>137.9</v>
      </c>
      <c r="P162" s="146">
        <f t="shared" si="55"/>
        <v>0</v>
      </c>
      <c r="Q162" s="146">
        <f t="shared" si="55"/>
        <v>137.9</v>
      </c>
    </row>
    <row r="163" spans="1:17" s="6" customFormat="1" ht="28.5" customHeight="1">
      <c r="A163" s="91" t="s">
        <v>267</v>
      </c>
      <c r="B163" s="132" t="s">
        <v>210</v>
      </c>
      <c r="C163" s="92" t="s">
        <v>358</v>
      </c>
      <c r="D163" s="92" t="s">
        <v>356</v>
      </c>
      <c r="E163" s="200" t="s">
        <v>190</v>
      </c>
      <c r="F163" s="67" t="s">
        <v>268</v>
      </c>
      <c r="G163" s="146">
        <f t="shared" si="55"/>
        <v>137.9</v>
      </c>
      <c r="H163" s="146">
        <f t="shared" si="55"/>
        <v>0</v>
      </c>
      <c r="I163" s="146">
        <f t="shared" si="55"/>
        <v>137.9</v>
      </c>
      <c r="J163" s="146">
        <f t="shared" si="55"/>
        <v>0</v>
      </c>
      <c r="K163" s="146">
        <f t="shared" si="55"/>
        <v>137.9</v>
      </c>
      <c r="L163" s="146">
        <f t="shared" si="55"/>
        <v>0</v>
      </c>
      <c r="M163" s="146">
        <f t="shared" si="55"/>
        <v>137.9</v>
      </c>
      <c r="N163" s="146">
        <f t="shared" si="55"/>
        <v>0</v>
      </c>
      <c r="O163" s="146">
        <f t="shared" si="55"/>
        <v>137.9</v>
      </c>
      <c r="P163" s="146">
        <f t="shared" si="55"/>
        <v>0</v>
      </c>
      <c r="Q163" s="146">
        <f t="shared" si="55"/>
        <v>137.9</v>
      </c>
    </row>
    <row r="164" spans="1:17" s="6" customFormat="1" ht="30" customHeight="1">
      <c r="A164" s="78" t="s">
        <v>269</v>
      </c>
      <c r="B164" s="132" t="s">
        <v>210</v>
      </c>
      <c r="C164" s="92" t="s">
        <v>358</v>
      </c>
      <c r="D164" s="92" t="s">
        <v>356</v>
      </c>
      <c r="E164" s="200" t="s">
        <v>190</v>
      </c>
      <c r="F164" s="67" t="s">
        <v>231</v>
      </c>
      <c r="G164" s="146">
        <f t="shared" si="55"/>
        <v>137.9</v>
      </c>
      <c r="H164" s="146">
        <f t="shared" si="55"/>
        <v>0</v>
      </c>
      <c r="I164" s="146">
        <f t="shared" si="55"/>
        <v>137.9</v>
      </c>
      <c r="J164" s="146">
        <f t="shared" si="55"/>
        <v>0</v>
      </c>
      <c r="K164" s="146">
        <f t="shared" si="55"/>
        <v>137.9</v>
      </c>
      <c r="L164" s="146">
        <f t="shared" si="55"/>
        <v>0</v>
      </c>
      <c r="M164" s="146">
        <f t="shared" si="55"/>
        <v>137.9</v>
      </c>
      <c r="N164" s="146">
        <f t="shared" si="55"/>
        <v>0</v>
      </c>
      <c r="O164" s="146">
        <f t="shared" si="55"/>
        <v>137.9</v>
      </c>
      <c r="P164" s="146">
        <f t="shared" si="55"/>
        <v>0</v>
      </c>
      <c r="Q164" s="146">
        <f t="shared" si="55"/>
        <v>137.9</v>
      </c>
    </row>
    <row r="165" spans="1:17" ht="27" customHeight="1" hidden="1">
      <c r="A165" s="193" t="s">
        <v>30</v>
      </c>
      <c r="B165" s="132" t="s">
        <v>210</v>
      </c>
      <c r="C165" s="192" t="s">
        <v>358</v>
      </c>
      <c r="D165" s="192" t="s">
        <v>356</v>
      </c>
      <c r="E165" s="218" t="s">
        <v>190</v>
      </c>
      <c r="F165" s="201" t="s">
        <v>372</v>
      </c>
      <c r="G165" s="118">
        <v>137.9</v>
      </c>
      <c r="H165" s="118"/>
      <c r="I165" s="118">
        <f>G165+H165</f>
        <v>137.9</v>
      </c>
      <c r="J165" s="118"/>
      <c r="K165" s="118">
        <f>I165+J165</f>
        <v>137.9</v>
      </c>
      <c r="L165" s="118"/>
      <c r="M165" s="118">
        <f>K165+L165</f>
        <v>137.9</v>
      </c>
      <c r="N165" s="118"/>
      <c r="O165" s="118">
        <f>M165+N165</f>
        <v>137.9</v>
      </c>
      <c r="P165" s="118"/>
      <c r="Q165" s="118">
        <f>O165+P165</f>
        <v>137.9</v>
      </c>
    </row>
    <row r="166" spans="1:17" s="6" customFormat="1" ht="27.75" customHeight="1">
      <c r="A166" s="143" t="s">
        <v>303</v>
      </c>
      <c r="B166" s="141" t="s">
        <v>210</v>
      </c>
      <c r="C166" s="142" t="s">
        <v>358</v>
      </c>
      <c r="D166" s="142" t="s">
        <v>356</v>
      </c>
      <c r="E166" s="145" t="s">
        <v>191</v>
      </c>
      <c r="F166" s="147"/>
      <c r="G166" s="146">
        <f aca="true" t="shared" si="56" ref="G166:Q168">G167</f>
        <v>806.9</v>
      </c>
      <c r="H166" s="146">
        <f t="shared" si="56"/>
        <v>-36</v>
      </c>
      <c r="I166" s="146">
        <f t="shared" si="56"/>
        <v>770.9</v>
      </c>
      <c r="J166" s="146">
        <f t="shared" si="56"/>
        <v>0</v>
      </c>
      <c r="K166" s="146">
        <f t="shared" si="56"/>
        <v>770.9</v>
      </c>
      <c r="L166" s="146">
        <f t="shared" si="56"/>
        <v>0</v>
      </c>
      <c r="M166" s="146">
        <f t="shared" si="56"/>
        <v>770.9</v>
      </c>
      <c r="N166" s="283">
        <f t="shared" si="56"/>
        <v>72.445</v>
      </c>
      <c r="O166" s="283">
        <f t="shared" si="56"/>
        <v>843.345</v>
      </c>
      <c r="P166" s="283">
        <f t="shared" si="56"/>
        <v>0</v>
      </c>
      <c r="Q166" s="283">
        <f t="shared" si="56"/>
        <v>843.345</v>
      </c>
    </row>
    <row r="167" spans="1:17" ht="27.75" customHeight="1">
      <c r="A167" s="91" t="s">
        <v>267</v>
      </c>
      <c r="B167" s="132" t="s">
        <v>210</v>
      </c>
      <c r="C167" s="79" t="s">
        <v>358</v>
      </c>
      <c r="D167" s="79" t="s">
        <v>356</v>
      </c>
      <c r="E167" s="87" t="s">
        <v>191</v>
      </c>
      <c r="F167" s="67" t="s">
        <v>268</v>
      </c>
      <c r="G167" s="118">
        <f t="shared" si="56"/>
        <v>806.9</v>
      </c>
      <c r="H167" s="118">
        <f t="shared" si="56"/>
        <v>-36</v>
      </c>
      <c r="I167" s="118">
        <f t="shared" si="56"/>
        <v>770.9</v>
      </c>
      <c r="J167" s="118">
        <f t="shared" si="56"/>
        <v>0</v>
      </c>
      <c r="K167" s="118">
        <f t="shared" si="56"/>
        <v>770.9</v>
      </c>
      <c r="L167" s="118">
        <f t="shared" si="56"/>
        <v>0</v>
      </c>
      <c r="M167" s="118">
        <f t="shared" si="56"/>
        <v>770.9</v>
      </c>
      <c r="N167" s="152">
        <f t="shared" si="56"/>
        <v>72.445</v>
      </c>
      <c r="O167" s="152">
        <f t="shared" si="56"/>
        <v>843.345</v>
      </c>
      <c r="P167" s="152">
        <f t="shared" si="56"/>
        <v>0</v>
      </c>
      <c r="Q167" s="152">
        <f t="shared" si="56"/>
        <v>843.345</v>
      </c>
    </row>
    <row r="168" spans="1:17" ht="27.75" customHeight="1">
      <c r="A168" s="78" t="s">
        <v>269</v>
      </c>
      <c r="B168" s="132" t="s">
        <v>210</v>
      </c>
      <c r="C168" s="79" t="s">
        <v>358</v>
      </c>
      <c r="D168" s="79" t="s">
        <v>356</v>
      </c>
      <c r="E168" s="87" t="s">
        <v>191</v>
      </c>
      <c r="F168" s="67" t="s">
        <v>231</v>
      </c>
      <c r="G168" s="118">
        <f t="shared" si="56"/>
        <v>806.9</v>
      </c>
      <c r="H168" s="118">
        <f t="shared" si="56"/>
        <v>-36</v>
      </c>
      <c r="I168" s="118">
        <f t="shared" si="56"/>
        <v>770.9</v>
      </c>
      <c r="J168" s="118">
        <f t="shared" si="56"/>
        <v>0</v>
      </c>
      <c r="K168" s="118">
        <f t="shared" si="56"/>
        <v>770.9</v>
      </c>
      <c r="L168" s="118">
        <f t="shared" si="56"/>
        <v>0</v>
      </c>
      <c r="M168" s="118">
        <f t="shared" si="56"/>
        <v>770.9</v>
      </c>
      <c r="N168" s="152">
        <f t="shared" si="56"/>
        <v>72.445</v>
      </c>
      <c r="O168" s="152">
        <f t="shared" si="56"/>
        <v>843.345</v>
      </c>
      <c r="P168" s="152">
        <f t="shared" si="56"/>
        <v>0</v>
      </c>
      <c r="Q168" s="152">
        <f t="shared" si="56"/>
        <v>843.345</v>
      </c>
    </row>
    <row r="169" spans="1:17" ht="27" customHeight="1" hidden="1">
      <c r="A169" s="193" t="s">
        <v>30</v>
      </c>
      <c r="B169" s="132" t="s">
        <v>210</v>
      </c>
      <c r="C169" s="192" t="s">
        <v>358</v>
      </c>
      <c r="D169" s="192" t="s">
        <v>356</v>
      </c>
      <c r="E169" s="183" t="s">
        <v>191</v>
      </c>
      <c r="F169" s="201" t="s">
        <v>372</v>
      </c>
      <c r="G169" s="118">
        <v>806.9</v>
      </c>
      <c r="H169" s="118">
        <v>-36</v>
      </c>
      <c r="I169" s="280">
        <f>G169+H169</f>
        <v>770.9</v>
      </c>
      <c r="J169" s="280"/>
      <c r="K169" s="280">
        <f>I169+J169</f>
        <v>770.9</v>
      </c>
      <c r="L169" s="280"/>
      <c r="M169" s="280">
        <f>K169+L169</f>
        <v>770.9</v>
      </c>
      <c r="N169" s="281">
        <v>72.445</v>
      </c>
      <c r="O169" s="281">
        <f>M169+N169</f>
        <v>843.345</v>
      </c>
      <c r="P169" s="281"/>
      <c r="Q169" s="281">
        <f>O169+P169</f>
        <v>843.345</v>
      </c>
    </row>
    <row r="170" spans="1:17" s="15" customFormat="1" ht="15" customHeight="1">
      <c r="A170" s="83" t="s">
        <v>385</v>
      </c>
      <c r="B170" s="131" t="s">
        <v>210</v>
      </c>
      <c r="C170" s="88" t="s">
        <v>359</v>
      </c>
      <c r="D170" s="88"/>
      <c r="E170" s="87"/>
      <c r="F170" s="86"/>
      <c r="G170" s="120">
        <f aca="true" t="shared" si="57" ref="G170:M171">G171</f>
        <v>7142.57</v>
      </c>
      <c r="H170" s="120">
        <f t="shared" si="57"/>
        <v>0</v>
      </c>
      <c r="I170" s="120">
        <f t="shared" si="57"/>
        <v>7142.57</v>
      </c>
      <c r="J170" s="120">
        <f t="shared" si="57"/>
        <v>0</v>
      </c>
      <c r="K170" s="151">
        <f t="shared" si="57"/>
        <v>7142.57</v>
      </c>
      <c r="L170" s="120">
        <f t="shared" si="57"/>
        <v>0</v>
      </c>
      <c r="M170" s="151">
        <f t="shared" si="57"/>
        <v>7142.57</v>
      </c>
      <c r="N170" s="151">
        <f>N171</f>
        <v>0</v>
      </c>
      <c r="O170" s="151">
        <f>O171</f>
        <v>7142.57</v>
      </c>
      <c r="P170" s="151">
        <f>P171</f>
        <v>0</v>
      </c>
      <c r="Q170" s="151">
        <f>Q171</f>
        <v>7142.570000000001</v>
      </c>
    </row>
    <row r="171" spans="1:17" s="19" customFormat="1" ht="15" customHeight="1">
      <c r="A171" s="47" t="s">
        <v>386</v>
      </c>
      <c r="B171" s="131" t="s">
        <v>210</v>
      </c>
      <c r="C171" s="122" t="s">
        <v>359</v>
      </c>
      <c r="D171" s="122" t="s">
        <v>353</v>
      </c>
      <c r="E171" s="184"/>
      <c r="F171" s="198"/>
      <c r="G171" s="124">
        <f t="shared" si="57"/>
        <v>7142.57</v>
      </c>
      <c r="H171" s="124">
        <f t="shared" si="57"/>
        <v>0</v>
      </c>
      <c r="I171" s="124">
        <f t="shared" si="57"/>
        <v>7142.57</v>
      </c>
      <c r="J171" s="124">
        <f t="shared" si="57"/>
        <v>0</v>
      </c>
      <c r="K171" s="108">
        <f t="shared" si="57"/>
        <v>7142.57</v>
      </c>
      <c r="L171" s="124">
        <f t="shared" si="57"/>
        <v>0</v>
      </c>
      <c r="M171" s="108">
        <f t="shared" si="57"/>
        <v>7142.57</v>
      </c>
      <c r="N171" s="108">
        <f>N172+N208</f>
        <v>0</v>
      </c>
      <c r="O171" s="108">
        <f>O172+O208</f>
        <v>7142.57</v>
      </c>
      <c r="P171" s="108">
        <f>P172+P208</f>
        <v>0</v>
      </c>
      <c r="Q171" s="108">
        <f>Q172+Q208</f>
        <v>7142.570000000001</v>
      </c>
    </row>
    <row r="172" spans="1:17" s="159" customFormat="1" ht="30" customHeight="1">
      <c r="A172" s="190" t="s">
        <v>432</v>
      </c>
      <c r="B172" s="171" t="s">
        <v>210</v>
      </c>
      <c r="C172" s="156" t="s">
        <v>359</v>
      </c>
      <c r="D172" s="156" t="s">
        <v>353</v>
      </c>
      <c r="E172" s="173" t="s">
        <v>433</v>
      </c>
      <c r="F172" s="202"/>
      <c r="G172" s="205">
        <f aca="true" t="shared" si="58" ref="G172:M172">G173+G208</f>
        <v>7142.57</v>
      </c>
      <c r="H172" s="205">
        <f t="shared" si="58"/>
        <v>0</v>
      </c>
      <c r="I172" s="205">
        <f t="shared" si="58"/>
        <v>7142.57</v>
      </c>
      <c r="J172" s="205">
        <f t="shared" si="58"/>
        <v>0</v>
      </c>
      <c r="K172" s="109">
        <f t="shared" si="58"/>
        <v>7142.57</v>
      </c>
      <c r="L172" s="205">
        <f t="shared" si="58"/>
        <v>0</v>
      </c>
      <c r="M172" s="109">
        <f t="shared" si="58"/>
        <v>7142.57</v>
      </c>
      <c r="N172" s="109">
        <f>N173+N189+N201</f>
        <v>0</v>
      </c>
      <c r="O172" s="109">
        <f>O173+O189+O201</f>
        <v>7102.57</v>
      </c>
      <c r="P172" s="109">
        <f>P173+P189+P201</f>
        <v>0</v>
      </c>
      <c r="Q172" s="109">
        <f>Q173+Q189+Q201</f>
        <v>7102.570000000001</v>
      </c>
    </row>
    <row r="173" spans="1:17" s="6" customFormat="1" ht="15.75" customHeight="1">
      <c r="A173" s="143" t="s">
        <v>435</v>
      </c>
      <c r="B173" s="132" t="s">
        <v>210</v>
      </c>
      <c r="C173" s="142" t="s">
        <v>359</v>
      </c>
      <c r="D173" s="142" t="s">
        <v>353</v>
      </c>
      <c r="E173" s="145" t="s">
        <v>434</v>
      </c>
      <c r="F173" s="147"/>
      <c r="G173" s="146">
        <f aca="true" t="shared" si="59" ref="G173:M173">G174+G180+G190+G196+G202</f>
        <v>7102.57</v>
      </c>
      <c r="H173" s="146">
        <f t="shared" si="59"/>
        <v>0</v>
      </c>
      <c r="I173" s="146">
        <f t="shared" si="59"/>
        <v>7102.57</v>
      </c>
      <c r="J173" s="146">
        <f t="shared" si="59"/>
        <v>0</v>
      </c>
      <c r="K173" s="283">
        <f t="shared" si="59"/>
        <v>7102.57</v>
      </c>
      <c r="L173" s="146">
        <f t="shared" si="59"/>
        <v>0</v>
      </c>
      <c r="M173" s="283">
        <f t="shared" si="59"/>
        <v>7102.57</v>
      </c>
      <c r="N173" s="306">
        <f>N174+N180</f>
        <v>0</v>
      </c>
      <c r="O173" s="306">
        <f>O174+O180</f>
        <v>5660.605</v>
      </c>
      <c r="P173" s="306">
        <f>P174+P180</f>
        <v>-1.121</v>
      </c>
      <c r="Q173" s="306">
        <f>Q174+Q180</f>
        <v>5659.484</v>
      </c>
    </row>
    <row r="174" spans="1:17" s="6" customFormat="1" ht="25.5">
      <c r="A174" s="143" t="s">
        <v>446</v>
      </c>
      <c r="B174" s="132" t="s">
        <v>210</v>
      </c>
      <c r="C174" s="142" t="s">
        <v>359</v>
      </c>
      <c r="D174" s="142" t="s">
        <v>353</v>
      </c>
      <c r="E174" s="145" t="s">
        <v>436</v>
      </c>
      <c r="F174" s="147"/>
      <c r="G174" s="146">
        <f aca="true" t="shared" si="60" ref="G174:Q175">G175</f>
        <v>4386.375</v>
      </c>
      <c r="H174" s="146">
        <f t="shared" si="60"/>
        <v>-10</v>
      </c>
      <c r="I174" s="146">
        <f t="shared" si="60"/>
        <v>4376.375</v>
      </c>
      <c r="J174" s="146">
        <f t="shared" si="60"/>
        <v>-11.7</v>
      </c>
      <c r="K174" s="283">
        <f t="shared" si="60"/>
        <v>4364.675</v>
      </c>
      <c r="L174" s="146">
        <f t="shared" si="60"/>
        <v>0</v>
      </c>
      <c r="M174" s="283">
        <f t="shared" si="60"/>
        <v>4364.675</v>
      </c>
      <c r="N174" s="146">
        <f t="shared" si="60"/>
        <v>-8.5</v>
      </c>
      <c r="O174" s="283">
        <f t="shared" si="60"/>
        <v>4356.175</v>
      </c>
      <c r="P174" s="146">
        <f t="shared" si="60"/>
        <v>0</v>
      </c>
      <c r="Q174" s="283">
        <f t="shared" si="60"/>
        <v>4356.175</v>
      </c>
    </row>
    <row r="175" spans="1:17" ht="42" customHeight="1">
      <c r="A175" s="179" t="s">
        <v>263</v>
      </c>
      <c r="B175" s="132" t="s">
        <v>210</v>
      </c>
      <c r="C175" s="92" t="s">
        <v>359</v>
      </c>
      <c r="D175" s="92" t="s">
        <v>353</v>
      </c>
      <c r="E175" s="200" t="s">
        <v>436</v>
      </c>
      <c r="F175" s="82" t="s">
        <v>103</v>
      </c>
      <c r="G175" s="118">
        <f t="shared" si="60"/>
        <v>4386.375</v>
      </c>
      <c r="H175" s="118">
        <f t="shared" si="60"/>
        <v>-10</v>
      </c>
      <c r="I175" s="118">
        <f t="shared" si="60"/>
        <v>4376.375</v>
      </c>
      <c r="J175" s="118">
        <f t="shared" si="60"/>
        <v>-11.7</v>
      </c>
      <c r="K175" s="152">
        <f t="shared" si="60"/>
        <v>4364.675</v>
      </c>
      <c r="L175" s="118">
        <f t="shared" si="60"/>
        <v>0</v>
      </c>
      <c r="M175" s="152">
        <f t="shared" si="60"/>
        <v>4364.675</v>
      </c>
      <c r="N175" s="118">
        <f t="shared" si="60"/>
        <v>-8.5</v>
      </c>
      <c r="O175" s="152">
        <f t="shared" si="60"/>
        <v>4356.175</v>
      </c>
      <c r="P175" s="118">
        <f t="shared" si="60"/>
        <v>0</v>
      </c>
      <c r="Q175" s="152">
        <f t="shared" si="60"/>
        <v>4356.175</v>
      </c>
    </row>
    <row r="176" spans="1:17" ht="16.5" customHeight="1">
      <c r="A176" s="81" t="s">
        <v>305</v>
      </c>
      <c r="B176" s="132" t="s">
        <v>210</v>
      </c>
      <c r="C176" s="79" t="s">
        <v>359</v>
      </c>
      <c r="D176" s="79" t="s">
        <v>353</v>
      </c>
      <c r="E176" s="200" t="s">
        <v>436</v>
      </c>
      <c r="F176" s="67" t="s">
        <v>412</v>
      </c>
      <c r="G176" s="118">
        <f aca="true" t="shared" si="61" ref="G176:M176">G177+G178+G179</f>
        <v>4386.375</v>
      </c>
      <c r="H176" s="118">
        <f t="shared" si="61"/>
        <v>-10</v>
      </c>
      <c r="I176" s="118">
        <f t="shared" si="61"/>
        <v>4376.375</v>
      </c>
      <c r="J176" s="118">
        <f t="shared" si="61"/>
        <v>-11.7</v>
      </c>
      <c r="K176" s="152">
        <f t="shared" si="61"/>
        <v>4364.675</v>
      </c>
      <c r="L176" s="118">
        <f t="shared" si="61"/>
        <v>0</v>
      </c>
      <c r="M176" s="152">
        <f t="shared" si="61"/>
        <v>4364.675</v>
      </c>
      <c r="N176" s="118">
        <f>N177+N178+N179</f>
        <v>-8.5</v>
      </c>
      <c r="O176" s="152">
        <f>O177+O178+O179</f>
        <v>4356.175</v>
      </c>
      <c r="P176" s="118">
        <f>P177+P178+P179</f>
        <v>0</v>
      </c>
      <c r="Q176" s="152">
        <f>Q177+Q178+Q179</f>
        <v>4356.175</v>
      </c>
    </row>
    <row r="177" spans="1:17" ht="15.75" hidden="1">
      <c r="A177" s="193" t="s">
        <v>284</v>
      </c>
      <c r="B177" s="132" t="s">
        <v>210</v>
      </c>
      <c r="C177" s="192" t="s">
        <v>359</v>
      </c>
      <c r="D177" s="192" t="s">
        <v>353</v>
      </c>
      <c r="E177" s="218" t="s">
        <v>436</v>
      </c>
      <c r="F177" s="192" t="s">
        <v>387</v>
      </c>
      <c r="G177" s="118">
        <v>3451.115</v>
      </c>
      <c r="H177" s="118"/>
      <c r="I177" s="280">
        <f>G177+H177</f>
        <v>3451.115</v>
      </c>
      <c r="J177" s="280">
        <v>-11.7</v>
      </c>
      <c r="K177" s="281">
        <f>I177+J177</f>
        <v>3439.415</v>
      </c>
      <c r="L177" s="280"/>
      <c r="M177" s="281">
        <f>K177+L177</f>
        <v>3439.415</v>
      </c>
      <c r="N177" s="280">
        <v>-8.5</v>
      </c>
      <c r="O177" s="281">
        <f>M177+N177</f>
        <v>3430.915</v>
      </c>
      <c r="P177" s="280"/>
      <c r="Q177" s="281">
        <f>O177+P177</f>
        <v>3430.915</v>
      </c>
    </row>
    <row r="178" spans="1:17" ht="28.5" customHeight="1" hidden="1">
      <c r="A178" s="193" t="s">
        <v>285</v>
      </c>
      <c r="B178" s="132" t="s">
        <v>210</v>
      </c>
      <c r="C178" s="192" t="s">
        <v>359</v>
      </c>
      <c r="D178" s="192" t="s">
        <v>353</v>
      </c>
      <c r="E178" s="218" t="s">
        <v>436</v>
      </c>
      <c r="F178" s="192" t="s">
        <v>388</v>
      </c>
      <c r="G178" s="118">
        <v>3</v>
      </c>
      <c r="H178" s="118"/>
      <c r="I178" s="280">
        <f>G178+H178</f>
        <v>3</v>
      </c>
      <c r="J178" s="280"/>
      <c r="K178" s="281">
        <f>I178+J178</f>
        <v>3</v>
      </c>
      <c r="L178" s="280"/>
      <c r="M178" s="281">
        <f>K178+L178</f>
        <v>3</v>
      </c>
      <c r="N178" s="280"/>
      <c r="O178" s="281">
        <f>M178+N178</f>
        <v>3</v>
      </c>
      <c r="P178" s="280"/>
      <c r="Q178" s="281">
        <f>O178+P178</f>
        <v>3</v>
      </c>
    </row>
    <row r="179" spans="1:17" ht="28.5" customHeight="1" hidden="1">
      <c r="A179" s="193" t="s">
        <v>286</v>
      </c>
      <c r="B179" s="132" t="s">
        <v>210</v>
      </c>
      <c r="C179" s="192" t="s">
        <v>359</v>
      </c>
      <c r="D179" s="192" t="s">
        <v>353</v>
      </c>
      <c r="E179" s="218" t="s">
        <v>436</v>
      </c>
      <c r="F179" s="192" t="s">
        <v>223</v>
      </c>
      <c r="G179" s="118">
        <v>932.26</v>
      </c>
      <c r="H179" s="118">
        <v>-10</v>
      </c>
      <c r="I179" s="280">
        <f>G179+H179</f>
        <v>922.26</v>
      </c>
      <c r="J179" s="280"/>
      <c r="K179" s="281">
        <f>I179+J179</f>
        <v>922.26</v>
      </c>
      <c r="L179" s="280"/>
      <c r="M179" s="281">
        <f>K179+L179</f>
        <v>922.26</v>
      </c>
      <c r="N179" s="280"/>
      <c r="O179" s="281">
        <f>M179+N179</f>
        <v>922.26</v>
      </c>
      <c r="P179" s="280"/>
      <c r="Q179" s="281">
        <f>O179+P179</f>
        <v>922.26</v>
      </c>
    </row>
    <row r="180" spans="1:17" ht="25.5">
      <c r="A180" s="81" t="s">
        <v>447</v>
      </c>
      <c r="B180" s="132" t="s">
        <v>210</v>
      </c>
      <c r="C180" s="79" t="s">
        <v>359</v>
      </c>
      <c r="D180" s="79" t="s">
        <v>353</v>
      </c>
      <c r="E180" s="87" t="s">
        <v>437</v>
      </c>
      <c r="F180" s="79"/>
      <c r="G180" s="118">
        <f aca="true" t="shared" si="62" ref="G180:M180">G181+G185</f>
        <v>1258.1299999999999</v>
      </c>
      <c r="H180" s="118">
        <f t="shared" si="62"/>
        <v>22.6</v>
      </c>
      <c r="I180" s="118">
        <f t="shared" si="62"/>
        <v>1280.7299999999998</v>
      </c>
      <c r="J180" s="118">
        <f t="shared" si="62"/>
        <v>11.7</v>
      </c>
      <c r="K180" s="152">
        <f t="shared" si="62"/>
        <v>1292.4299999999998</v>
      </c>
      <c r="L180" s="118">
        <f t="shared" si="62"/>
        <v>3.5</v>
      </c>
      <c r="M180" s="152">
        <f t="shared" si="62"/>
        <v>1295.9299999999998</v>
      </c>
      <c r="N180" s="118">
        <f>N181+N185</f>
        <v>8.5</v>
      </c>
      <c r="O180" s="152">
        <f>O181+O185</f>
        <v>1304.4299999999998</v>
      </c>
      <c r="P180" s="152">
        <f>P181+P185</f>
        <v>-1.121</v>
      </c>
      <c r="Q180" s="152">
        <f>Q181+Q185</f>
        <v>1303.3089999999997</v>
      </c>
    </row>
    <row r="181" spans="1:17" ht="29.25" customHeight="1">
      <c r="A181" s="91" t="s">
        <v>267</v>
      </c>
      <c r="B181" s="132" t="s">
        <v>210</v>
      </c>
      <c r="C181" s="79" t="s">
        <v>359</v>
      </c>
      <c r="D181" s="79" t="s">
        <v>353</v>
      </c>
      <c r="E181" s="87" t="s">
        <v>437</v>
      </c>
      <c r="F181" s="79" t="s">
        <v>268</v>
      </c>
      <c r="G181" s="118">
        <f aca="true" t="shared" si="63" ref="G181:Q181">G182</f>
        <v>1248.1299999999999</v>
      </c>
      <c r="H181" s="118">
        <f t="shared" si="63"/>
        <v>-14.9</v>
      </c>
      <c r="I181" s="118">
        <f t="shared" si="63"/>
        <v>1233.2299999999998</v>
      </c>
      <c r="J181" s="118">
        <f t="shared" si="63"/>
        <v>11</v>
      </c>
      <c r="K181" s="152">
        <f t="shared" si="63"/>
        <v>1244.2299999999998</v>
      </c>
      <c r="L181" s="118">
        <f t="shared" si="63"/>
        <v>3.5</v>
      </c>
      <c r="M181" s="152">
        <f t="shared" si="63"/>
        <v>1247.7299999999998</v>
      </c>
      <c r="N181" s="118">
        <f t="shared" si="63"/>
        <v>2</v>
      </c>
      <c r="O181" s="152">
        <f t="shared" si="63"/>
        <v>1249.7299999999998</v>
      </c>
      <c r="P181" s="152">
        <f t="shared" si="63"/>
        <v>-1.121</v>
      </c>
      <c r="Q181" s="152">
        <f t="shared" si="63"/>
        <v>1248.6089999999997</v>
      </c>
    </row>
    <row r="182" spans="1:17" ht="29.25" customHeight="1">
      <c r="A182" s="78" t="s">
        <v>269</v>
      </c>
      <c r="B182" s="132" t="s">
        <v>210</v>
      </c>
      <c r="C182" s="79" t="s">
        <v>359</v>
      </c>
      <c r="D182" s="79" t="s">
        <v>353</v>
      </c>
      <c r="E182" s="87" t="s">
        <v>437</v>
      </c>
      <c r="F182" s="79" t="s">
        <v>231</v>
      </c>
      <c r="G182" s="118">
        <f aca="true" t="shared" si="64" ref="G182:M182">G183+G184</f>
        <v>1248.1299999999999</v>
      </c>
      <c r="H182" s="118">
        <f t="shared" si="64"/>
        <v>-14.9</v>
      </c>
      <c r="I182" s="118">
        <f t="shared" si="64"/>
        <v>1233.2299999999998</v>
      </c>
      <c r="J182" s="118">
        <f t="shared" si="64"/>
        <v>11</v>
      </c>
      <c r="K182" s="152">
        <f t="shared" si="64"/>
        <v>1244.2299999999998</v>
      </c>
      <c r="L182" s="118">
        <f t="shared" si="64"/>
        <v>3.5</v>
      </c>
      <c r="M182" s="152">
        <f t="shared" si="64"/>
        <v>1247.7299999999998</v>
      </c>
      <c r="N182" s="118">
        <f>N183+N184</f>
        <v>2</v>
      </c>
      <c r="O182" s="152">
        <f>O183+O184</f>
        <v>1249.7299999999998</v>
      </c>
      <c r="P182" s="152">
        <f>P183+P184</f>
        <v>-1.121</v>
      </c>
      <c r="Q182" s="152">
        <f>Q183+Q184</f>
        <v>1248.6089999999997</v>
      </c>
    </row>
    <row r="183" spans="1:17" ht="25.5" hidden="1">
      <c r="A183" s="193" t="s">
        <v>370</v>
      </c>
      <c r="B183" s="132" t="s">
        <v>210</v>
      </c>
      <c r="C183" s="192" t="s">
        <v>359</v>
      </c>
      <c r="D183" s="192" t="s">
        <v>353</v>
      </c>
      <c r="E183" s="183" t="s">
        <v>437</v>
      </c>
      <c r="F183" s="192" t="s">
        <v>371</v>
      </c>
      <c r="G183" s="152">
        <f>20.06+7.2</f>
        <v>27.259999999999998</v>
      </c>
      <c r="H183" s="152"/>
      <c r="I183" s="281">
        <f>G183+H183</f>
        <v>27.259999999999998</v>
      </c>
      <c r="J183" s="281"/>
      <c r="K183" s="281">
        <f>I183+J183</f>
        <v>27.259999999999998</v>
      </c>
      <c r="L183" s="281">
        <v>-0.17</v>
      </c>
      <c r="M183" s="281">
        <f>K183+L183</f>
        <v>27.089999999999996</v>
      </c>
      <c r="N183" s="281"/>
      <c r="O183" s="281">
        <f>M183+N183</f>
        <v>27.089999999999996</v>
      </c>
      <c r="P183" s="281">
        <v>-0.336</v>
      </c>
      <c r="Q183" s="281">
        <f>O183+P183</f>
        <v>26.753999999999998</v>
      </c>
    </row>
    <row r="184" spans="1:17" ht="27" customHeight="1" hidden="1">
      <c r="A184" s="193" t="s">
        <v>30</v>
      </c>
      <c r="B184" s="132" t="s">
        <v>210</v>
      </c>
      <c r="C184" s="192" t="s">
        <v>359</v>
      </c>
      <c r="D184" s="192" t="s">
        <v>353</v>
      </c>
      <c r="E184" s="183" t="s">
        <v>437</v>
      </c>
      <c r="F184" s="192" t="s">
        <v>372</v>
      </c>
      <c r="G184" s="152">
        <f>6.75+2+1026.54+97.48+44+8+25+11.1</f>
        <v>1220.87</v>
      </c>
      <c r="H184" s="152">
        <v>-14.9</v>
      </c>
      <c r="I184" s="281">
        <f>G184+H184</f>
        <v>1205.9699999999998</v>
      </c>
      <c r="J184" s="281">
        <v>11</v>
      </c>
      <c r="K184" s="281">
        <f>I184+J184</f>
        <v>1216.9699999999998</v>
      </c>
      <c r="L184" s="281">
        <v>3.67</v>
      </c>
      <c r="M184" s="281">
        <f>K184+L184</f>
        <v>1220.6399999999999</v>
      </c>
      <c r="N184" s="281">
        <v>2</v>
      </c>
      <c r="O184" s="281">
        <f>M184+N184</f>
        <v>1222.6399999999999</v>
      </c>
      <c r="P184" s="281">
        <v>-0.785</v>
      </c>
      <c r="Q184" s="281">
        <f>O184+P184</f>
        <v>1221.8549999999998</v>
      </c>
    </row>
    <row r="185" spans="1:17" ht="16.5" customHeight="1">
      <c r="A185" s="81" t="s">
        <v>126</v>
      </c>
      <c r="B185" s="132" t="s">
        <v>210</v>
      </c>
      <c r="C185" s="79" t="s">
        <v>359</v>
      </c>
      <c r="D185" s="79" t="s">
        <v>353</v>
      </c>
      <c r="E185" s="87" t="s">
        <v>437</v>
      </c>
      <c r="F185" s="79" t="s">
        <v>270</v>
      </c>
      <c r="G185" s="152">
        <f aca="true" t="shared" si="65" ref="G185:Q185">G186</f>
        <v>10</v>
      </c>
      <c r="H185" s="152">
        <f t="shared" si="65"/>
        <v>37.5</v>
      </c>
      <c r="I185" s="152">
        <f t="shared" si="65"/>
        <v>47.5</v>
      </c>
      <c r="J185" s="152">
        <f t="shared" si="65"/>
        <v>0.7</v>
      </c>
      <c r="K185" s="152">
        <f t="shared" si="65"/>
        <v>48.2</v>
      </c>
      <c r="L185" s="152">
        <f t="shared" si="65"/>
        <v>0</v>
      </c>
      <c r="M185" s="152">
        <f t="shared" si="65"/>
        <v>48.2</v>
      </c>
      <c r="N185" s="152">
        <f t="shared" si="65"/>
        <v>6.5</v>
      </c>
      <c r="O185" s="152">
        <f t="shared" si="65"/>
        <v>54.7</v>
      </c>
      <c r="P185" s="152">
        <f t="shared" si="65"/>
        <v>0</v>
      </c>
      <c r="Q185" s="152">
        <f t="shared" si="65"/>
        <v>54.7</v>
      </c>
    </row>
    <row r="186" spans="1:17" ht="18" customHeight="1">
      <c r="A186" s="81" t="s">
        <v>235</v>
      </c>
      <c r="B186" s="132" t="s">
        <v>210</v>
      </c>
      <c r="C186" s="79" t="s">
        <v>359</v>
      </c>
      <c r="D186" s="79" t="s">
        <v>353</v>
      </c>
      <c r="E186" s="87" t="s">
        <v>437</v>
      </c>
      <c r="F186" s="79" t="s">
        <v>234</v>
      </c>
      <c r="G186" s="118">
        <f aca="true" t="shared" si="66" ref="G186:M186">G187+G188</f>
        <v>10</v>
      </c>
      <c r="H186" s="118">
        <f t="shared" si="66"/>
        <v>37.5</v>
      </c>
      <c r="I186" s="118">
        <f t="shared" si="66"/>
        <v>47.5</v>
      </c>
      <c r="J186" s="118">
        <f t="shared" si="66"/>
        <v>0.7</v>
      </c>
      <c r="K186" s="152">
        <f t="shared" si="66"/>
        <v>48.2</v>
      </c>
      <c r="L186" s="118">
        <f t="shared" si="66"/>
        <v>0</v>
      </c>
      <c r="M186" s="152">
        <f t="shared" si="66"/>
        <v>48.2</v>
      </c>
      <c r="N186" s="118">
        <f>N187+N188</f>
        <v>6.5</v>
      </c>
      <c r="O186" s="152">
        <f>O187+O188</f>
        <v>54.7</v>
      </c>
      <c r="P186" s="118">
        <f>P187+P188</f>
        <v>0</v>
      </c>
      <c r="Q186" s="152">
        <f>Q187+Q188</f>
        <v>54.7</v>
      </c>
    </row>
    <row r="187" spans="1:17" ht="17.25" customHeight="1" hidden="1">
      <c r="A187" s="193" t="s">
        <v>373</v>
      </c>
      <c r="B187" s="132" t="s">
        <v>210</v>
      </c>
      <c r="C187" s="192" t="s">
        <v>359</v>
      </c>
      <c r="D187" s="192" t="s">
        <v>353</v>
      </c>
      <c r="E187" s="183" t="s">
        <v>437</v>
      </c>
      <c r="F187" s="192" t="s">
        <v>374</v>
      </c>
      <c r="G187" s="118">
        <v>10</v>
      </c>
      <c r="H187" s="118">
        <v>-10</v>
      </c>
      <c r="I187" s="280">
        <f>G187+H187</f>
        <v>0</v>
      </c>
      <c r="J187" s="280"/>
      <c r="K187" s="281">
        <f>I187+J187</f>
        <v>0</v>
      </c>
      <c r="L187" s="280"/>
      <c r="M187" s="281">
        <f>K187+L187</f>
        <v>0</v>
      </c>
      <c r="N187" s="280"/>
      <c r="O187" s="281">
        <f>M187+N187</f>
        <v>0</v>
      </c>
      <c r="P187" s="280"/>
      <c r="Q187" s="281">
        <f>O187+P187</f>
        <v>0</v>
      </c>
    </row>
    <row r="188" spans="1:17" ht="17.25" customHeight="1" hidden="1">
      <c r="A188" s="193" t="s">
        <v>237</v>
      </c>
      <c r="B188" s="132" t="s">
        <v>210</v>
      </c>
      <c r="C188" s="192" t="s">
        <v>359</v>
      </c>
      <c r="D188" s="192" t="s">
        <v>353</v>
      </c>
      <c r="E188" s="183" t="s">
        <v>437</v>
      </c>
      <c r="F188" s="192" t="s">
        <v>236</v>
      </c>
      <c r="G188" s="118"/>
      <c r="H188" s="118">
        <v>47.5</v>
      </c>
      <c r="I188" s="280">
        <f>G188+H188</f>
        <v>47.5</v>
      </c>
      <c r="J188" s="280">
        <v>0.7</v>
      </c>
      <c r="K188" s="281">
        <f>I188+J188</f>
        <v>48.2</v>
      </c>
      <c r="L188" s="280"/>
      <c r="M188" s="281">
        <f>K188+L188</f>
        <v>48.2</v>
      </c>
      <c r="N188" s="280">
        <v>6.5</v>
      </c>
      <c r="O188" s="281">
        <f>M188+N188</f>
        <v>54.7</v>
      </c>
      <c r="P188" s="280"/>
      <c r="Q188" s="281">
        <f>O188+P188</f>
        <v>54.7</v>
      </c>
    </row>
    <row r="189" spans="1:17" s="5" customFormat="1" ht="38.25">
      <c r="A189" s="81" t="s">
        <v>438</v>
      </c>
      <c r="B189" s="132" t="s">
        <v>210</v>
      </c>
      <c r="C189" s="79" t="s">
        <v>359</v>
      </c>
      <c r="D189" s="79" t="s">
        <v>353</v>
      </c>
      <c r="E189" s="148" t="s">
        <v>439</v>
      </c>
      <c r="F189" s="79"/>
      <c r="G189" s="116"/>
      <c r="H189" s="116"/>
      <c r="I189" s="116"/>
      <c r="J189" s="116"/>
      <c r="K189" s="154"/>
      <c r="L189" s="116"/>
      <c r="M189" s="154"/>
      <c r="N189" s="154">
        <f>N190+N196</f>
        <v>0</v>
      </c>
      <c r="O189" s="154">
        <f>O190+O196</f>
        <v>1310.6649999999997</v>
      </c>
      <c r="P189" s="154">
        <f>P190+P196</f>
        <v>0</v>
      </c>
      <c r="Q189" s="154">
        <f>Q190+Q196</f>
        <v>1310.6649999999997</v>
      </c>
    </row>
    <row r="190" spans="1:17" s="6" customFormat="1" ht="25.5">
      <c r="A190" s="143" t="s">
        <v>448</v>
      </c>
      <c r="B190" s="132" t="s">
        <v>210</v>
      </c>
      <c r="C190" s="142" t="s">
        <v>359</v>
      </c>
      <c r="D190" s="142" t="s">
        <v>353</v>
      </c>
      <c r="E190" s="145" t="s">
        <v>440</v>
      </c>
      <c r="F190" s="147"/>
      <c r="G190" s="146">
        <f aca="true" t="shared" si="67" ref="G190:Q191">G191</f>
        <v>1056.1</v>
      </c>
      <c r="H190" s="146">
        <f t="shared" si="67"/>
        <v>-10</v>
      </c>
      <c r="I190" s="146">
        <f t="shared" si="67"/>
        <v>1046.1</v>
      </c>
      <c r="J190" s="146">
        <f t="shared" si="67"/>
        <v>-40.7</v>
      </c>
      <c r="K190" s="283">
        <f t="shared" si="67"/>
        <v>1005.3999999999999</v>
      </c>
      <c r="L190" s="146">
        <f t="shared" si="67"/>
        <v>-7.5</v>
      </c>
      <c r="M190" s="283">
        <f t="shared" si="67"/>
        <v>997.8999999999999</v>
      </c>
      <c r="N190" s="146">
        <f>N191</f>
        <v>-13.7</v>
      </c>
      <c r="O190" s="283">
        <f t="shared" si="67"/>
        <v>984.1999999999998</v>
      </c>
      <c r="P190" s="146">
        <f>P191</f>
        <v>0</v>
      </c>
      <c r="Q190" s="283">
        <f t="shared" si="67"/>
        <v>984.1999999999998</v>
      </c>
    </row>
    <row r="191" spans="1:17" s="6" customFormat="1" ht="43.5" customHeight="1">
      <c r="A191" s="179" t="s">
        <v>263</v>
      </c>
      <c r="B191" s="132" t="s">
        <v>210</v>
      </c>
      <c r="C191" s="79" t="s">
        <v>359</v>
      </c>
      <c r="D191" s="79" t="s">
        <v>353</v>
      </c>
      <c r="E191" s="87" t="s">
        <v>440</v>
      </c>
      <c r="F191" s="67" t="s">
        <v>103</v>
      </c>
      <c r="G191" s="146">
        <f t="shared" si="67"/>
        <v>1056.1</v>
      </c>
      <c r="H191" s="146">
        <f t="shared" si="67"/>
        <v>-10</v>
      </c>
      <c r="I191" s="240">
        <f t="shared" si="67"/>
        <v>1046.1</v>
      </c>
      <c r="J191" s="146">
        <f t="shared" si="67"/>
        <v>-40.7</v>
      </c>
      <c r="K191" s="110">
        <f t="shared" si="67"/>
        <v>1005.3999999999999</v>
      </c>
      <c r="L191" s="146">
        <f t="shared" si="67"/>
        <v>-7.5</v>
      </c>
      <c r="M191" s="110">
        <f t="shared" si="67"/>
        <v>997.8999999999999</v>
      </c>
      <c r="N191" s="146">
        <f t="shared" si="67"/>
        <v>-13.7</v>
      </c>
      <c r="O191" s="110">
        <f t="shared" si="67"/>
        <v>984.1999999999998</v>
      </c>
      <c r="P191" s="146">
        <f t="shared" si="67"/>
        <v>0</v>
      </c>
      <c r="Q191" s="110">
        <f t="shared" si="67"/>
        <v>984.1999999999998</v>
      </c>
    </row>
    <row r="192" spans="1:17" ht="17.25" customHeight="1">
      <c r="A192" s="81" t="s">
        <v>305</v>
      </c>
      <c r="B192" s="132" t="s">
        <v>210</v>
      </c>
      <c r="C192" s="79" t="s">
        <v>359</v>
      </c>
      <c r="D192" s="79" t="s">
        <v>353</v>
      </c>
      <c r="E192" s="87" t="s">
        <v>440</v>
      </c>
      <c r="F192" s="67" t="s">
        <v>412</v>
      </c>
      <c r="G192" s="118">
        <f aca="true" t="shared" si="68" ref="G192:M192">G193+G194+G195</f>
        <v>1056.1</v>
      </c>
      <c r="H192" s="118">
        <f t="shared" si="68"/>
        <v>-10</v>
      </c>
      <c r="I192" s="118">
        <f t="shared" si="68"/>
        <v>1046.1</v>
      </c>
      <c r="J192" s="118">
        <f t="shared" si="68"/>
        <v>-40.7</v>
      </c>
      <c r="K192" s="152">
        <f t="shared" si="68"/>
        <v>1005.3999999999999</v>
      </c>
      <c r="L192" s="118">
        <f t="shared" si="68"/>
        <v>-7.5</v>
      </c>
      <c r="M192" s="152">
        <f t="shared" si="68"/>
        <v>997.8999999999999</v>
      </c>
      <c r="N192" s="118">
        <f>N193+N194+N195</f>
        <v>-13.7</v>
      </c>
      <c r="O192" s="152">
        <f>O193+O194+O195</f>
        <v>984.1999999999998</v>
      </c>
      <c r="P192" s="118">
        <f>P193+P194+P195</f>
        <v>0</v>
      </c>
      <c r="Q192" s="152">
        <f>Q193+Q194+Q195</f>
        <v>984.1999999999998</v>
      </c>
    </row>
    <row r="193" spans="1:17" ht="15.75" hidden="1">
      <c r="A193" s="193" t="s">
        <v>284</v>
      </c>
      <c r="B193" s="132" t="s">
        <v>210</v>
      </c>
      <c r="C193" s="192" t="s">
        <v>359</v>
      </c>
      <c r="D193" s="192" t="s">
        <v>353</v>
      </c>
      <c r="E193" s="183" t="s">
        <v>440</v>
      </c>
      <c r="F193" s="192" t="s">
        <v>387</v>
      </c>
      <c r="G193" s="118">
        <v>810.3</v>
      </c>
      <c r="H193" s="118"/>
      <c r="I193" s="280">
        <f>G193+H193</f>
        <v>810.3</v>
      </c>
      <c r="J193" s="280">
        <v>-40.7</v>
      </c>
      <c r="K193" s="281">
        <f>I193+J193</f>
        <v>769.5999999999999</v>
      </c>
      <c r="L193" s="280">
        <v>-7.5</v>
      </c>
      <c r="M193" s="281">
        <f>K193+L193</f>
        <v>762.0999999999999</v>
      </c>
      <c r="N193" s="280">
        <v>-13.7</v>
      </c>
      <c r="O193" s="281">
        <f>M193+N193</f>
        <v>748.3999999999999</v>
      </c>
      <c r="P193" s="280"/>
      <c r="Q193" s="281">
        <f>O193+P193</f>
        <v>748.3999999999999</v>
      </c>
    </row>
    <row r="194" spans="1:17" ht="27.75" customHeight="1" hidden="1">
      <c r="A194" s="193" t="s">
        <v>285</v>
      </c>
      <c r="B194" s="132" t="s">
        <v>102</v>
      </c>
      <c r="C194" s="192" t="s">
        <v>359</v>
      </c>
      <c r="D194" s="192" t="s">
        <v>353</v>
      </c>
      <c r="E194" s="183" t="s">
        <v>440</v>
      </c>
      <c r="F194" s="192" t="s">
        <v>388</v>
      </c>
      <c r="G194" s="118">
        <v>1</v>
      </c>
      <c r="H194" s="118"/>
      <c r="I194" s="280">
        <f>G194+H194</f>
        <v>1</v>
      </c>
      <c r="J194" s="280"/>
      <c r="K194" s="281">
        <f>I194+J194</f>
        <v>1</v>
      </c>
      <c r="L194" s="280"/>
      <c r="M194" s="281">
        <f>K194+L194</f>
        <v>1</v>
      </c>
      <c r="N194" s="280"/>
      <c r="O194" s="281">
        <f>M194+N194</f>
        <v>1</v>
      </c>
      <c r="P194" s="280"/>
      <c r="Q194" s="281">
        <f>O194+P194</f>
        <v>1</v>
      </c>
    </row>
    <row r="195" spans="1:17" ht="27.75" customHeight="1" hidden="1">
      <c r="A195" s="193" t="s">
        <v>286</v>
      </c>
      <c r="B195" s="132" t="s">
        <v>210</v>
      </c>
      <c r="C195" s="192" t="s">
        <v>359</v>
      </c>
      <c r="D195" s="192" t="s">
        <v>353</v>
      </c>
      <c r="E195" s="183" t="s">
        <v>440</v>
      </c>
      <c r="F195" s="192" t="s">
        <v>223</v>
      </c>
      <c r="G195" s="118">
        <v>244.8</v>
      </c>
      <c r="H195" s="118">
        <v>-10</v>
      </c>
      <c r="I195" s="280">
        <f>G195+H195</f>
        <v>234.8</v>
      </c>
      <c r="J195" s="280"/>
      <c r="K195" s="281">
        <f>I195+J195</f>
        <v>234.8</v>
      </c>
      <c r="L195" s="280"/>
      <c r="M195" s="281">
        <f>K195+L195</f>
        <v>234.8</v>
      </c>
      <c r="N195" s="280"/>
      <c r="O195" s="281">
        <f>M195+N195</f>
        <v>234.8</v>
      </c>
      <c r="P195" s="280"/>
      <c r="Q195" s="281">
        <f>O195+P195</f>
        <v>234.8</v>
      </c>
    </row>
    <row r="196" spans="1:17" ht="25.5">
      <c r="A196" s="81" t="s">
        <v>449</v>
      </c>
      <c r="B196" s="132" t="s">
        <v>210</v>
      </c>
      <c r="C196" s="79" t="s">
        <v>359</v>
      </c>
      <c r="D196" s="79" t="s">
        <v>353</v>
      </c>
      <c r="E196" s="87" t="s">
        <v>441</v>
      </c>
      <c r="F196" s="79"/>
      <c r="G196" s="118">
        <f aca="true" t="shared" si="69" ref="G196:Q197">G197</f>
        <v>251.665</v>
      </c>
      <c r="H196" s="118">
        <f t="shared" si="69"/>
        <v>16.4</v>
      </c>
      <c r="I196" s="118">
        <f t="shared" si="69"/>
        <v>268.06499999999994</v>
      </c>
      <c r="J196" s="118">
        <f t="shared" si="69"/>
        <v>40.7</v>
      </c>
      <c r="K196" s="152">
        <f t="shared" si="69"/>
        <v>308.76499999999993</v>
      </c>
      <c r="L196" s="118">
        <f t="shared" si="69"/>
        <v>4</v>
      </c>
      <c r="M196" s="152">
        <f t="shared" si="69"/>
        <v>312.76499999999993</v>
      </c>
      <c r="N196" s="118">
        <f t="shared" si="69"/>
        <v>13.7</v>
      </c>
      <c r="O196" s="152">
        <f t="shared" si="69"/>
        <v>326.4649999999999</v>
      </c>
      <c r="P196" s="118">
        <f t="shared" si="69"/>
        <v>0</v>
      </c>
      <c r="Q196" s="152">
        <f t="shared" si="69"/>
        <v>326.4649999999999</v>
      </c>
    </row>
    <row r="197" spans="1:17" ht="27.75" customHeight="1">
      <c r="A197" s="91" t="s">
        <v>267</v>
      </c>
      <c r="B197" s="132" t="s">
        <v>210</v>
      </c>
      <c r="C197" s="79" t="s">
        <v>359</v>
      </c>
      <c r="D197" s="79" t="s">
        <v>353</v>
      </c>
      <c r="E197" s="87" t="s">
        <v>441</v>
      </c>
      <c r="F197" s="79" t="s">
        <v>268</v>
      </c>
      <c r="G197" s="118">
        <f t="shared" si="69"/>
        <v>251.665</v>
      </c>
      <c r="H197" s="118">
        <f t="shared" si="69"/>
        <v>16.4</v>
      </c>
      <c r="I197" s="118">
        <f t="shared" si="69"/>
        <v>268.06499999999994</v>
      </c>
      <c r="J197" s="118">
        <f t="shared" si="69"/>
        <v>40.7</v>
      </c>
      <c r="K197" s="152">
        <f t="shared" si="69"/>
        <v>308.76499999999993</v>
      </c>
      <c r="L197" s="118">
        <f t="shared" si="69"/>
        <v>4</v>
      </c>
      <c r="M197" s="152">
        <f t="shared" si="69"/>
        <v>312.76499999999993</v>
      </c>
      <c r="N197" s="118">
        <f t="shared" si="69"/>
        <v>13.7</v>
      </c>
      <c r="O197" s="152">
        <f t="shared" si="69"/>
        <v>326.4649999999999</v>
      </c>
      <c r="P197" s="118">
        <f t="shared" si="69"/>
        <v>0</v>
      </c>
      <c r="Q197" s="152">
        <f t="shared" si="69"/>
        <v>326.4649999999999</v>
      </c>
    </row>
    <row r="198" spans="1:17" ht="27.75" customHeight="1">
      <c r="A198" s="78" t="s">
        <v>269</v>
      </c>
      <c r="B198" s="132" t="s">
        <v>210</v>
      </c>
      <c r="C198" s="79" t="s">
        <v>359</v>
      </c>
      <c r="D198" s="79" t="s">
        <v>353</v>
      </c>
      <c r="E198" s="87" t="s">
        <v>441</v>
      </c>
      <c r="F198" s="79" t="s">
        <v>231</v>
      </c>
      <c r="G198" s="118">
        <f aca="true" t="shared" si="70" ref="G198:M198">G199+G200</f>
        <v>251.665</v>
      </c>
      <c r="H198" s="118">
        <f t="shared" si="70"/>
        <v>16.4</v>
      </c>
      <c r="I198" s="118">
        <f t="shared" si="70"/>
        <v>268.06499999999994</v>
      </c>
      <c r="J198" s="118">
        <f t="shared" si="70"/>
        <v>40.7</v>
      </c>
      <c r="K198" s="152">
        <f t="shared" si="70"/>
        <v>308.76499999999993</v>
      </c>
      <c r="L198" s="118">
        <f t="shared" si="70"/>
        <v>4</v>
      </c>
      <c r="M198" s="152">
        <f t="shared" si="70"/>
        <v>312.76499999999993</v>
      </c>
      <c r="N198" s="118">
        <f>N199+N200</f>
        <v>13.7</v>
      </c>
      <c r="O198" s="152">
        <f>O199+O200</f>
        <v>326.4649999999999</v>
      </c>
      <c r="P198" s="118">
        <f>P199+P200</f>
        <v>0</v>
      </c>
      <c r="Q198" s="152">
        <f>Q199+Q200</f>
        <v>326.4649999999999</v>
      </c>
    </row>
    <row r="199" spans="1:17" ht="25.5" hidden="1">
      <c r="A199" s="193" t="s">
        <v>370</v>
      </c>
      <c r="B199" s="181" t="s">
        <v>210</v>
      </c>
      <c r="C199" s="192" t="s">
        <v>359</v>
      </c>
      <c r="D199" s="192" t="s">
        <v>353</v>
      </c>
      <c r="E199" s="183" t="s">
        <v>441</v>
      </c>
      <c r="F199" s="192" t="s">
        <v>371</v>
      </c>
      <c r="G199" s="118">
        <f>9.93+2.1</f>
        <v>12.03</v>
      </c>
      <c r="H199" s="118"/>
      <c r="I199" s="280">
        <f>G199+H199</f>
        <v>12.03</v>
      </c>
      <c r="J199" s="280"/>
      <c r="K199" s="281">
        <f>I199+J199</f>
        <v>12.03</v>
      </c>
      <c r="L199" s="280"/>
      <c r="M199" s="281">
        <f>K199+L199</f>
        <v>12.03</v>
      </c>
      <c r="N199" s="280"/>
      <c r="O199" s="281">
        <f>M199+N199</f>
        <v>12.03</v>
      </c>
      <c r="P199" s="280"/>
      <c r="Q199" s="281">
        <f>O199+P199</f>
        <v>12.03</v>
      </c>
    </row>
    <row r="200" spans="1:17" ht="26.25" customHeight="1" hidden="1">
      <c r="A200" s="193" t="s">
        <v>30</v>
      </c>
      <c r="B200" s="181" t="s">
        <v>210</v>
      </c>
      <c r="C200" s="192" t="s">
        <v>359</v>
      </c>
      <c r="D200" s="192" t="s">
        <v>353</v>
      </c>
      <c r="E200" s="183" t="s">
        <v>441</v>
      </c>
      <c r="F200" s="192" t="s">
        <v>372</v>
      </c>
      <c r="G200" s="118">
        <f>150.195+48.8+18.54+15+1+6.1</f>
        <v>239.635</v>
      </c>
      <c r="H200" s="118">
        <v>16.4</v>
      </c>
      <c r="I200" s="280">
        <f>G200+H200</f>
        <v>256.03499999999997</v>
      </c>
      <c r="J200" s="280">
        <v>40.7</v>
      </c>
      <c r="K200" s="281">
        <f>I200+J200</f>
        <v>296.73499999999996</v>
      </c>
      <c r="L200" s="280">
        <v>4</v>
      </c>
      <c r="M200" s="281">
        <f>K200+L200</f>
        <v>300.73499999999996</v>
      </c>
      <c r="N200" s="280">
        <v>13.7</v>
      </c>
      <c r="O200" s="281">
        <f>M200+N200</f>
        <v>314.43499999999995</v>
      </c>
      <c r="P200" s="280"/>
      <c r="Q200" s="281">
        <f>O200+P200</f>
        <v>314.43499999999995</v>
      </c>
    </row>
    <row r="201" spans="1:17" s="20" customFormat="1" ht="26.25" customHeight="1">
      <c r="A201" s="143" t="s">
        <v>442</v>
      </c>
      <c r="B201" s="141" t="s">
        <v>443</v>
      </c>
      <c r="C201" s="142" t="s">
        <v>359</v>
      </c>
      <c r="D201" s="142" t="s">
        <v>353</v>
      </c>
      <c r="E201" s="161" t="s">
        <v>444</v>
      </c>
      <c r="F201" s="142"/>
      <c r="G201" s="312"/>
      <c r="H201" s="312"/>
      <c r="I201" s="312"/>
      <c r="J201" s="312"/>
      <c r="K201" s="313"/>
      <c r="L201" s="312"/>
      <c r="M201" s="313"/>
      <c r="N201" s="312">
        <f aca="true" t="shared" si="71" ref="N201:Q203">N202</f>
        <v>0</v>
      </c>
      <c r="O201" s="313">
        <f t="shared" si="71"/>
        <v>131.3</v>
      </c>
      <c r="P201" s="313">
        <f t="shared" si="71"/>
        <v>1.121</v>
      </c>
      <c r="Q201" s="313">
        <f t="shared" si="71"/>
        <v>132.421</v>
      </c>
    </row>
    <row r="202" spans="1:17" ht="25.5">
      <c r="A202" s="81" t="s">
        <v>450</v>
      </c>
      <c r="B202" s="132" t="s">
        <v>210</v>
      </c>
      <c r="C202" s="79" t="s">
        <v>359</v>
      </c>
      <c r="D202" s="79" t="s">
        <v>353</v>
      </c>
      <c r="E202" s="87" t="s">
        <v>445</v>
      </c>
      <c r="F202" s="79"/>
      <c r="G202" s="118">
        <f aca="true" t="shared" si="72" ref="G202:M203">G203</f>
        <v>150.3</v>
      </c>
      <c r="H202" s="118">
        <f t="shared" si="72"/>
        <v>-19</v>
      </c>
      <c r="I202" s="118">
        <f t="shared" si="72"/>
        <v>131.3</v>
      </c>
      <c r="J202" s="118">
        <f t="shared" si="72"/>
        <v>0</v>
      </c>
      <c r="K202" s="152">
        <f t="shared" si="72"/>
        <v>131.3</v>
      </c>
      <c r="L202" s="118">
        <f t="shared" si="72"/>
        <v>0</v>
      </c>
      <c r="M202" s="152">
        <f t="shared" si="72"/>
        <v>131.3</v>
      </c>
      <c r="N202" s="118">
        <f t="shared" si="71"/>
        <v>0</v>
      </c>
      <c r="O202" s="152">
        <f t="shared" si="71"/>
        <v>131.3</v>
      </c>
      <c r="P202" s="152">
        <f t="shared" si="71"/>
        <v>1.121</v>
      </c>
      <c r="Q202" s="152">
        <f t="shared" si="71"/>
        <v>132.421</v>
      </c>
    </row>
    <row r="203" spans="1:17" ht="42" customHeight="1">
      <c r="A203" s="179" t="s">
        <v>263</v>
      </c>
      <c r="B203" s="132" t="s">
        <v>210</v>
      </c>
      <c r="C203" s="79" t="s">
        <v>359</v>
      </c>
      <c r="D203" s="79" t="s">
        <v>353</v>
      </c>
      <c r="E203" s="87" t="s">
        <v>445</v>
      </c>
      <c r="F203" s="79" t="s">
        <v>103</v>
      </c>
      <c r="G203" s="118">
        <f t="shared" si="72"/>
        <v>150.3</v>
      </c>
      <c r="H203" s="118">
        <f t="shared" si="72"/>
        <v>-19</v>
      </c>
      <c r="I203" s="118">
        <f t="shared" si="72"/>
        <v>131.3</v>
      </c>
      <c r="J203" s="118">
        <f t="shared" si="72"/>
        <v>0</v>
      </c>
      <c r="K203" s="152">
        <f t="shared" si="72"/>
        <v>131.3</v>
      </c>
      <c r="L203" s="118">
        <f t="shared" si="72"/>
        <v>0</v>
      </c>
      <c r="M203" s="152">
        <f t="shared" si="72"/>
        <v>131.3</v>
      </c>
      <c r="N203" s="118">
        <f t="shared" si="71"/>
        <v>0</v>
      </c>
      <c r="O203" s="152">
        <f t="shared" si="71"/>
        <v>131.3</v>
      </c>
      <c r="P203" s="152">
        <f t="shared" si="71"/>
        <v>1.121</v>
      </c>
      <c r="Q203" s="152">
        <f t="shared" si="71"/>
        <v>132.421</v>
      </c>
    </row>
    <row r="204" spans="1:17" ht="18" customHeight="1">
      <c r="A204" s="81" t="s">
        <v>305</v>
      </c>
      <c r="B204" s="132" t="s">
        <v>210</v>
      </c>
      <c r="C204" s="79" t="s">
        <v>359</v>
      </c>
      <c r="D204" s="79" t="s">
        <v>353</v>
      </c>
      <c r="E204" s="87" t="s">
        <v>445</v>
      </c>
      <c r="F204" s="67" t="s">
        <v>412</v>
      </c>
      <c r="G204" s="118">
        <f aca="true" t="shared" si="73" ref="G204:M204">G205+G207</f>
        <v>150.3</v>
      </c>
      <c r="H204" s="118">
        <f t="shared" si="73"/>
        <v>-19</v>
      </c>
      <c r="I204" s="118">
        <f t="shared" si="73"/>
        <v>131.3</v>
      </c>
      <c r="J204" s="118">
        <f t="shared" si="73"/>
        <v>0</v>
      </c>
      <c r="K204" s="152">
        <f t="shared" si="73"/>
        <v>131.3</v>
      </c>
      <c r="L204" s="118">
        <f t="shared" si="73"/>
        <v>0</v>
      </c>
      <c r="M204" s="152">
        <f t="shared" si="73"/>
        <v>131.3</v>
      </c>
      <c r="N204" s="118">
        <f>N205+N207+N206</f>
        <v>0</v>
      </c>
      <c r="O204" s="152">
        <f>O205+O207+O206</f>
        <v>131.3</v>
      </c>
      <c r="P204" s="152">
        <f>P205+P207+P206</f>
        <v>1.121</v>
      </c>
      <c r="Q204" s="152">
        <f>Q205+Q207+Q206</f>
        <v>132.421</v>
      </c>
    </row>
    <row r="205" spans="1:17" ht="15.75" hidden="1">
      <c r="A205" s="193" t="s">
        <v>284</v>
      </c>
      <c r="B205" s="181" t="s">
        <v>210</v>
      </c>
      <c r="C205" s="192" t="s">
        <v>359</v>
      </c>
      <c r="D205" s="192" t="s">
        <v>353</v>
      </c>
      <c r="E205" s="183" t="s">
        <v>445</v>
      </c>
      <c r="F205" s="192" t="s">
        <v>387</v>
      </c>
      <c r="G205" s="118">
        <v>115.3</v>
      </c>
      <c r="H205" s="118">
        <v>-14</v>
      </c>
      <c r="I205" s="280">
        <f>G205+H205</f>
        <v>101.3</v>
      </c>
      <c r="J205" s="280"/>
      <c r="K205" s="281">
        <f>I205+J205</f>
        <v>101.3</v>
      </c>
      <c r="L205" s="280"/>
      <c r="M205" s="281">
        <f>K205+L205</f>
        <v>101.3</v>
      </c>
      <c r="N205" s="280"/>
      <c r="O205" s="281">
        <f>M205+N205</f>
        <v>101.3</v>
      </c>
      <c r="P205" s="281">
        <v>1.121</v>
      </c>
      <c r="Q205" s="281">
        <f>O205+P205</f>
        <v>102.42099999999999</v>
      </c>
    </row>
    <row r="206" spans="1:17" ht="29.25" customHeight="1" hidden="1">
      <c r="A206" s="193" t="s">
        <v>31</v>
      </c>
      <c r="B206" s="181" t="s">
        <v>102</v>
      </c>
      <c r="C206" s="192" t="s">
        <v>359</v>
      </c>
      <c r="D206" s="192" t="s">
        <v>353</v>
      </c>
      <c r="E206" s="183" t="s">
        <v>445</v>
      </c>
      <c r="F206" s="192" t="s">
        <v>388</v>
      </c>
      <c r="G206" s="118"/>
      <c r="H206" s="118"/>
      <c r="I206" s="280">
        <f>G206+H206</f>
        <v>0</v>
      </c>
      <c r="J206" s="280"/>
      <c r="K206" s="281">
        <f>I206+J206</f>
        <v>0</v>
      </c>
      <c r="L206" s="280"/>
      <c r="M206" s="281">
        <f>K206+L206</f>
        <v>0</v>
      </c>
      <c r="N206" s="280"/>
      <c r="O206" s="281">
        <f>M206+N206</f>
        <v>0</v>
      </c>
      <c r="P206" s="280"/>
      <c r="Q206" s="281">
        <f>O206+P206</f>
        <v>0</v>
      </c>
    </row>
    <row r="207" spans="1:17" ht="29.25" customHeight="1" hidden="1">
      <c r="A207" s="193" t="s">
        <v>286</v>
      </c>
      <c r="B207" s="181" t="s">
        <v>210</v>
      </c>
      <c r="C207" s="192" t="s">
        <v>359</v>
      </c>
      <c r="D207" s="192" t="s">
        <v>353</v>
      </c>
      <c r="E207" s="183" t="s">
        <v>445</v>
      </c>
      <c r="F207" s="192" t="s">
        <v>223</v>
      </c>
      <c r="G207" s="118">
        <v>35</v>
      </c>
      <c r="H207" s="118">
        <v>-5</v>
      </c>
      <c r="I207" s="280">
        <f>G207+H207</f>
        <v>30</v>
      </c>
      <c r="J207" s="280"/>
      <c r="K207" s="281">
        <f>I207+J207</f>
        <v>30</v>
      </c>
      <c r="L207" s="280"/>
      <c r="M207" s="281">
        <f>K207+L207</f>
        <v>30</v>
      </c>
      <c r="N207" s="280"/>
      <c r="O207" s="281">
        <f>M207+N207</f>
        <v>30</v>
      </c>
      <c r="P207" s="280"/>
      <c r="Q207" s="281">
        <f>O207+P207</f>
        <v>30</v>
      </c>
    </row>
    <row r="208" spans="1:17" s="159" customFormat="1" ht="27" customHeight="1">
      <c r="A208" s="219" t="s">
        <v>243</v>
      </c>
      <c r="B208" s="171" t="s">
        <v>210</v>
      </c>
      <c r="C208" s="156" t="s">
        <v>359</v>
      </c>
      <c r="D208" s="156" t="s">
        <v>353</v>
      </c>
      <c r="E208" s="220" t="s">
        <v>181</v>
      </c>
      <c r="F208" s="202"/>
      <c r="G208" s="205">
        <f aca="true" t="shared" si="74" ref="G208:Q211">G209</f>
        <v>40</v>
      </c>
      <c r="H208" s="205">
        <f t="shared" si="74"/>
        <v>0</v>
      </c>
      <c r="I208" s="205">
        <f t="shared" si="74"/>
        <v>40</v>
      </c>
      <c r="J208" s="205">
        <f t="shared" si="74"/>
        <v>0</v>
      </c>
      <c r="K208" s="109">
        <f t="shared" si="74"/>
        <v>40</v>
      </c>
      <c r="L208" s="205">
        <f t="shared" si="74"/>
        <v>0</v>
      </c>
      <c r="M208" s="109">
        <f t="shared" si="74"/>
        <v>40</v>
      </c>
      <c r="N208" s="205">
        <f t="shared" si="74"/>
        <v>0</v>
      </c>
      <c r="O208" s="109">
        <f t="shared" si="74"/>
        <v>40</v>
      </c>
      <c r="P208" s="205">
        <f t="shared" si="74"/>
        <v>0</v>
      </c>
      <c r="Q208" s="109">
        <f t="shared" si="74"/>
        <v>40</v>
      </c>
    </row>
    <row r="209" spans="1:17" s="6" customFormat="1" ht="15" customHeight="1">
      <c r="A209" s="221" t="s">
        <v>304</v>
      </c>
      <c r="B209" s="132" t="s">
        <v>210</v>
      </c>
      <c r="C209" s="142" t="s">
        <v>389</v>
      </c>
      <c r="D209" s="142" t="s">
        <v>353</v>
      </c>
      <c r="E209" s="145" t="s">
        <v>192</v>
      </c>
      <c r="F209" s="147"/>
      <c r="G209" s="146">
        <f t="shared" si="74"/>
        <v>40</v>
      </c>
      <c r="H209" s="146">
        <f t="shared" si="74"/>
        <v>0</v>
      </c>
      <c r="I209" s="146">
        <f t="shared" si="74"/>
        <v>40</v>
      </c>
      <c r="J209" s="146">
        <f t="shared" si="74"/>
        <v>0</v>
      </c>
      <c r="K209" s="283">
        <f t="shared" si="74"/>
        <v>40</v>
      </c>
      <c r="L209" s="146">
        <f t="shared" si="74"/>
        <v>0</v>
      </c>
      <c r="M209" s="283">
        <f t="shared" si="74"/>
        <v>40</v>
      </c>
      <c r="N209" s="146">
        <f t="shared" si="74"/>
        <v>0</v>
      </c>
      <c r="O209" s="283">
        <f t="shared" si="74"/>
        <v>40</v>
      </c>
      <c r="P209" s="146">
        <f t="shared" si="74"/>
        <v>0</v>
      </c>
      <c r="Q209" s="283">
        <f t="shared" si="74"/>
        <v>40</v>
      </c>
    </row>
    <row r="210" spans="1:17" s="6" customFormat="1" ht="28.5" customHeight="1">
      <c r="A210" s="91" t="s">
        <v>267</v>
      </c>
      <c r="B210" s="132" t="s">
        <v>210</v>
      </c>
      <c r="C210" s="79" t="s">
        <v>359</v>
      </c>
      <c r="D210" s="79" t="s">
        <v>353</v>
      </c>
      <c r="E210" s="87" t="s">
        <v>192</v>
      </c>
      <c r="F210" s="67" t="s">
        <v>268</v>
      </c>
      <c r="G210" s="146">
        <f t="shared" si="74"/>
        <v>40</v>
      </c>
      <c r="H210" s="146">
        <f t="shared" si="74"/>
        <v>0</v>
      </c>
      <c r="I210" s="240">
        <f t="shared" si="74"/>
        <v>40</v>
      </c>
      <c r="J210" s="146">
        <f t="shared" si="74"/>
        <v>0</v>
      </c>
      <c r="K210" s="110">
        <f t="shared" si="74"/>
        <v>40</v>
      </c>
      <c r="L210" s="146">
        <f t="shared" si="74"/>
        <v>0</v>
      </c>
      <c r="M210" s="110">
        <f t="shared" si="74"/>
        <v>40</v>
      </c>
      <c r="N210" s="146">
        <f t="shared" si="74"/>
        <v>0</v>
      </c>
      <c r="O210" s="110">
        <f t="shared" si="74"/>
        <v>40</v>
      </c>
      <c r="P210" s="146">
        <f t="shared" si="74"/>
        <v>0</v>
      </c>
      <c r="Q210" s="110">
        <f t="shared" si="74"/>
        <v>40</v>
      </c>
    </row>
    <row r="211" spans="1:17" s="6" customFormat="1" ht="27.75" customHeight="1">
      <c r="A211" s="78" t="s">
        <v>269</v>
      </c>
      <c r="B211" s="132" t="s">
        <v>210</v>
      </c>
      <c r="C211" s="79" t="s">
        <v>359</v>
      </c>
      <c r="D211" s="79" t="s">
        <v>353</v>
      </c>
      <c r="E211" s="87" t="s">
        <v>192</v>
      </c>
      <c r="F211" s="67" t="s">
        <v>231</v>
      </c>
      <c r="G211" s="146">
        <f t="shared" si="74"/>
        <v>40</v>
      </c>
      <c r="H211" s="146">
        <f t="shared" si="74"/>
        <v>0</v>
      </c>
      <c r="I211" s="240">
        <f t="shared" si="74"/>
        <v>40</v>
      </c>
      <c r="J211" s="146">
        <f t="shared" si="74"/>
        <v>0</v>
      </c>
      <c r="K211" s="110">
        <f t="shared" si="74"/>
        <v>40</v>
      </c>
      <c r="L211" s="146">
        <f t="shared" si="74"/>
        <v>0</v>
      </c>
      <c r="M211" s="110">
        <f t="shared" si="74"/>
        <v>40</v>
      </c>
      <c r="N211" s="146">
        <f t="shared" si="74"/>
        <v>0</v>
      </c>
      <c r="O211" s="110">
        <f t="shared" si="74"/>
        <v>40</v>
      </c>
      <c r="P211" s="146">
        <f t="shared" si="74"/>
        <v>0</v>
      </c>
      <c r="Q211" s="110">
        <f t="shared" si="74"/>
        <v>40</v>
      </c>
    </row>
    <row r="212" spans="1:17" ht="26.25" customHeight="1" hidden="1">
      <c r="A212" s="193" t="s">
        <v>30</v>
      </c>
      <c r="B212" s="132" t="s">
        <v>210</v>
      </c>
      <c r="C212" s="192" t="s">
        <v>359</v>
      </c>
      <c r="D212" s="192" t="s">
        <v>353</v>
      </c>
      <c r="E212" s="183" t="s">
        <v>192</v>
      </c>
      <c r="F212" s="192" t="s">
        <v>372</v>
      </c>
      <c r="G212" s="118">
        <v>40</v>
      </c>
      <c r="H212" s="118"/>
      <c r="I212" s="118">
        <f>G212+H212</f>
        <v>40</v>
      </c>
      <c r="J212" s="118"/>
      <c r="K212" s="152">
        <f>I212+J212</f>
        <v>40</v>
      </c>
      <c r="L212" s="118"/>
      <c r="M212" s="152">
        <f>K212+L212</f>
        <v>40</v>
      </c>
      <c r="N212" s="118"/>
      <c r="O212" s="152">
        <f>M212+N212</f>
        <v>40</v>
      </c>
      <c r="P212" s="118"/>
      <c r="Q212" s="152">
        <f>O212+P212</f>
        <v>40</v>
      </c>
    </row>
    <row r="213" spans="1:17" ht="14.25" customHeight="1">
      <c r="A213" s="85" t="s">
        <v>393</v>
      </c>
      <c r="B213" s="131" t="s">
        <v>210</v>
      </c>
      <c r="C213" s="88" t="s">
        <v>394</v>
      </c>
      <c r="D213" s="88"/>
      <c r="E213" s="87"/>
      <c r="F213" s="88"/>
      <c r="G213" s="124">
        <f aca="true" t="shared" si="75" ref="G213:Q216">G214</f>
        <v>43.2</v>
      </c>
      <c r="H213" s="124">
        <f t="shared" si="75"/>
        <v>0</v>
      </c>
      <c r="I213" s="124">
        <f t="shared" si="75"/>
        <v>43.2</v>
      </c>
      <c r="J213" s="124">
        <f t="shared" si="75"/>
        <v>0</v>
      </c>
      <c r="K213" s="108">
        <f t="shared" si="75"/>
        <v>43.2</v>
      </c>
      <c r="L213" s="124">
        <f t="shared" si="75"/>
        <v>0</v>
      </c>
      <c r="M213" s="108">
        <f t="shared" si="75"/>
        <v>43.2</v>
      </c>
      <c r="N213" s="124">
        <f t="shared" si="75"/>
        <v>0</v>
      </c>
      <c r="O213" s="108">
        <f t="shared" si="75"/>
        <v>43.2</v>
      </c>
      <c r="P213" s="124">
        <f t="shared" si="75"/>
        <v>0</v>
      </c>
      <c r="Q213" s="108">
        <f t="shared" si="75"/>
        <v>43.2</v>
      </c>
    </row>
    <row r="214" spans="1:17" s="19" customFormat="1" ht="12.75" customHeight="1">
      <c r="A214" s="222" t="s">
        <v>395</v>
      </c>
      <c r="B214" s="131" t="s">
        <v>210</v>
      </c>
      <c r="C214" s="122" t="s">
        <v>394</v>
      </c>
      <c r="D214" s="122" t="s">
        <v>353</v>
      </c>
      <c r="E214" s="184"/>
      <c r="F214" s="122"/>
      <c r="G214" s="124">
        <f t="shared" si="75"/>
        <v>43.2</v>
      </c>
      <c r="H214" s="124">
        <f t="shared" si="75"/>
        <v>0</v>
      </c>
      <c r="I214" s="124">
        <f t="shared" si="75"/>
        <v>43.2</v>
      </c>
      <c r="J214" s="124">
        <f t="shared" si="75"/>
        <v>0</v>
      </c>
      <c r="K214" s="108">
        <f t="shared" si="75"/>
        <v>43.2</v>
      </c>
      <c r="L214" s="124">
        <f t="shared" si="75"/>
        <v>0</v>
      </c>
      <c r="M214" s="108">
        <f t="shared" si="75"/>
        <v>43.2</v>
      </c>
      <c r="N214" s="124">
        <f t="shared" si="75"/>
        <v>0</v>
      </c>
      <c r="O214" s="108">
        <f t="shared" si="75"/>
        <v>43.2</v>
      </c>
      <c r="P214" s="124">
        <f t="shared" si="75"/>
        <v>0</v>
      </c>
      <c r="Q214" s="108">
        <f t="shared" si="75"/>
        <v>43.2</v>
      </c>
    </row>
    <row r="215" spans="1:17" s="159" customFormat="1" ht="29.25" customHeight="1">
      <c r="A215" s="223" t="s">
        <v>243</v>
      </c>
      <c r="B215" s="171" t="s">
        <v>210</v>
      </c>
      <c r="C215" s="156" t="s">
        <v>394</v>
      </c>
      <c r="D215" s="156" t="s">
        <v>353</v>
      </c>
      <c r="E215" s="173" t="s">
        <v>181</v>
      </c>
      <c r="F215" s="156"/>
      <c r="G215" s="205">
        <f t="shared" si="75"/>
        <v>43.2</v>
      </c>
      <c r="H215" s="205">
        <f t="shared" si="75"/>
        <v>0</v>
      </c>
      <c r="I215" s="205">
        <f t="shared" si="75"/>
        <v>43.2</v>
      </c>
      <c r="J215" s="205">
        <f t="shared" si="75"/>
        <v>0</v>
      </c>
      <c r="K215" s="109">
        <f t="shared" si="75"/>
        <v>43.2</v>
      </c>
      <c r="L215" s="205">
        <f t="shared" si="75"/>
        <v>0</v>
      </c>
      <c r="M215" s="109">
        <f t="shared" si="75"/>
        <v>43.2</v>
      </c>
      <c r="N215" s="205">
        <f t="shared" si="75"/>
        <v>0</v>
      </c>
      <c r="O215" s="109">
        <f t="shared" si="75"/>
        <v>43.2</v>
      </c>
      <c r="P215" s="205">
        <f t="shared" si="75"/>
        <v>0</v>
      </c>
      <c r="Q215" s="109">
        <f t="shared" si="75"/>
        <v>43.2</v>
      </c>
    </row>
    <row r="216" spans="1:17" s="6" customFormat="1" ht="15.75" customHeight="1">
      <c r="A216" s="197" t="s">
        <v>396</v>
      </c>
      <c r="B216" s="132" t="s">
        <v>210</v>
      </c>
      <c r="C216" s="142" t="s">
        <v>394</v>
      </c>
      <c r="D216" s="142" t="s">
        <v>353</v>
      </c>
      <c r="E216" s="145" t="s">
        <v>199</v>
      </c>
      <c r="F216" s="142"/>
      <c r="G216" s="146">
        <f t="shared" si="75"/>
        <v>43.2</v>
      </c>
      <c r="H216" s="146">
        <f t="shared" si="75"/>
        <v>0</v>
      </c>
      <c r="I216" s="146">
        <f t="shared" si="75"/>
        <v>43.2</v>
      </c>
      <c r="J216" s="146">
        <f t="shared" si="75"/>
        <v>0</v>
      </c>
      <c r="K216" s="283">
        <f t="shared" si="75"/>
        <v>43.2</v>
      </c>
      <c r="L216" s="146">
        <f t="shared" si="75"/>
        <v>0</v>
      </c>
      <c r="M216" s="283">
        <f t="shared" si="75"/>
        <v>43.2</v>
      </c>
      <c r="N216" s="146">
        <f t="shared" si="75"/>
        <v>0</v>
      </c>
      <c r="O216" s="283">
        <f t="shared" si="75"/>
        <v>43.2</v>
      </c>
      <c r="P216" s="146">
        <f t="shared" si="75"/>
        <v>0</v>
      </c>
      <c r="Q216" s="283">
        <f t="shared" si="75"/>
        <v>43.2</v>
      </c>
    </row>
    <row r="217" spans="1:17" ht="15.75" customHeight="1">
      <c r="A217" s="224" t="s">
        <v>291</v>
      </c>
      <c r="B217" s="132" t="s">
        <v>210</v>
      </c>
      <c r="C217" s="79" t="s">
        <v>394</v>
      </c>
      <c r="D217" s="79" t="s">
        <v>353</v>
      </c>
      <c r="E217" s="87" t="s">
        <v>199</v>
      </c>
      <c r="F217" s="79" t="s">
        <v>292</v>
      </c>
      <c r="G217" s="118">
        <f aca="true" t="shared" si="76" ref="G217:M217">G219</f>
        <v>43.2</v>
      </c>
      <c r="H217" s="118">
        <f t="shared" si="76"/>
        <v>0</v>
      </c>
      <c r="I217" s="118">
        <f t="shared" si="76"/>
        <v>43.2</v>
      </c>
      <c r="J217" s="118">
        <f t="shared" si="76"/>
        <v>0</v>
      </c>
      <c r="K217" s="152">
        <f t="shared" si="76"/>
        <v>43.2</v>
      </c>
      <c r="L217" s="118">
        <f t="shared" si="76"/>
        <v>0</v>
      </c>
      <c r="M217" s="152">
        <f t="shared" si="76"/>
        <v>43.2</v>
      </c>
      <c r="N217" s="118">
        <f>N219</f>
        <v>0</v>
      </c>
      <c r="O217" s="152">
        <f>O219</f>
        <v>43.2</v>
      </c>
      <c r="P217" s="118">
        <f>P219</f>
        <v>0</v>
      </c>
      <c r="Q217" s="152">
        <f>Q219</f>
        <v>43.2</v>
      </c>
    </row>
    <row r="218" spans="1:17" ht="15.75" customHeight="1">
      <c r="A218" s="224" t="s">
        <v>339</v>
      </c>
      <c r="B218" s="132" t="s">
        <v>210</v>
      </c>
      <c r="C218" s="79" t="s">
        <v>394</v>
      </c>
      <c r="D218" s="79" t="s">
        <v>353</v>
      </c>
      <c r="E218" s="87" t="s">
        <v>199</v>
      </c>
      <c r="F218" s="79" t="s">
        <v>102</v>
      </c>
      <c r="G218" s="118">
        <f aca="true" t="shared" si="77" ref="G218:Q218">G219</f>
        <v>43.2</v>
      </c>
      <c r="H218" s="118">
        <f t="shared" si="77"/>
        <v>0</v>
      </c>
      <c r="I218" s="118">
        <f t="shared" si="77"/>
        <v>43.2</v>
      </c>
      <c r="J218" s="118">
        <f t="shared" si="77"/>
        <v>0</v>
      </c>
      <c r="K218" s="152">
        <f t="shared" si="77"/>
        <v>43.2</v>
      </c>
      <c r="L218" s="118">
        <f t="shared" si="77"/>
        <v>0</v>
      </c>
      <c r="M218" s="152">
        <f t="shared" si="77"/>
        <v>43.2</v>
      </c>
      <c r="N218" s="118">
        <f t="shared" si="77"/>
        <v>0</v>
      </c>
      <c r="O218" s="152">
        <f t="shared" si="77"/>
        <v>43.2</v>
      </c>
      <c r="P218" s="118">
        <f t="shared" si="77"/>
        <v>0</v>
      </c>
      <c r="Q218" s="152">
        <f t="shared" si="77"/>
        <v>43.2</v>
      </c>
    </row>
    <row r="219" spans="1:17" ht="13.5" customHeight="1" hidden="1">
      <c r="A219" s="225" t="s">
        <v>32</v>
      </c>
      <c r="B219" s="132" t="s">
        <v>210</v>
      </c>
      <c r="C219" s="192" t="s">
        <v>394</v>
      </c>
      <c r="D219" s="192" t="s">
        <v>353</v>
      </c>
      <c r="E219" s="183" t="s">
        <v>199</v>
      </c>
      <c r="F219" s="192" t="s">
        <v>397</v>
      </c>
      <c r="G219" s="139">
        <v>43.2</v>
      </c>
      <c r="H219" s="139"/>
      <c r="I219" s="139">
        <f>G219+H219</f>
        <v>43.2</v>
      </c>
      <c r="J219" s="139"/>
      <c r="K219" s="284">
        <f>I219+J219</f>
        <v>43.2</v>
      </c>
      <c r="L219" s="139"/>
      <c r="M219" s="284">
        <f>K219+L219</f>
        <v>43.2</v>
      </c>
      <c r="N219" s="139"/>
      <c r="O219" s="284">
        <f>M219+N219</f>
        <v>43.2</v>
      </c>
      <c r="P219" s="139"/>
      <c r="Q219" s="284">
        <f>O219+P219</f>
        <v>43.2</v>
      </c>
    </row>
    <row r="220" spans="1:17" s="19" customFormat="1" ht="14.25" customHeight="1">
      <c r="A220" s="83" t="s">
        <v>390</v>
      </c>
      <c r="B220" s="131" t="s">
        <v>210</v>
      </c>
      <c r="C220" s="88" t="s">
        <v>392</v>
      </c>
      <c r="D220" s="79"/>
      <c r="E220" s="87"/>
      <c r="F220" s="79"/>
      <c r="G220" s="120">
        <f aca="true" t="shared" si="78" ref="G220:Q221">G221</f>
        <v>318.75</v>
      </c>
      <c r="H220" s="120">
        <f t="shared" si="78"/>
        <v>0</v>
      </c>
      <c r="I220" s="120">
        <f t="shared" si="78"/>
        <v>318.75</v>
      </c>
      <c r="J220" s="120">
        <f t="shared" si="78"/>
        <v>0</v>
      </c>
      <c r="K220" s="151">
        <f t="shared" si="78"/>
        <v>318.75</v>
      </c>
      <c r="L220" s="120">
        <f t="shared" si="78"/>
        <v>40</v>
      </c>
      <c r="M220" s="151">
        <f t="shared" si="78"/>
        <v>358.75</v>
      </c>
      <c r="N220" s="120">
        <f t="shared" si="78"/>
        <v>20</v>
      </c>
      <c r="O220" s="151">
        <f t="shared" si="78"/>
        <v>378.75</v>
      </c>
      <c r="P220" s="120">
        <f t="shared" si="78"/>
        <v>0</v>
      </c>
      <c r="Q220" s="151">
        <f t="shared" si="78"/>
        <v>378.75</v>
      </c>
    </row>
    <row r="221" spans="1:17" s="19" customFormat="1" ht="14.25" customHeight="1">
      <c r="A221" s="47" t="s">
        <v>391</v>
      </c>
      <c r="B221" s="131" t="s">
        <v>210</v>
      </c>
      <c r="C221" s="122" t="s">
        <v>392</v>
      </c>
      <c r="D221" s="122" t="s">
        <v>354</v>
      </c>
      <c r="E221" s="184"/>
      <c r="F221" s="122"/>
      <c r="G221" s="124">
        <f t="shared" si="78"/>
        <v>318.75</v>
      </c>
      <c r="H221" s="124">
        <f t="shared" si="78"/>
        <v>0</v>
      </c>
      <c r="I221" s="124">
        <f t="shared" si="78"/>
        <v>318.75</v>
      </c>
      <c r="J221" s="124">
        <f t="shared" si="78"/>
        <v>0</v>
      </c>
      <c r="K221" s="108">
        <f t="shared" si="78"/>
        <v>318.75</v>
      </c>
      <c r="L221" s="124">
        <f t="shared" si="78"/>
        <v>40</v>
      </c>
      <c r="M221" s="108">
        <f t="shared" si="78"/>
        <v>358.75</v>
      </c>
      <c r="N221" s="124">
        <f t="shared" si="78"/>
        <v>20</v>
      </c>
      <c r="O221" s="108">
        <f t="shared" si="78"/>
        <v>378.75</v>
      </c>
      <c r="P221" s="124">
        <f t="shared" si="78"/>
        <v>0</v>
      </c>
      <c r="Q221" s="108">
        <f t="shared" si="78"/>
        <v>378.75</v>
      </c>
    </row>
    <row r="222" spans="1:17" s="159" customFormat="1" ht="29.25" customHeight="1">
      <c r="A222" s="226" t="s">
        <v>243</v>
      </c>
      <c r="B222" s="171" t="s">
        <v>210</v>
      </c>
      <c r="C222" s="156" t="s">
        <v>392</v>
      </c>
      <c r="D222" s="156" t="s">
        <v>354</v>
      </c>
      <c r="E222" s="173" t="s">
        <v>181</v>
      </c>
      <c r="F222" s="156"/>
      <c r="G222" s="205">
        <f aca="true" t="shared" si="79" ref="G222:M222">G223+G227</f>
        <v>318.75</v>
      </c>
      <c r="H222" s="205">
        <f t="shared" si="79"/>
        <v>0</v>
      </c>
      <c r="I222" s="205">
        <f t="shared" si="79"/>
        <v>318.75</v>
      </c>
      <c r="J222" s="205">
        <f t="shared" si="79"/>
        <v>0</v>
      </c>
      <c r="K222" s="109">
        <f t="shared" si="79"/>
        <v>318.75</v>
      </c>
      <c r="L222" s="205">
        <f t="shared" si="79"/>
        <v>40</v>
      </c>
      <c r="M222" s="109">
        <f t="shared" si="79"/>
        <v>358.75</v>
      </c>
      <c r="N222" s="205">
        <f>N223+N227</f>
        <v>20</v>
      </c>
      <c r="O222" s="109">
        <f>O223+O227</f>
        <v>378.75</v>
      </c>
      <c r="P222" s="205">
        <f>P223+P227</f>
        <v>0</v>
      </c>
      <c r="Q222" s="109">
        <f>Q223+Q227</f>
        <v>378.75</v>
      </c>
    </row>
    <row r="223" spans="1:17" s="6" customFormat="1" ht="29.25" customHeight="1">
      <c r="A223" s="227" t="s">
        <v>293</v>
      </c>
      <c r="B223" s="141" t="s">
        <v>210</v>
      </c>
      <c r="C223" s="142" t="s">
        <v>392</v>
      </c>
      <c r="D223" s="142" t="s">
        <v>354</v>
      </c>
      <c r="E223" s="145" t="s">
        <v>294</v>
      </c>
      <c r="F223" s="142"/>
      <c r="G223" s="146">
        <f aca="true" t="shared" si="80" ref="G223:Q225">G224</f>
        <v>318.75</v>
      </c>
      <c r="H223" s="146">
        <f t="shared" si="80"/>
        <v>0</v>
      </c>
      <c r="I223" s="146">
        <f t="shared" si="80"/>
        <v>318.75</v>
      </c>
      <c r="J223" s="146">
        <f t="shared" si="80"/>
        <v>0</v>
      </c>
      <c r="K223" s="283">
        <f t="shared" si="80"/>
        <v>318.75</v>
      </c>
      <c r="L223" s="146">
        <f t="shared" si="80"/>
        <v>20</v>
      </c>
      <c r="M223" s="283">
        <f t="shared" si="80"/>
        <v>338.75</v>
      </c>
      <c r="N223" s="146">
        <f t="shared" si="80"/>
        <v>0</v>
      </c>
      <c r="O223" s="283">
        <f t="shared" si="80"/>
        <v>338.75</v>
      </c>
      <c r="P223" s="146">
        <f t="shared" si="80"/>
        <v>0</v>
      </c>
      <c r="Q223" s="283">
        <f t="shared" si="80"/>
        <v>338.75</v>
      </c>
    </row>
    <row r="224" spans="1:17" s="6" customFormat="1" ht="29.25" customHeight="1">
      <c r="A224" s="91" t="s">
        <v>267</v>
      </c>
      <c r="B224" s="132" t="s">
        <v>210</v>
      </c>
      <c r="C224" s="92" t="s">
        <v>392</v>
      </c>
      <c r="D224" s="92" t="s">
        <v>354</v>
      </c>
      <c r="E224" s="87" t="s">
        <v>294</v>
      </c>
      <c r="F224" s="92" t="s">
        <v>268</v>
      </c>
      <c r="G224" s="240">
        <f t="shared" si="80"/>
        <v>318.75</v>
      </c>
      <c r="H224" s="240">
        <f t="shared" si="80"/>
        <v>0</v>
      </c>
      <c r="I224" s="240">
        <f t="shared" si="80"/>
        <v>318.75</v>
      </c>
      <c r="J224" s="240">
        <f t="shared" si="80"/>
        <v>0</v>
      </c>
      <c r="K224" s="110">
        <f t="shared" si="80"/>
        <v>318.75</v>
      </c>
      <c r="L224" s="240">
        <f t="shared" si="80"/>
        <v>20</v>
      </c>
      <c r="M224" s="110">
        <f t="shared" si="80"/>
        <v>338.75</v>
      </c>
      <c r="N224" s="240">
        <f t="shared" si="80"/>
        <v>0</v>
      </c>
      <c r="O224" s="110">
        <f t="shared" si="80"/>
        <v>338.75</v>
      </c>
      <c r="P224" s="240">
        <f t="shared" si="80"/>
        <v>0</v>
      </c>
      <c r="Q224" s="110">
        <f t="shared" si="80"/>
        <v>338.75</v>
      </c>
    </row>
    <row r="225" spans="1:17" s="6" customFormat="1" ht="29.25" customHeight="1">
      <c r="A225" s="78" t="s">
        <v>269</v>
      </c>
      <c r="B225" s="132" t="s">
        <v>210</v>
      </c>
      <c r="C225" s="92" t="s">
        <v>392</v>
      </c>
      <c r="D225" s="92" t="s">
        <v>354</v>
      </c>
      <c r="E225" s="87" t="s">
        <v>294</v>
      </c>
      <c r="F225" s="92" t="s">
        <v>231</v>
      </c>
      <c r="G225" s="240">
        <f t="shared" si="80"/>
        <v>318.75</v>
      </c>
      <c r="H225" s="240">
        <f t="shared" si="80"/>
        <v>0</v>
      </c>
      <c r="I225" s="240">
        <f t="shared" si="80"/>
        <v>318.75</v>
      </c>
      <c r="J225" s="240">
        <f t="shared" si="80"/>
        <v>0</v>
      </c>
      <c r="K225" s="110">
        <f t="shared" si="80"/>
        <v>318.75</v>
      </c>
      <c r="L225" s="240">
        <f t="shared" si="80"/>
        <v>20</v>
      </c>
      <c r="M225" s="110">
        <f t="shared" si="80"/>
        <v>338.75</v>
      </c>
      <c r="N225" s="240">
        <f t="shared" si="80"/>
        <v>0</v>
      </c>
      <c r="O225" s="110">
        <f t="shared" si="80"/>
        <v>338.75</v>
      </c>
      <c r="P225" s="240">
        <f t="shared" si="80"/>
        <v>0</v>
      </c>
      <c r="Q225" s="110">
        <f t="shared" si="80"/>
        <v>338.75</v>
      </c>
    </row>
    <row r="226" spans="1:17" s="6" customFormat="1" ht="29.25" customHeight="1" hidden="1">
      <c r="A226" s="193" t="s">
        <v>30</v>
      </c>
      <c r="B226" s="132" t="s">
        <v>210</v>
      </c>
      <c r="C226" s="215" t="s">
        <v>392</v>
      </c>
      <c r="D226" s="215" t="s">
        <v>354</v>
      </c>
      <c r="E226" s="183" t="s">
        <v>294</v>
      </c>
      <c r="F226" s="215" t="s">
        <v>372</v>
      </c>
      <c r="G226" s="240">
        <v>318.75</v>
      </c>
      <c r="H226" s="240"/>
      <c r="I226" s="240">
        <f>G226+H226</f>
        <v>318.75</v>
      </c>
      <c r="J226" s="240"/>
      <c r="K226" s="110">
        <f>I226+J226</f>
        <v>318.75</v>
      </c>
      <c r="L226" s="240">
        <v>20</v>
      </c>
      <c r="M226" s="110">
        <f>K226+L226</f>
        <v>338.75</v>
      </c>
      <c r="N226" s="240"/>
      <c r="O226" s="110">
        <f>M226+N226</f>
        <v>338.75</v>
      </c>
      <c r="P226" s="240"/>
      <c r="Q226" s="110">
        <f>O226+P226</f>
        <v>338.75</v>
      </c>
    </row>
    <row r="227" spans="1:17" s="6" customFormat="1" ht="57" customHeight="1">
      <c r="A227" s="160" t="s">
        <v>428</v>
      </c>
      <c r="B227" s="132" t="s">
        <v>102</v>
      </c>
      <c r="C227" s="142" t="s">
        <v>392</v>
      </c>
      <c r="D227" s="142" t="s">
        <v>354</v>
      </c>
      <c r="E227" s="145" t="s">
        <v>296</v>
      </c>
      <c r="F227" s="145"/>
      <c r="G227" s="146">
        <f aca="true" t="shared" si="81" ref="G227:Q229">G228</f>
        <v>0</v>
      </c>
      <c r="H227" s="146">
        <f t="shared" si="81"/>
        <v>0</v>
      </c>
      <c r="I227" s="146">
        <f t="shared" si="81"/>
        <v>0</v>
      </c>
      <c r="J227" s="146">
        <f t="shared" si="81"/>
        <v>0</v>
      </c>
      <c r="K227" s="283">
        <f t="shared" si="81"/>
        <v>0</v>
      </c>
      <c r="L227" s="146">
        <f t="shared" si="81"/>
        <v>20</v>
      </c>
      <c r="M227" s="283">
        <f t="shared" si="81"/>
        <v>20</v>
      </c>
      <c r="N227" s="146">
        <f t="shared" si="81"/>
        <v>20</v>
      </c>
      <c r="O227" s="283">
        <f t="shared" si="81"/>
        <v>40</v>
      </c>
      <c r="P227" s="146">
        <f t="shared" si="81"/>
        <v>0</v>
      </c>
      <c r="Q227" s="283">
        <f t="shared" si="81"/>
        <v>40</v>
      </c>
    </row>
    <row r="228" spans="1:17" s="6" customFormat="1" ht="29.25" customHeight="1">
      <c r="A228" s="91" t="s">
        <v>267</v>
      </c>
      <c r="B228" s="132" t="s">
        <v>102</v>
      </c>
      <c r="C228" s="92" t="s">
        <v>392</v>
      </c>
      <c r="D228" s="92" t="s">
        <v>354</v>
      </c>
      <c r="E228" s="200" t="s">
        <v>296</v>
      </c>
      <c r="F228" s="92" t="s">
        <v>268</v>
      </c>
      <c r="G228" s="117">
        <f t="shared" si="81"/>
        <v>0</v>
      </c>
      <c r="H228" s="117">
        <f t="shared" si="81"/>
        <v>0</v>
      </c>
      <c r="I228" s="117">
        <f t="shared" si="81"/>
        <v>0</v>
      </c>
      <c r="J228" s="240">
        <f t="shared" si="81"/>
        <v>0</v>
      </c>
      <c r="K228" s="110">
        <f t="shared" si="81"/>
        <v>0</v>
      </c>
      <c r="L228" s="240">
        <f t="shared" si="81"/>
        <v>20</v>
      </c>
      <c r="M228" s="110">
        <f t="shared" si="81"/>
        <v>20</v>
      </c>
      <c r="N228" s="240">
        <f t="shared" si="81"/>
        <v>20</v>
      </c>
      <c r="O228" s="110">
        <f t="shared" si="81"/>
        <v>40</v>
      </c>
      <c r="P228" s="240">
        <f t="shared" si="81"/>
        <v>0</v>
      </c>
      <c r="Q228" s="110">
        <f t="shared" si="81"/>
        <v>40</v>
      </c>
    </row>
    <row r="229" spans="1:17" s="6" customFormat="1" ht="29.25" customHeight="1">
      <c r="A229" s="78" t="s">
        <v>269</v>
      </c>
      <c r="B229" s="132" t="s">
        <v>102</v>
      </c>
      <c r="C229" s="92" t="s">
        <v>392</v>
      </c>
      <c r="D229" s="92" t="s">
        <v>354</v>
      </c>
      <c r="E229" s="200" t="s">
        <v>296</v>
      </c>
      <c r="F229" s="92" t="s">
        <v>231</v>
      </c>
      <c r="G229" s="117">
        <f t="shared" si="81"/>
        <v>0</v>
      </c>
      <c r="H229" s="117">
        <f t="shared" si="81"/>
        <v>0</v>
      </c>
      <c r="I229" s="117">
        <f t="shared" si="81"/>
        <v>0</v>
      </c>
      <c r="J229" s="240">
        <f t="shared" si="81"/>
        <v>0</v>
      </c>
      <c r="K229" s="110">
        <f t="shared" si="81"/>
        <v>0</v>
      </c>
      <c r="L229" s="240">
        <f t="shared" si="81"/>
        <v>20</v>
      </c>
      <c r="M229" s="110">
        <f t="shared" si="81"/>
        <v>20</v>
      </c>
      <c r="N229" s="240">
        <f t="shared" si="81"/>
        <v>20</v>
      </c>
      <c r="O229" s="110">
        <f t="shared" si="81"/>
        <v>40</v>
      </c>
      <c r="P229" s="240">
        <f t="shared" si="81"/>
        <v>0</v>
      </c>
      <c r="Q229" s="110">
        <f t="shared" si="81"/>
        <v>40</v>
      </c>
    </row>
    <row r="230" spans="1:17" s="6" customFormat="1" ht="29.25" customHeight="1" hidden="1">
      <c r="A230" s="193" t="s">
        <v>30</v>
      </c>
      <c r="B230" s="132" t="s">
        <v>102</v>
      </c>
      <c r="C230" s="215" t="s">
        <v>392</v>
      </c>
      <c r="D230" s="215" t="s">
        <v>354</v>
      </c>
      <c r="E230" s="218" t="s">
        <v>296</v>
      </c>
      <c r="F230" s="215" t="s">
        <v>372</v>
      </c>
      <c r="G230" s="117"/>
      <c r="H230" s="117"/>
      <c r="I230" s="117">
        <f>G230+H230</f>
        <v>0</v>
      </c>
      <c r="J230" s="240"/>
      <c r="K230" s="110">
        <f>I230+J230</f>
        <v>0</v>
      </c>
      <c r="L230" s="240">
        <v>20</v>
      </c>
      <c r="M230" s="110">
        <f>K230+L230</f>
        <v>20</v>
      </c>
      <c r="N230" s="240">
        <v>20</v>
      </c>
      <c r="O230" s="322">
        <f>M230+N230</f>
        <v>40</v>
      </c>
      <c r="P230" s="323"/>
      <c r="Q230" s="322">
        <f>O230+P230</f>
        <v>40</v>
      </c>
    </row>
    <row r="231" spans="1:17" s="19" customFormat="1" ht="39" customHeight="1">
      <c r="A231" s="89" t="s">
        <v>398</v>
      </c>
      <c r="B231" s="131" t="s">
        <v>210</v>
      </c>
      <c r="C231" s="88" t="s">
        <v>401</v>
      </c>
      <c r="D231" s="88"/>
      <c r="E231" s="87"/>
      <c r="F231" s="88"/>
      <c r="G231" s="121">
        <f aca="true" t="shared" si="82" ref="G231:Q231">G232</f>
        <v>409.1</v>
      </c>
      <c r="H231" s="121">
        <f t="shared" si="82"/>
        <v>0</v>
      </c>
      <c r="I231" s="121">
        <f t="shared" si="82"/>
        <v>409.1</v>
      </c>
      <c r="J231" s="121">
        <f t="shared" si="82"/>
        <v>0</v>
      </c>
      <c r="K231" s="150">
        <f t="shared" si="82"/>
        <v>409.1</v>
      </c>
      <c r="L231" s="121">
        <f t="shared" si="82"/>
        <v>0</v>
      </c>
      <c r="M231" s="150">
        <f t="shared" si="82"/>
        <v>409.1</v>
      </c>
      <c r="N231" s="121">
        <f t="shared" si="82"/>
        <v>90</v>
      </c>
      <c r="O231" s="150">
        <f t="shared" si="82"/>
        <v>499.09999999999997</v>
      </c>
      <c r="P231" s="121">
        <f t="shared" si="82"/>
        <v>0</v>
      </c>
      <c r="Q231" s="150">
        <f t="shared" si="82"/>
        <v>499.09999999999997</v>
      </c>
    </row>
    <row r="232" spans="1:17" s="19" customFormat="1" ht="15.75" customHeight="1">
      <c r="A232" s="165" t="s">
        <v>399</v>
      </c>
      <c r="B232" s="131" t="s">
        <v>210</v>
      </c>
      <c r="C232" s="122" t="s">
        <v>401</v>
      </c>
      <c r="D232" s="122" t="s">
        <v>356</v>
      </c>
      <c r="E232" s="184"/>
      <c r="F232" s="122"/>
      <c r="G232" s="124">
        <f aca="true" t="shared" si="83" ref="G232:M232">G234+G237+G240</f>
        <v>409.1</v>
      </c>
      <c r="H232" s="124">
        <f t="shared" si="83"/>
        <v>0</v>
      </c>
      <c r="I232" s="124">
        <f t="shared" si="83"/>
        <v>409.1</v>
      </c>
      <c r="J232" s="124">
        <f t="shared" si="83"/>
        <v>0</v>
      </c>
      <c r="K232" s="108">
        <f t="shared" si="83"/>
        <v>409.1</v>
      </c>
      <c r="L232" s="124">
        <f t="shared" si="83"/>
        <v>0</v>
      </c>
      <c r="M232" s="108">
        <f t="shared" si="83"/>
        <v>409.1</v>
      </c>
      <c r="N232" s="124">
        <f>N234+N237+N240</f>
        <v>90</v>
      </c>
      <c r="O232" s="108">
        <f>O234+O237+O240</f>
        <v>499.09999999999997</v>
      </c>
      <c r="P232" s="124">
        <f>P234+P237+P240</f>
        <v>0</v>
      </c>
      <c r="Q232" s="108">
        <f>Q234+Q237+Q240</f>
        <v>499.09999999999997</v>
      </c>
    </row>
    <row r="233" spans="1:17" ht="27.75" customHeight="1">
      <c r="A233" s="226" t="s">
        <v>243</v>
      </c>
      <c r="B233" s="171" t="s">
        <v>210</v>
      </c>
      <c r="C233" s="156" t="s">
        <v>401</v>
      </c>
      <c r="D233" s="156" t="s">
        <v>356</v>
      </c>
      <c r="E233" s="173" t="s">
        <v>181</v>
      </c>
      <c r="F233" s="79"/>
      <c r="G233" s="118">
        <f aca="true" t="shared" si="84" ref="G233:M233">G234+G237+G240</f>
        <v>409.1</v>
      </c>
      <c r="H233" s="118">
        <f t="shared" si="84"/>
        <v>0</v>
      </c>
      <c r="I233" s="118">
        <f t="shared" si="84"/>
        <v>409.1</v>
      </c>
      <c r="J233" s="118">
        <f t="shared" si="84"/>
        <v>0</v>
      </c>
      <c r="K233" s="109">
        <f t="shared" si="84"/>
        <v>409.1</v>
      </c>
      <c r="L233" s="205">
        <f t="shared" si="84"/>
        <v>0</v>
      </c>
      <c r="M233" s="109">
        <f t="shared" si="84"/>
        <v>409.1</v>
      </c>
      <c r="N233" s="205">
        <f>N234+N237+N240</f>
        <v>90</v>
      </c>
      <c r="O233" s="109">
        <f>O234+O237+O240</f>
        <v>499.09999999999997</v>
      </c>
      <c r="P233" s="205">
        <f>P234+P237+P240</f>
        <v>0</v>
      </c>
      <c r="Q233" s="109">
        <f>Q234+Q237+Q240</f>
        <v>499.09999999999997</v>
      </c>
    </row>
    <row r="234" spans="1:17" s="6" customFormat="1" ht="40.5" customHeight="1">
      <c r="A234" s="143" t="s">
        <v>205</v>
      </c>
      <c r="B234" s="141" t="s">
        <v>210</v>
      </c>
      <c r="C234" s="142" t="s">
        <v>401</v>
      </c>
      <c r="D234" s="142" t="s">
        <v>356</v>
      </c>
      <c r="E234" s="145" t="s">
        <v>200</v>
      </c>
      <c r="F234" s="142"/>
      <c r="G234" s="146">
        <f aca="true" t="shared" si="85" ref="G234:M234">G236</f>
        <v>188.4</v>
      </c>
      <c r="H234" s="146">
        <f t="shared" si="85"/>
        <v>0</v>
      </c>
      <c r="I234" s="146">
        <f t="shared" si="85"/>
        <v>188.4</v>
      </c>
      <c r="J234" s="146">
        <f t="shared" si="85"/>
        <v>0</v>
      </c>
      <c r="K234" s="283">
        <f t="shared" si="85"/>
        <v>188.4</v>
      </c>
      <c r="L234" s="146">
        <f t="shared" si="85"/>
        <v>0</v>
      </c>
      <c r="M234" s="283">
        <f t="shared" si="85"/>
        <v>188.4</v>
      </c>
      <c r="N234" s="146">
        <f>N236</f>
        <v>90</v>
      </c>
      <c r="O234" s="283">
        <f>O236</f>
        <v>278.4</v>
      </c>
      <c r="P234" s="146">
        <f>P236</f>
        <v>0</v>
      </c>
      <c r="Q234" s="283">
        <f>Q236</f>
        <v>278.4</v>
      </c>
    </row>
    <row r="235" spans="1:17" ht="15" customHeight="1">
      <c r="A235" s="91" t="s">
        <v>340</v>
      </c>
      <c r="B235" s="132" t="s">
        <v>210</v>
      </c>
      <c r="C235" s="79" t="s">
        <v>401</v>
      </c>
      <c r="D235" s="79" t="s">
        <v>356</v>
      </c>
      <c r="E235" s="87" t="s">
        <v>200</v>
      </c>
      <c r="F235" s="92" t="s">
        <v>341</v>
      </c>
      <c r="G235" s="240">
        <f aca="true" t="shared" si="86" ref="G235:Q235">G236</f>
        <v>188.4</v>
      </c>
      <c r="H235" s="240">
        <f t="shared" si="86"/>
        <v>0</v>
      </c>
      <c r="I235" s="240">
        <f t="shared" si="86"/>
        <v>188.4</v>
      </c>
      <c r="J235" s="240">
        <f t="shared" si="86"/>
        <v>0</v>
      </c>
      <c r="K235" s="110">
        <f t="shared" si="86"/>
        <v>188.4</v>
      </c>
      <c r="L235" s="240">
        <f t="shared" si="86"/>
        <v>0</v>
      </c>
      <c r="M235" s="110">
        <f t="shared" si="86"/>
        <v>188.4</v>
      </c>
      <c r="N235" s="240">
        <f t="shared" si="86"/>
        <v>90</v>
      </c>
      <c r="O235" s="110">
        <f t="shared" si="86"/>
        <v>278.4</v>
      </c>
      <c r="P235" s="240">
        <f t="shared" si="86"/>
        <v>0</v>
      </c>
      <c r="Q235" s="110">
        <f t="shared" si="86"/>
        <v>278.4</v>
      </c>
    </row>
    <row r="236" spans="1:17" ht="16.5" customHeight="1">
      <c r="A236" s="81" t="s">
        <v>100</v>
      </c>
      <c r="B236" s="132" t="s">
        <v>210</v>
      </c>
      <c r="C236" s="79" t="s">
        <v>401</v>
      </c>
      <c r="D236" s="79" t="s">
        <v>356</v>
      </c>
      <c r="E236" s="87" t="s">
        <v>200</v>
      </c>
      <c r="F236" s="79" t="s">
        <v>366</v>
      </c>
      <c r="G236" s="118">
        <v>188.4</v>
      </c>
      <c r="H236" s="118"/>
      <c r="I236" s="118">
        <f>G236+H236</f>
        <v>188.4</v>
      </c>
      <c r="J236" s="118"/>
      <c r="K236" s="152">
        <f>I236+J236</f>
        <v>188.4</v>
      </c>
      <c r="L236" s="118"/>
      <c r="M236" s="152">
        <f>K236+L236</f>
        <v>188.4</v>
      </c>
      <c r="N236" s="118">
        <v>90</v>
      </c>
      <c r="O236" s="152">
        <f>M236+N236</f>
        <v>278.4</v>
      </c>
      <c r="P236" s="118"/>
      <c r="Q236" s="152">
        <f>O236+P236</f>
        <v>278.4</v>
      </c>
    </row>
    <row r="237" spans="1:17" s="6" customFormat="1" ht="30.75" customHeight="1">
      <c r="A237" s="143" t="s">
        <v>122</v>
      </c>
      <c r="B237" s="141" t="s">
        <v>210</v>
      </c>
      <c r="C237" s="142" t="s">
        <v>401</v>
      </c>
      <c r="D237" s="142" t="s">
        <v>356</v>
      </c>
      <c r="E237" s="145" t="s">
        <v>201</v>
      </c>
      <c r="F237" s="142"/>
      <c r="G237" s="146">
        <f aca="true" t="shared" si="87" ref="G237:M237">G239</f>
        <v>183.4</v>
      </c>
      <c r="H237" s="146">
        <f t="shared" si="87"/>
        <v>0</v>
      </c>
      <c r="I237" s="146">
        <f t="shared" si="87"/>
        <v>183.4</v>
      </c>
      <c r="J237" s="146">
        <f t="shared" si="87"/>
        <v>0</v>
      </c>
      <c r="K237" s="283">
        <f t="shared" si="87"/>
        <v>183.4</v>
      </c>
      <c r="L237" s="146">
        <f t="shared" si="87"/>
        <v>0</v>
      </c>
      <c r="M237" s="283">
        <f t="shared" si="87"/>
        <v>183.4</v>
      </c>
      <c r="N237" s="146">
        <f>N239</f>
        <v>0</v>
      </c>
      <c r="O237" s="283">
        <f>O239</f>
        <v>183.4</v>
      </c>
      <c r="P237" s="146">
        <f>P239</f>
        <v>0</v>
      </c>
      <c r="Q237" s="283">
        <f>Q239</f>
        <v>183.4</v>
      </c>
    </row>
    <row r="238" spans="1:17" s="6" customFormat="1" ht="15.75" customHeight="1">
      <c r="A238" s="91" t="s">
        <v>340</v>
      </c>
      <c r="B238" s="132" t="s">
        <v>210</v>
      </c>
      <c r="C238" s="79" t="s">
        <v>401</v>
      </c>
      <c r="D238" s="79" t="s">
        <v>356</v>
      </c>
      <c r="E238" s="87" t="s">
        <v>201</v>
      </c>
      <c r="F238" s="92" t="s">
        <v>341</v>
      </c>
      <c r="G238" s="146">
        <f aca="true" t="shared" si="88" ref="G238:Q238">G239</f>
        <v>183.4</v>
      </c>
      <c r="H238" s="146">
        <f t="shared" si="88"/>
        <v>0</v>
      </c>
      <c r="I238" s="146">
        <f t="shared" si="88"/>
        <v>183.4</v>
      </c>
      <c r="J238" s="146">
        <f t="shared" si="88"/>
        <v>0</v>
      </c>
      <c r="K238" s="283">
        <f t="shared" si="88"/>
        <v>183.4</v>
      </c>
      <c r="L238" s="146">
        <f t="shared" si="88"/>
        <v>0</v>
      </c>
      <c r="M238" s="283">
        <f t="shared" si="88"/>
        <v>183.4</v>
      </c>
      <c r="N238" s="146">
        <f t="shared" si="88"/>
        <v>0</v>
      </c>
      <c r="O238" s="283">
        <f t="shared" si="88"/>
        <v>183.4</v>
      </c>
      <c r="P238" s="146">
        <f t="shared" si="88"/>
        <v>0</v>
      </c>
      <c r="Q238" s="283">
        <f t="shared" si="88"/>
        <v>183.4</v>
      </c>
    </row>
    <row r="239" spans="1:17" ht="17.25" customHeight="1">
      <c r="A239" s="81" t="s">
        <v>100</v>
      </c>
      <c r="B239" s="132" t="s">
        <v>210</v>
      </c>
      <c r="C239" s="79" t="s">
        <v>401</v>
      </c>
      <c r="D239" s="79" t="s">
        <v>356</v>
      </c>
      <c r="E239" s="87" t="s">
        <v>201</v>
      </c>
      <c r="F239" s="79" t="s">
        <v>366</v>
      </c>
      <c r="G239" s="118">
        <v>183.4</v>
      </c>
      <c r="H239" s="118"/>
      <c r="I239" s="118">
        <f>G239+H239</f>
        <v>183.4</v>
      </c>
      <c r="J239" s="118"/>
      <c r="K239" s="152">
        <f>I239+J239</f>
        <v>183.4</v>
      </c>
      <c r="L239" s="118"/>
      <c r="M239" s="152">
        <f>K239+L239</f>
        <v>183.4</v>
      </c>
      <c r="N239" s="118"/>
      <c r="O239" s="152">
        <f>M239+N239</f>
        <v>183.4</v>
      </c>
      <c r="P239" s="118"/>
      <c r="Q239" s="152">
        <f>O239+P239</f>
        <v>183.4</v>
      </c>
    </row>
    <row r="240" spans="1:17" s="6" customFormat="1" ht="28.5" customHeight="1">
      <c r="A240" s="143" t="s">
        <v>206</v>
      </c>
      <c r="B240" s="141" t="s">
        <v>210</v>
      </c>
      <c r="C240" s="142" t="s">
        <v>401</v>
      </c>
      <c r="D240" s="142" t="s">
        <v>356</v>
      </c>
      <c r="E240" s="145" t="s">
        <v>202</v>
      </c>
      <c r="F240" s="142"/>
      <c r="G240" s="146">
        <f aca="true" t="shared" si="89" ref="G240:M240">G242</f>
        <v>37.3</v>
      </c>
      <c r="H240" s="146">
        <f t="shared" si="89"/>
        <v>0</v>
      </c>
      <c r="I240" s="146">
        <f t="shared" si="89"/>
        <v>37.3</v>
      </c>
      <c r="J240" s="146">
        <f t="shared" si="89"/>
        <v>0</v>
      </c>
      <c r="K240" s="283">
        <f t="shared" si="89"/>
        <v>37.3</v>
      </c>
      <c r="L240" s="146">
        <f t="shared" si="89"/>
        <v>0</v>
      </c>
      <c r="M240" s="283">
        <f t="shared" si="89"/>
        <v>37.3</v>
      </c>
      <c r="N240" s="146">
        <f>N242</f>
        <v>0</v>
      </c>
      <c r="O240" s="283">
        <f>O242</f>
        <v>37.3</v>
      </c>
      <c r="P240" s="146">
        <f>P242</f>
        <v>0</v>
      </c>
      <c r="Q240" s="283">
        <f>Q242</f>
        <v>37.3</v>
      </c>
    </row>
    <row r="241" spans="1:17" s="6" customFormat="1" ht="15" customHeight="1">
      <c r="A241" s="91" t="s">
        <v>340</v>
      </c>
      <c r="B241" s="132" t="s">
        <v>210</v>
      </c>
      <c r="C241" s="79" t="s">
        <v>401</v>
      </c>
      <c r="D241" s="79" t="s">
        <v>356</v>
      </c>
      <c r="E241" s="87" t="s">
        <v>202</v>
      </c>
      <c r="F241" s="92" t="s">
        <v>341</v>
      </c>
      <c r="G241" s="146">
        <f aca="true" t="shared" si="90" ref="G241:Q241">G242</f>
        <v>37.3</v>
      </c>
      <c r="H241" s="146">
        <f t="shared" si="90"/>
        <v>0</v>
      </c>
      <c r="I241" s="146">
        <f t="shared" si="90"/>
        <v>37.3</v>
      </c>
      <c r="J241" s="146">
        <f t="shared" si="90"/>
        <v>0</v>
      </c>
      <c r="K241" s="283">
        <f t="shared" si="90"/>
        <v>37.3</v>
      </c>
      <c r="L241" s="146">
        <f t="shared" si="90"/>
        <v>0</v>
      </c>
      <c r="M241" s="283">
        <f t="shared" si="90"/>
        <v>37.3</v>
      </c>
      <c r="N241" s="146">
        <f t="shared" si="90"/>
        <v>0</v>
      </c>
      <c r="O241" s="283">
        <f t="shared" si="90"/>
        <v>37.3</v>
      </c>
      <c r="P241" s="146">
        <f t="shared" si="90"/>
        <v>0</v>
      </c>
      <c r="Q241" s="283">
        <f t="shared" si="90"/>
        <v>37.3</v>
      </c>
    </row>
    <row r="242" spans="1:17" ht="17.25" customHeight="1">
      <c r="A242" s="81" t="s">
        <v>100</v>
      </c>
      <c r="B242" s="132" t="s">
        <v>210</v>
      </c>
      <c r="C242" s="79" t="s">
        <v>401</v>
      </c>
      <c r="D242" s="79" t="s">
        <v>356</v>
      </c>
      <c r="E242" s="87" t="s">
        <v>202</v>
      </c>
      <c r="F242" s="79" t="s">
        <v>366</v>
      </c>
      <c r="G242" s="118">
        <v>37.3</v>
      </c>
      <c r="H242" s="118"/>
      <c r="I242" s="118">
        <f>G242+H242</f>
        <v>37.3</v>
      </c>
      <c r="J242" s="118"/>
      <c r="K242" s="152">
        <f>I242+J242</f>
        <v>37.3</v>
      </c>
      <c r="L242" s="118"/>
      <c r="M242" s="152">
        <f>K242+L242</f>
        <v>37.3</v>
      </c>
      <c r="N242" s="118"/>
      <c r="O242" s="152">
        <f>M242+N242</f>
        <v>37.3</v>
      </c>
      <c r="P242" s="118"/>
      <c r="Q242" s="152">
        <f>O242+P242</f>
        <v>37.3</v>
      </c>
    </row>
    <row r="243" spans="1:17" s="19" customFormat="1" ht="15" customHeight="1">
      <c r="A243" s="85" t="s">
        <v>400</v>
      </c>
      <c r="B243" s="132"/>
      <c r="C243" s="88"/>
      <c r="D243" s="88"/>
      <c r="E243" s="87"/>
      <c r="F243" s="88"/>
      <c r="G243" s="151">
        <f aca="true" t="shared" si="91" ref="G243:M243">G9+G75+G88+G95+G135+G170+G213+G220+G231</f>
        <v>23049.000000000004</v>
      </c>
      <c r="H243" s="151">
        <f t="shared" si="91"/>
        <v>3178.2</v>
      </c>
      <c r="I243" s="151">
        <f t="shared" si="91"/>
        <v>26227.2</v>
      </c>
      <c r="J243" s="151">
        <f t="shared" si="91"/>
        <v>0</v>
      </c>
      <c r="K243" s="151">
        <f t="shared" si="91"/>
        <v>26227.2</v>
      </c>
      <c r="L243" s="151">
        <f t="shared" si="91"/>
        <v>20</v>
      </c>
      <c r="M243" s="151">
        <f t="shared" si="91"/>
        <v>26247.2</v>
      </c>
      <c r="N243" s="315">
        <f>N9+N75+N88+N95+N135+N170+N213+N220+N231</f>
        <v>946.10058</v>
      </c>
      <c r="O243" s="314">
        <f>O9+O75+O88+O95+O135+O170+O213+O220+O231</f>
        <v>27193.30058</v>
      </c>
      <c r="P243" s="315">
        <f>P9+P75+P88+P95+P135+P170+P213+P220+P231</f>
        <v>1065</v>
      </c>
      <c r="Q243" s="314">
        <f>Q9+Q75+Q88+Q95+Q135+Q170+Q213+Q220+Q231</f>
        <v>28258.30058</v>
      </c>
    </row>
    <row r="245" spans="7:17" ht="15.75"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</row>
    <row r="246" spans="7:17" ht="15.75">
      <c r="G246" s="134"/>
      <c r="H246" s="134"/>
      <c r="I246" s="134">
        <f>I243-G243</f>
        <v>3178.199999999997</v>
      </c>
      <c r="J246" s="134"/>
      <c r="K246" s="134">
        <f>K243-I243</f>
        <v>0</v>
      </c>
      <c r="L246" s="134"/>
      <c r="M246" s="134">
        <f>M243-K243</f>
        <v>20</v>
      </c>
      <c r="N246" s="134"/>
      <c r="O246" s="311">
        <f>O243-M243</f>
        <v>946.1005799999984</v>
      </c>
      <c r="P246" s="134"/>
      <c r="Q246" s="311">
        <f>Q243-O243</f>
        <v>1065</v>
      </c>
    </row>
    <row r="247" spans="7:17" ht="15.75"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</row>
    <row r="249" spans="7:17" ht="15.75">
      <c r="G249" s="229"/>
      <c r="H249" s="229"/>
      <c r="I249" s="229"/>
      <c r="J249" s="229"/>
      <c r="K249" s="229"/>
      <c r="L249" s="229"/>
      <c r="M249" s="229"/>
      <c r="N249" s="229"/>
      <c r="O249" s="229"/>
      <c r="P249" s="229"/>
      <c r="Q249" s="229"/>
    </row>
    <row r="252" spans="2:17" s="6" customFormat="1" ht="15.75">
      <c r="B252" s="30"/>
      <c r="C252" s="8"/>
      <c r="D252" s="8"/>
      <c r="F252" s="8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</row>
    <row r="260" spans="2:17" s="6" customFormat="1" ht="15.75">
      <c r="B260" s="30"/>
      <c r="C260" s="8"/>
      <c r="D260" s="8"/>
      <c r="F260" s="8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</row>
    <row r="272" spans="2:17" s="6" customFormat="1" ht="15.75">
      <c r="B272" s="30"/>
      <c r="C272" s="8"/>
      <c r="D272" s="8"/>
      <c r="F272" s="8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</row>
    <row r="299" spans="2:17" s="6" customFormat="1" ht="15.75">
      <c r="B299" s="30"/>
      <c r="C299" s="8"/>
      <c r="D299" s="8"/>
      <c r="F299" s="8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</row>
    <row r="308" spans="2:17" s="6" customFormat="1" ht="15.75">
      <c r="B308" s="30"/>
      <c r="C308" s="8"/>
      <c r="D308" s="8"/>
      <c r="F308" s="8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</row>
    <row r="319" spans="2:5" ht="15.75">
      <c r="B319" s="133"/>
      <c r="C319" s="9"/>
      <c r="D319" s="9"/>
      <c r="E319" s="2"/>
    </row>
    <row r="320" spans="2:5" ht="15.75">
      <c r="B320" s="133"/>
      <c r="C320" s="9"/>
      <c r="D320" s="9"/>
      <c r="E320" s="2"/>
    </row>
    <row r="321" spans="2:5" ht="15.75">
      <c r="B321" s="133"/>
      <c r="C321" s="9"/>
      <c r="D321" s="9"/>
      <c r="E321" s="2"/>
    </row>
    <row r="322" spans="2:5" ht="15.75">
      <c r="B322" s="133"/>
      <c r="C322" s="9"/>
      <c r="D322" s="9"/>
      <c r="E322" s="2"/>
    </row>
    <row r="323" spans="2:5" ht="15.75">
      <c r="B323" s="133"/>
      <c r="C323" s="9"/>
      <c r="D323" s="9"/>
      <c r="E323" s="2"/>
    </row>
  </sheetData>
  <mergeCells count="3">
    <mergeCell ref="C1:G1"/>
    <mergeCell ref="C3:G3"/>
    <mergeCell ref="A5:Q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5"/>
  <sheetViews>
    <sheetView workbookViewId="0" topLeftCell="A1">
      <selection activeCell="L10" sqref="L10"/>
    </sheetView>
  </sheetViews>
  <sheetFormatPr defaultColWidth="9.00390625" defaultRowHeight="12.75"/>
  <cols>
    <col min="1" max="1" width="52.375" style="1" customWidth="1"/>
    <col min="2" max="2" width="5.00390625" style="234" hidden="1" customWidth="1"/>
    <col min="3" max="3" width="4.00390625" style="235" hidden="1" customWidth="1"/>
    <col min="4" max="4" width="4.25390625" style="235" hidden="1" customWidth="1"/>
    <col min="5" max="5" width="14.875" style="1" customWidth="1"/>
    <col min="6" max="6" width="5.125" style="7" customWidth="1"/>
    <col min="7" max="7" width="13.75390625" style="18" customWidth="1"/>
    <col min="8" max="8" width="9.625" style="1" hidden="1" customWidth="1"/>
    <col min="9" max="9" width="9.125" style="1" hidden="1" customWidth="1"/>
    <col min="10" max="16384" width="9.125" style="1" customWidth="1"/>
  </cols>
  <sheetData>
    <row r="1" spans="1:7" s="5" customFormat="1" ht="15.75">
      <c r="A1" s="10"/>
      <c r="B1" s="232"/>
      <c r="C1" s="348" t="s">
        <v>156</v>
      </c>
      <c r="D1" s="348"/>
      <c r="E1" s="348"/>
      <c r="F1" s="348"/>
      <c r="G1" s="348"/>
    </row>
    <row r="2" spans="1:7" s="5" customFormat="1" ht="15.75">
      <c r="A2" s="10"/>
      <c r="B2" s="232"/>
      <c r="C2" s="349" t="s">
        <v>361</v>
      </c>
      <c r="D2" s="349"/>
      <c r="E2" s="349"/>
      <c r="F2" s="349"/>
      <c r="G2" s="349"/>
    </row>
    <row r="3" spans="1:7" s="5" customFormat="1" ht="15.75">
      <c r="A3" s="10"/>
      <c r="B3" s="232"/>
      <c r="C3" s="349" t="s">
        <v>453</v>
      </c>
      <c r="D3" s="349"/>
      <c r="E3" s="349"/>
      <c r="F3" s="349"/>
      <c r="G3" s="349"/>
    </row>
    <row r="4" spans="1:7" s="5" customFormat="1" ht="15.75">
      <c r="A4" s="10"/>
      <c r="B4" s="232"/>
      <c r="C4" s="233"/>
      <c r="D4" s="233"/>
      <c r="E4" s="11"/>
      <c r="F4" s="163"/>
      <c r="G4" s="16"/>
    </row>
    <row r="5" spans="1:7" s="5" customFormat="1" ht="68.25" customHeight="1">
      <c r="A5" s="350" t="s">
        <v>300</v>
      </c>
      <c r="B5" s="350"/>
      <c r="C5" s="350"/>
      <c r="D5" s="350"/>
      <c r="E5" s="350"/>
      <c r="F5" s="350"/>
      <c r="G5" s="350"/>
    </row>
    <row r="6" ht="12" customHeight="1"/>
    <row r="7" spans="1:7" s="4" customFormat="1" ht="33" customHeight="1">
      <c r="A7" s="111" t="s">
        <v>362</v>
      </c>
      <c r="B7" s="236"/>
      <c r="C7" s="236" t="s">
        <v>257</v>
      </c>
      <c r="D7" s="236" t="s">
        <v>258</v>
      </c>
      <c r="E7" s="111" t="s">
        <v>133</v>
      </c>
      <c r="F7" s="111" t="s">
        <v>260</v>
      </c>
      <c r="G7" s="164" t="s">
        <v>261</v>
      </c>
    </row>
    <row r="8" spans="1:7" ht="12" customHeight="1">
      <c r="A8" s="27">
        <v>1</v>
      </c>
      <c r="B8" s="237">
        <v>2</v>
      </c>
      <c r="C8" s="237">
        <v>3</v>
      </c>
      <c r="D8" s="237">
        <v>4</v>
      </c>
      <c r="E8" s="27">
        <v>2</v>
      </c>
      <c r="F8" s="27">
        <v>3</v>
      </c>
      <c r="G8" s="137">
        <v>4</v>
      </c>
    </row>
    <row r="9" spans="1:7" s="159" customFormat="1" ht="57" customHeight="1">
      <c r="A9" s="143" t="s">
        <v>211</v>
      </c>
      <c r="B9" s="325" t="s">
        <v>134</v>
      </c>
      <c r="C9" s="326" t="s">
        <v>355</v>
      </c>
      <c r="D9" s="326" t="s">
        <v>357</v>
      </c>
      <c r="E9" s="144" t="s">
        <v>247</v>
      </c>
      <c r="F9" s="144"/>
      <c r="G9" s="307">
        <f>G10</f>
        <v>2414.17605</v>
      </c>
    </row>
    <row r="10" spans="1:7" s="6" customFormat="1" ht="42" customHeight="1">
      <c r="A10" s="270" t="s">
        <v>212</v>
      </c>
      <c r="B10" s="260" t="s">
        <v>134</v>
      </c>
      <c r="C10" s="261" t="s">
        <v>355</v>
      </c>
      <c r="D10" s="261" t="s">
        <v>357</v>
      </c>
      <c r="E10" s="258" t="s">
        <v>248</v>
      </c>
      <c r="F10" s="144"/>
      <c r="G10" s="307">
        <f>G11+G14+G17</f>
        <v>2414.17605</v>
      </c>
    </row>
    <row r="11" spans="1:7" ht="30" customHeight="1">
      <c r="A11" s="81" t="s">
        <v>213</v>
      </c>
      <c r="B11" s="132" t="s">
        <v>210</v>
      </c>
      <c r="C11" s="90" t="s">
        <v>355</v>
      </c>
      <c r="D11" s="90" t="s">
        <v>357</v>
      </c>
      <c r="E11" s="90" t="s">
        <v>214</v>
      </c>
      <c r="F11" s="211"/>
      <c r="G11" s="110">
        <f>G12</f>
        <v>700</v>
      </c>
    </row>
    <row r="12" spans="1:7" ht="30" customHeight="1">
      <c r="A12" s="91" t="s">
        <v>267</v>
      </c>
      <c r="B12" s="132" t="s">
        <v>210</v>
      </c>
      <c r="C12" s="90" t="s">
        <v>355</v>
      </c>
      <c r="D12" s="90" t="s">
        <v>357</v>
      </c>
      <c r="E12" s="90" t="s">
        <v>214</v>
      </c>
      <c r="F12" s="211" t="s">
        <v>268</v>
      </c>
      <c r="G12" s="110">
        <f>G13</f>
        <v>700</v>
      </c>
    </row>
    <row r="13" spans="1:7" ht="30" customHeight="1">
      <c r="A13" s="78" t="s">
        <v>269</v>
      </c>
      <c r="B13" s="132" t="s">
        <v>210</v>
      </c>
      <c r="C13" s="90" t="s">
        <v>355</v>
      </c>
      <c r="D13" s="90" t="s">
        <v>357</v>
      </c>
      <c r="E13" s="90" t="s">
        <v>214</v>
      </c>
      <c r="F13" s="211" t="s">
        <v>231</v>
      </c>
      <c r="G13" s="110">
        <f>'расх 17 г'!Q118</f>
        <v>700</v>
      </c>
    </row>
    <row r="14" spans="1:7" s="6" customFormat="1" ht="27" customHeight="1">
      <c r="A14" s="143" t="s">
        <v>251</v>
      </c>
      <c r="B14" s="141" t="s">
        <v>210</v>
      </c>
      <c r="C14" s="144" t="s">
        <v>355</v>
      </c>
      <c r="D14" s="144" t="s">
        <v>357</v>
      </c>
      <c r="E14" s="144" t="s">
        <v>249</v>
      </c>
      <c r="F14" s="144"/>
      <c r="G14" s="283">
        <f>G15</f>
        <v>1623</v>
      </c>
    </row>
    <row r="15" spans="1:7" ht="27" customHeight="1">
      <c r="A15" s="91" t="s">
        <v>267</v>
      </c>
      <c r="B15" s="132" t="s">
        <v>210</v>
      </c>
      <c r="C15" s="90" t="s">
        <v>355</v>
      </c>
      <c r="D15" s="90" t="s">
        <v>357</v>
      </c>
      <c r="E15" s="90" t="s">
        <v>249</v>
      </c>
      <c r="F15" s="90" t="s">
        <v>268</v>
      </c>
      <c r="G15" s="110">
        <f>G16</f>
        <v>1623</v>
      </c>
    </row>
    <row r="16" spans="1:7" ht="27" customHeight="1">
      <c r="A16" s="78" t="s">
        <v>269</v>
      </c>
      <c r="B16" s="132" t="s">
        <v>210</v>
      </c>
      <c r="C16" s="90" t="s">
        <v>355</v>
      </c>
      <c r="D16" s="90" t="s">
        <v>357</v>
      </c>
      <c r="E16" s="90" t="s">
        <v>249</v>
      </c>
      <c r="F16" s="90" t="s">
        <v>231</v>
      </c>
      <c r="G16" s="110">
        <f>'расх 17 г'!Q122</f>
        <v>1623</v>
      </c>
    </row>
    <row r="17" spans="1:7" s="6" customFormat="1" ht="27" customHeight="1">
      <c r="A17" s="143" t="s">
        <v>298</v>
      </c>
      <c r="B17" s="141" t="s">
        <v>210</v>
      </c>
      <c r="C17" s="144" t="s">
        <v>355</v>
      </c>
      <c r="D17" s="144" t="s">
        <v>357</v>
      </c>
      <c r="E17" s="258" t="s">
        <v>405</v>
      </c>
      <c r="F17" s="144"/>
      <c r="G17" s="307">
        <f>G18</f>
        <v>91.17605</v>
      </c>
    </row>
    <row r="18" spans="1:7" ht="27" customHeight="1">
      <c r="A18" s="91" t="s">
        <v>267</v>
      </c>
      <c r="B18" s="132" t="s">
        <v>210</v>
      </c>
      <c r="C18" s="211" t="s">
        <v>355</v>
      </c>
      <c r="D18" s="211" t="s">
        <v>357</v>
      </c>
      <c r="E18" s="268" t="s">
        <v>405</v>
      </c>
      <c r="F18" s="90" t="s">
        <v>268</v>
      </c>
      <c r="G18" s="318">
        <f>G19</f>
        <v>91.17605</v>
      </c>
    </row>
    <row r="19" spans="1:7" ht="27" customHeight="1">
      <c r="A19" s="78" t="s">
        <v>269</v>
      </c>
      <c r="B19" s="132" t="s">
        <v>210</v>
      </c>
      <c r="C19" s="211" t="s">
        <v>355</v>
      </c>
      <c r="D19" s="211" t="s">
        <v>357</v>
      </c>
      <c r="E19" s="268" t="s">
        <v>405</v>
      </c>
      <c r="F19" s="90" t="s">
        <v>231</v>
      </c>
      <c r="G19" s="318">
        <f>'расх 17 г'!Q126</f>
        <v>91.17605</v>
      </c>
    </row>
    <row r="20" spans="1:7" ht="27" customHeight="1" hidden="1">
      <c r="A20" s="195" t="s">
        <v>30</v>
      </c>
      <c r="B20" s="238" t="s">
        <v>134</v>
      </c>
      <c r="C20" s="239" t="s">
        <v>355</v>
      </c>
      <c r="D20" s="239" t="s">
        <v>357</v>
      </c>
      <c r="E20" s="241" t="s">
        <v>249</v>
      </c>
      <c r="F20" s="241" t="s">
        <v>372</v>
      </c>
      <c r="G20" s="110"/>
    </row>
    <row r="21" spans="1:7" s="159" customFormat="1" ht="47.25" customHeight="1">
      <c r="A21" s="316" t="s">
        <v>215</v>
      </c>
      <c r="B21" s="171" t="s">
        <v>210</v>
      </c>
      <c r="C21" s="156" t="s">
        <v>355</v>
      </c>
      <c r="D21" s="156" t="s">
        <v>349</v>
      </c>
      <c r="E21" s="144" t="s">
        <v>252</v>
      </c>
      <c r="F21" s="186"/>
      <c r="G21" s="262">
        <f>G22</f>
        <v>4</v>
      </c>
    </row>
    <row r="22" spans="1:7" s="6" customFormat="1" ht="28.5" customHeight="1">
      <c r="A22" s="143" t="s">
        <v>279</v>
      </c>
      <c r="B22" s="141" t="s">
        <v>210</v>
      </c>
      <c r="C22" s="142" t="s">
        <v>355</v>
      </c>
      <c r="D22" s="142" t="s">
        <v>349</v>
      </c>
      <c r="E22" s="258" t="s">
        <v>253</v>
      </c>
      <c r="F22" s="186"/>
      <c r="G22" s="262">
        <f>G23</f>
        <v>4</v>
      </c>
    </row>
    <row r="23" spans="1:7" ht="17.25" customHeight="1">
      <c r="A23" s="22" t="s">
        <v>297</v>
      </c>
      <c r="B23" s="132" t="s">
        <v>210</v>
      </c>
      <c r="C23" s="92" t="s">
        <v>355</v>
      </c>
      <c r="D23" s="92" t="s">
        <v>349</v>
      </c>
      <c r="E23" s="211" t="s">
        <v>216</v>
      </c>
      <c r="F23" s="136"/>
      <c r="G23" s="216">
        <f>G24</f>
        <v>4</v>
      </c>
    </row>
    <row r="24" spans="1:7" ht="29.25" customHeight="1">
      <c r="A24" s="91" t="s">
        <v>267</v>
      </c>
      <c r="B24" s="132" t="s">
        <v>210</v>
      </c>
      <c r="C24" s="92" t="s">
        <v>355</v>
      </c>
      <c r="D24" s="92" t="s">
        <v>349</v>
      </c>
      <c r="E24" s="211" t="s">
        <v>216</v>
      </c>
      <c r="F24" s="92" t="s">
        <v>268</v>
      </c>
      <c r="G24" s="216">
        <f>G25</f>
        <v>4</v>
      </c>
    </row>
    <row r="25" spans="1:7" ht="30" customHeight="1">
      <c r="A25" s="34" t="s">
        <v>269</v>
      </c>
      <c r="B25" s="132" t="s">
        <v>210</v>
      </c>
      <c r="C25" s="92" t="s">
        <v>355</v>
      </c>
      <c r="D25" s="92" t="s">
        <v>349</v>
      </c>
      <c r="E25" s="211" t="s">
        <v>216</v>
      </c>
      <c r="F25" s="92" t="s">
        <v>231</v>
      </c>
      <c r="G25" s="216">
        <f>'расх 17 г'!G134</f>
        <v>4</v>
      </c>
    </row>
    <row r="26" spans="1:7" s="6" customFormat="1" ht="28.5" customHeight="1">
      <c r="A26" s="274" t="s">
        <v>149</v>
      </c>
      <c r="B26" s="141"/>
      <c r="C26" s="142"/>
      <c r="D26" s="142"/>
      <c r="E26" s="258" t="s">
        <v>148</v>
      </c>
      <c r="F26" s="142"/>
      <c r="G26" s="262">
        <f>G27</f>
        <v>2894.2</v>
      </c>
    </row>
    <row r="27" spans="1:7" s="6" customFormat="1" ht="39.75" customHeight="1">
      <c r="A27" s="274" t="s">
        <v>151</v>
      </c>
      <c r="B27" s="141"/>
      <c r="C27" s="186"/>
      <c r="D27" s="186"/>
      <c r="E27" s="258" t="s">
        <v>150</v>
      </c>
      <c r="F27" s="142"/>
      <c r="G27" s="283">
        <f>G28+G32</f>
        <v>2894.2</v>
      </c>
    </row>
    <row r="28" spans="1:7" ht="15" customHeight="1">
      <c r="A28" s="273" t="s">
        <v>153</v>
      </c>
      <c r="B28" s="132"/>
      <c r="C28" s="92"/>
      <c r="D28" s="92"/>
      <c r="E28" s="213" t="s">
        <v>152</v>
      </c>
      <c r="F28" s="79"/>
      <c r="G28" s="149">
        <f>G29</f>
        <v>2879.7</v>
      </c>
    </row>
    <row r="29" spans="1:7" ht="27" customHeight="1">
      <c r="A29" s="91" t="s">
        <v>267</v>
      </c>
      <c r="B29" s="132"/>
      <c r="C29" s="92"/>
      <c r="D29" s="92"/>
      <c r="E29" s="213" t="s">
        <v>152</v>
      </c>
      <c r="F29" s="79" t="s">
        <v>268</v>
      </c>
      <c r="G29" s="149">
        <f>G30</f>
        <v>2879.7</v>
      </c>
    </row>
    <row r="30" spans="1:7" ht="27.75" customHeight="1">
      <c r="A30" s="78" t="s">
        <v>269</v>
      </c>
      <c r="B30" s="132"/>
      <c r="C30" s="92"/>
      <c r="D30" s="92"/>
      <c r="E30" s="213" t="s">
        <v>152</v>
      </c>
      <c r="F30" s="79" t="s">
        <v>231</v>
      </c>
      <c r="G30" s="149">
        <f>'расх 17 г'!O107</f>
        <v>2879.7</v>
      </c>
    </row>
    <row r="31" spans="1:7" ht="66.75" customHeight="1" hidden="1">
      <c r="A31" s="275"/>
      <c r="B31" s="132"/>
      <c r="C31" s="92"/>
      <c r="D31" s="92"/>
      <c r="E31" s="182"/>
      <c r="F31" s="192"/>
      <c r="G31" s="149">
        <f>G32</f>
        <v>14.5</v>
      </c>
    </row>
    <row r="32" spans="1:7" ht="29.25" customHeight="1">
      <c r="A32" s="275" t="s">
        <v>155</v>
      </c>
      <c r="B32" s="132"/>
      <c r="C32" s="92"/>
      <c r="D32" s="92"/>
      <c r="E32" s="213" t="s">
        <v>154</v>
      </c>
      <c r="F32" s="79"/>
      <c r="G32" s="149">
        <f>G33</f>
        <v>14.5</v>
      </c>
    </row>
    <row r="33" spans="1:7" ht="30" customHeight="1">
      <c r="A33" s="91" t="s">
        <v>267</v>
      </c>
      <c r="B33" s="132"/>
      <c r="C33" s="136"/>
      <c r="D33" s="136"/>
      <c r="E33" s="213" t="s">
        <v>154</v>
      </c>
      <c r="F33" s="79" t="s">
        <v>268</v>
      </c>
      <c r="G33" s="110">
        <f>G34</f>
        <v>14.5</v>
      </c>
    </row>
    <row r="34" spans="1:7" ht="30" customHeight="1">
      <c r="A34" s="78" t="s">
        <v>269</v>
      </c>
      <c r="B34" s="132"/>
      <c r="C34" s="136"/>
      <c r="D34" s="136"/>
      <c r="E34" s="213" t="s">
        <v>154</v>
      </c>
      <c r="F34" s="79" t="s">
        <v>231</v>
      </c>
      <c r="G34" s="110">
        <f>'расх 17 г'!O111</f>
        <v>14.5</v>
      </c>
    </row>
    <row r="35" spans="1:7" ht="30" customHeight="1">
      <c r="A35" s="143" t="s">
        <v>432</v>
      </c>
      <c r="B35" s="132"/>
      <c r="C35" s="136"/>
      <c r="D35" s="136"/>
      <c r="E35" s="144" t="s">
        <v>433</v>
      </c>
      <c r="F35" s="202"/>
      <c r="G35" s="283">
        <f>G36+G45+G52</f>
        <v>7102.570000000001</v>
      </c>
    </row>
    <row r="36" spans="1:7" ht="15.75">
      <c r="A36" s="143" t="s">
        <v>435</v>
      </c>
      <c r="B36" s="132"/>
      <c r="C36" s="136"/>
      <c r="D36" s="136"/>
      <c r="E36" s="144" t="s">
        <v>434</v>
      </c>
      <c r="F36" s="147"/>
      <c r="G36" s="110">
        <f>G37+G40</f>
        <v>5659.484</v>
      </c>
    </row>
    <row r="37" spans="1:7" ht="25.5">
      <c r="A37" s="143" t="s">
        <v>446</v>
      </c>
      <c r="B37" s="132"/>
      <c r="C37" s="136"/>
      <c r="D37" s="136"/>
      <c r="E37" s="144" t="s">
        <v>436</v>
      </c>
      <c r="F37" s="147"/>
      <c r="G37" s="110">
        <f>G38</f>
        <v>4356.175</v>
      </c>
    </row>
    <row r="38" spans="1:7" ht="44.25" customHeight="1">
      <c r="A38" s="179" t="s">
        <v>263</v>
      </c>
      <c r="B38" s="132"/>
      <c r="C38" s="136"/>
      <c r="D38" s="136"/>
      <c r="E38" s="211" t="s">
        <v>436</v>
      </c>
      <c r="F38" s="82" t="s">
        <v>103</v>
      </c>
      <c r="G38" s="110">
        <f>G39</f>
        <v>4356.175</v>
      </c>
    </row>
    <row r="39" spans="1:7" ht="15.75">
      <c r="A39" s="81" t="s">
        <v>305</v>
      </c>
      <c r="B39" s="132"/>
      <c r="C39" s="136"/>
      <c r="D39" s="136"/>
      <c r="E39" s="211" t="s">
        <v>436</v>
      </c>
      <c r="F39" s="67" t="s">
        <v>412</v>
      </c>
      <c r="G39" s="110">
        <f>'расх 17 г'!O176</f>
        <v>4356.175</v>
      </c>
    </row>
    <row r="40" spans="1:7" ht="25.5">
      <c r="A40" s="81" t="s">
        <v>447</v>
      </c>
      <c r="B40" s="132"/>
      <c r="C40" s="136"/>
      <c r="D40" s="136"/>
      <c r="E40" s="90" t="s">
        <v>437</v>
      </c>
      <c r="F40" s="79"/>
      <c r="G40" s="110">
        <f>G41+G43</f>
        <v>1303.3089999999997</v>
      </c>
    </row>
    <row r="41" spans="1:7" ht="30" customHeight="1">
      <c r="A41" s="91" t="s">
        <v>267</v>
      </c>
      <c r="B41" s="132"/>
      <c r="C41" s="136"/>
      <c r="D41" s="136"/>
      <c r="E41" s="90" t="s">
        <v>437</v>
      </c>
      <c r="F41" s="79" t="s">
        <v>268</v>
      </c>
      <c r="G41" s="110">
        <f>G42</f>
        <v>1248.6089999999997</v>
      </c>
    </row>
    <row r="42" spans="1:7" ht="30" customHeight="1">
      <c r="A42" s="78" t="s">
        <v>269</v>
      </c>
      <c r="B42" s="132"/>
      <c r="C42" s="136"/>
      <c r="D42" s="136"/>
      <c r="E42" s="90" t="s">
        <v>437</v>
      </c>
      <c r="F42" s="79" t="s">
        <v>231</v>
      </c>
      <c r="G42" s="110">
        <f>'расх 17 г'!Q182</f>
        <v>1248.6089999999997</v>
      </c>
    </row>
    <row r="43" spans="1:7" ht="15.75">
      <c r="A43" s="81" t="s">
        <v>126</v>
      </c>
      <c r="B43" s="132"/>
      <c r="C43" s="136"/>
      <c r="D43" s="136"/>
      <c r="E43" s="90" t="s">
        <v>437</v>
      </c>
      <c r="F43" s="79" t="s">
        <v>270</v>
      </c>
      <c r="G43" s="110">
        <f>G44</f>
        <v>54.7</v>
      </c>
    </row>
    <row r="44" spans="1:7" ht="15.75">
      <c r="A44" s="81" t="s">
        <v>235</v>
      </c>
      <c r="B44" s="132"/>
      <c r="C44" s="136"/>
      <c r="D44" s="136"/>
      <c r="E44" s="90" t="s">
        <v>437</v>
      </c>
      <c r="F44" s="79" t="s">
        <v>234</v>
      </c>
      <c r="G44" s="110">
        <f>'расх 17 г'!O186</f>
        <v>54.7</v>
      </c>
    </row>
    <row r="45" spans="1:7" ht="30" customHeight="1">
      <c r="A45" s="81" t="s">
        <v>438</v>
      </c>
      <c r="B45" s="132"/>
      <c r="C45" s="136"/>
      <c r="D45" s="136"/>
      <c r="E45" s="213" t="s">
        <v>439</v>
      </c>
      <c r="F45" s="79"/>
      <c r="G45" s="110">
        <f>G46+G49</f>
        <v>1310.6649999999997</v>
      </c>
    </row>
    <row r="46" spans="1:7" ht="25.5">
      <c r="A46" s="143" t="s">
        <v>448</v>
      </c>
      <c r="B46" s="132"/>
      <c r="C46" s="136"/>
      <c r="D46" s="136"/>
      <c r="E46" s="144" t="s">
        <v>440</v>
      </c>
      <c r="F46" s="147"/>
      <c r="G46" s="110">
        <f>G47</f>
        <v>984.1999999999998</v>
      </c>
    </row>
    <row r="47" spans="1:7" ht="42" customHeight="1">
      <c r="A47" s="179" t="s">
        <v>263</v>
      </c>
      <c r="B47" s="132"/>
      <c r="C47" s="136"/>
      <c r="D47" s="136"/>
      <c r="E47" s="90" t="s">
        <v>440</v>
      </c>
      <c r="F47" s="67" t="s">
        <v>103</v>
      </c>
      <c r="G47" s="110">
        <f>G48</f>
        <v>984.1999999999998</v>
      </c>
    </row>
    <row r="48" spans="1:7" ht="15.75">
      <c r="A48" s="81" t="s">
        <v>305</v>
      </c>
      <c r="B48" s="132"/>
      <c r="C48" s="136"/>
      <c r="D48" s="136"/>
      <c r="E48" s="90" t="s">
        <v>440</v>
      </c>
      <c r="F48" s="67" t="s">
        <v>412</v>
      </c>
      <c r="G48" s="110">
        <f>'расх 17 г'!O192</f>
        <v>984.1999999999998</v>
      </c>
    </row>
    <row r="49" spans="1:7" ht="25.5">
      <c r="A49" s="81" t="s">
        <v>449</v>
      </c>
      <c r="B49" s="132"/>
      <c r="C49" s="136"/>
      <c r="D49" s="136"/>
      <c r="E49" s="90" t="s">
        <v>441</v>
      </c>
      <c r="F49" s="79"/>
      <c r="G49" s="110">
        <f>G50</f>
        <v>326.4649999999999</v>
      </c>
    </row>
    <row r="50" spans="1:7" ht="25.5">
      <c r="A50" s="91" t="s">
        <v>267</v>
      </c>
      <c r="B50" s="132"/>
      <c r="C50" s="136"/>
      <c r="D50" s="136"/>
      <c r="E50" s="90" t="s">
        <v>441</v>
      </c>
      <c r="F50" s="79" t="s">
        <v>268</v>
      </c>
      <c r="G50" s="110">
        <f>G51</f>
        <v>326.4649999999999</v>
      </c>
    </row>
    <row r="51" spans="1:7" ht="30" customHeight="1">
      <c r="A51" s="78" t="s">
        <v>269</v>
      </c>
      <c r="B51" s="132"/>
      <c r="C51" s="136"/>
      <c r="D51" s="136"/>
      <c r="E51" s="90" t="s">
        <v>441</v>
      </c>
      <c r="F51" s="79" t="s">
        <v>231</v>
      </c>
      <c r="G51" s="110">
        <f>'расх 17 г'!O198</f>
        <v>326.4649999999999</v>
      </c>
    </row>
    <row r="52" spans="1:7" ht="25.5">
      <c r="A52" s="143" t="s">
        <v>442</v>
      </c>
      <c r="B52" s="132"/>
      <c r="C52" s="136"/>
      <c r="D52" s="136"/>
      <c r="E52" s="258" t="s">
        <v>444</v>
      </c>
      <c r="F52" s="142"/>
      <c r="G52" s="110">
        <f>G53</f>
        <v>132.421</v>
      </c>
    </row>
    <row r="53" spans="1:7" ht="30" customHeight="1">
      <c r="A53" s="81" t="s">
        <v>450</v>
      </c>
      <c r="B53" s="132"/>
      <c r="C53" s="136"/>
      <c r="D53" s="136"/>
      <c r="E53" s="90" t="s">
        <v>445</v>
      </c>
      <c r="F53" s="79"/>
      <c r="G53" s="110">
        <f>G54</f>
        <v>132.421</v>
      </c>
    </row>
    <row r="54" spans="1:7" ht="43.5" customHeight="1">
      <c r="A54" s="179" t="s">
        <v>263</v>
      </c>
      <c r="B54" s="132"/>
      <c r="C54" s="136"/>
      <c r="D54" s="136"/>
      <c r="E54" s="90" t="s">
        <v>445</v>
      </c>
      <c r="F54" s="79" t="s">
        <v>103</v>
      </c>
      <c r="G54" s="110">
        <f>G55</f>
        <v>132.421</v>
      </c>
    </row>
    <row r="55" spans="1:7" ht="15.75">
      <c r="A55" s="81" t="s">
        <v>305</v>
      </c>
      <c r="B55" s="132"/>
      <c r="C55" s="136"/>
      <c r="D55" s="136"/>
      <c r="E55" s="90" t="s">
        <v>445</v>
      </c>
      <c r="F55" s="67" t="s">
        <v>412</v>
      </c>
      <c r="G55" s="110">
        <f>'расх 17 г'!Q204</f>
        <v>132.421</v>
      </c>
    </row>
    <row r="56" spans="1:7" s="267" customFormat="1" ht="12.75">
      <c r="A56" s="263" t="s">
        <v>135</v>
      </c>
      <c r="B56" s="264"/>
      <c r="C56" s="265"/>
      <c r="D56" s="265"/>
      <c r="E56" s="266"/>
      <c r="F56" s="266"/>
      <c r="G56" s="291">
        <f>G21+G9+G26+G35</f>
        <v>12414.94605</v>
      </c>
    </row>
    <row r="57" spans="1:7" s="203" customFormat="1" ht="30" customHeight="1">
      <c r="A57" s="324" t="s">
        <v>262</v>
      </c>
      <c r="B57" s="171" t="s">
        <v>134</v>
      </c>
      <c r="C57" s="172" t="s">
        <v>353</v>
      </c>
      <c r="D57" s="172" t="s">
        <v>354</v>
      </c>
      <c r="E57" s="144" t="s">
        <v>168</v>
      </c>
      <c r="F57" s="177"/>
      <c r="G57" s="288">
        <f>G58</f>
        <v>960.4100000000001</v>
      </c>
    </row>
    <row r="58" spans="1:7" s="5" customFormat="1" ht="13.5" customHeight="1">
      <c r="A58" s="34" t="s">
        <v>220</v>
      </c>
      <c r="B58" s="132" t="s">
        <v>134</v>
      </c>
      <c r="C58" s="244" t="s">
        <v>353</v>
      </c>
      <c r="D58" s="244" t="s">
        <v>354</v>
      </c>
      <c r="E58" s="211" t="s">
        <v>169</v>
      </c>
      <c r="F58" s="244"/>
      <c r="G58" s="292">
        <f>G59</f>
        <v>960.4100000000001</v>
      </c>
    </row>
    <row r="59" spans="1:7" s="5" customFormat="1" ht="27.75" customHeight="1">
      <c r="A59" s="34" t="s">
        <v>221</v>
      </c>
      <c r="B59" s="132" t="s">
        <v>134</v>
      </c>
      <c r="C59" s="211" t="s">
        <v>353</v>
      </c>
      <c r="D59" s="211" t="s">
        <v>354</v>
      </c>
      <c r="E59" s="211" t="s">
        <v>170</v>
      </c>
      <c r="F59" s="244"/>
      <c r="G59" s="292">
        <f>G60</f>
        <v>960.4100000000001</v>
      </c>
    </row>
    <row r="60" spans="1:7" s="5" customFormat="1" ht="44.25" customHeight="1">
      <c r="A60" s="179" t="s">
        <v>263</v>
      </c>
      <c r="B60" s="132" t="s">
        <v>134</v>
      </c>
      <c r="C60" s="211" t="s">
        <v>353</v>
      </c>
      <c r="D60" s="211" t="s">
        <v>354</v>
      </c>
      <c r="E60" s="211" t="s">
        <v>170</v>
      </c>
      <c r="F60" s="211" t="s">
        <v>103</v>
      </c>
      <c r="G60" s="292">
        <f>G61</f>
        <v>960.4100000000001</v>
      </c>
    </row>
    <row r="61" spans="1:7" s="5" customFormat="1" ht="17.25" customHeight="1">
      <c r="A61" s="179" t="s">
        <v>264</v>
      </c>
      <c r="B61" s="132" t="s">
        <v>134</v>
      </c>
      <c r="C61" s="211" t="s">
        <v>353</v>
      </c>
      <c r="D61" s="211" t="s">
        <v>354</v>
      </c>
      <c r="E61" s="211" t="s">
        <v>170</v>
      </c>
      <c r="F61" s="244" t="s">
        <v>36</v>
      </c>
      <c r="G61" s="292">
        <f>'расх 17 г'!M15</f>
        <v>960.4100000000001</v>
      </c>
    </row>
    <row r="62" spans="1:7" s="5" customFormat="1" ht="25.5" hidden="1">
      <c r="A62" s="245" t="s">
        <v>222</v>
      </c>
      <c r="B62" s="181" t="s">
        <v>134</v>
      </c>
      <c r="C62" s="241" t="s">
        <v>353</v>
      </c>
      <c r="D62" s="241" t="s">
        <v>354</v>
      </c>
      <c r="E62" s="241" t="s">
        <v>170</v>
      </c>
      <c r="F62" s="241">
        <v>121</v>
      </c>
      <c r="G62" s="293"/>
    </row>
    <row r="63" spans="1:7" s="5" customFormat="1" ht="38.25" hidden="1">
      <c r="A63" s="245" t="s">
        <v>224</v>
      </c>
      <c r="B63" s="181" t="s">
        <v>134</v>
      </c>
      <c r="C63" s="241" t="s">
        <v>353</v>
      </c>
      <c r="D63" s="241" t="s">
        <v>354</v>
      </c>
      <c r="E63" s="241" t="s">
        <v>170</v>
      </c>
      <c r="F63" s="241" t="s">
        <v>225</v>
      </c>
      <c r="G63" s="293"/>
    </row>
    <row r="64" spans="1:7" s="203" customFormat="1" ht="27" customHeight="1">
      <c r="A64" s="324" t="s">
        <v>226</v>
      </c>
      <c r="B64" s="171" t="s">
        <v>134</v>
      </c>
      <c r="C64" s="156" t="s">
        <v>353</v>
      </c>
      <c r="D64" s="156" t="s">
        <v>356</v>
      </c>
      <c r="E64" s="144" t="s">
        <v>171</v>
      </c>
      <c r="F64" s="142"/>
      <c r="G64" s="158">
        <f>G65</f>
        <v>847.37</v>
      </c>
    </row>
    <row r="65" spans="1:7" s="5" customFormat="1" ht="15" customHeight="1">
      <c r="A65" s="246" t="s">
        <v>265</v>
      </c>
      <c r="B65" s="132" t="s">
        <v>134</v>
      </c>
      <c r="C65" s="92" t="s">
        <v>353</v>
      </c>
      <c r="D65" s="92" t="s">
        <v>356</v>
      </c>
      <c r="E65" s="211" t="s">
        <v>172</v>
      </c>
      <c r="F65" s="136"/>
      <c r="G65" s="149">
        <f>G66</f>
        <v>847.37</v>
      </c>
    </row>
    <row r="66" spans="1:7" s="5" customFormat="1" ht="25.5" customHeight="1">
      <c r="A66" s="34" t="s">
        <v>221</v>
      </c>
      <c r="B66" s="132" t="s">
        <v>134</v>
      </c>
      <c r="C66" s="92" t="s">
        <v>353</v>
      </c>
      <c r="D66" s="92" t="s">
        <v>356</v>
      </c>
      <c r="E66" s="211" t="s">
        <v>173</v>
      </c>
      <c r="F66" s="136"/>
      <c r="G66" s="292">
        <f>G67</f>
        <v>847.37</v>
      </c>
    </row>
    <row r="67" spans="1:7" s="5" customFormat="1" ht="51.75" customHeight="1">
      <c r="A67" s="179" t="s">
        <v>263</v>
      </c>
      <c r="B67" s="132" t="s">
        <v>134</v>
      </c>
      <c r="C67" s="92" t="s">
        <v>353</v>
      </c>
      <c r="D67" s="92" t="s">
        <v>356</v>
      </c>
      <c r="E67" s="211" t="s">
        <v>173</v>
      </c>
      <c r="F67" s="136" t="s">
        <v>103</v>
      </c>
      <c r="G67" s="292">
        <f>G68</f>
        <v>847.37</v>
      </c>
    </row>
    <row r="68" spans="1:7" s="5" customFormat="1" ht="17.25" customHeight="1">
      <c r="A68" s="179" t="s">
        <v>264</v>
      </c>
      <c r="B68" s="132" t="s">
        <v>134</v>
      </c>
      <c r="C68" s="92" t="s">
        <v>353</v>
      </c>
      <c r="D68" s="92" t="s">
        <v>356</v>
      </c>
      <c r="E68" s="211" t="s">
        <v>173</v>
      </c>
      <c r="F68" s="136" t="s">
        <v>36</v>
      </c>
      <c r="G68" s="292">
        <f>'расх 17 г'!M23</f>
        <v>847.37</v>
      </c>
    </row>
    <row r="69" spans="1:7" s="5" customFormat="1" ht="25.5" hidden="1">
      <c r="A69" s="245" t="s">
        <v>222</v>
      </c>
      <c r="B69" s="181" t="s">
        <v>134</v>
      </c>
      <c r="C69" s="241" t="s">
        <v>353</v>
      </c>
      <c r="D69" s="241" t="s">
        <v>356</v>
      </c>
      <c r="E69" s="241" t="s">
        <v>173</v>
      </c>
      <c r="F69" s="241">
        <v>121</v>
      </c>
      <c r="G69" s="293"/>
    </row>
    <row r="70" spans="1:7" s="5" customFormat="1" ht="38.25" hidden="1">
      <c r="A70" s="245" t="s">
        <v>224</v>
      </c>
      <c r="B70" s="181" t="s">
        <v>134</v>
      </c>
      <c r="C70" s="241" t="s">
        <v>353</v>
      </c>
      <c r="D70" s="241" t="s">
        <v>356</v>
      </c>
      <c r="E70" s="241" t="s">
        <v>173</v>
      </c>
      <c r="F70" s="241" t="s">
        <v>225</v>
      </c>
      <c r="G70" s="293"/>
    </row>
    <row r="71" spans="1:7" s="20" customFormat="1" ht="39.75" customHeight="1">
      <c r="A71" s="143" t="s">
        <v>227</v>
      </c>
      <c r="B71" s="141" t="s">
        <v>134</v>
      </c>
      <c r="C71" s="142" t="s">
        <v>353</v>
      </c>
      <c r="D71" s="142" t="s">
        <v>355</v>
      </c>
      <c r="E71" s="144" t="s">
        <v>174</v>
      </c>
      <c r="F71" s="142"/>
      <c r="G71" s="301">
        <f>G72+G91</f>
        <v>8178.73851</v>
      </c>
    </row>
    <row r="72" spans="1:7" s="5" customFormat="1" ht="26.25" customHeight="1">
      <c r="A72" s="91" t="s">
        <v>266</v>
      </c>
      <c r="B72" s="132" t="s">
        <v>134</v>
      </c>
      <c r="C72" s="92" t="s">
        <v>353</v>
      </c>
      <c r="D72" s="92" t="s">
        <v>355</v>
      </c>
      <c r="E72" s="211" t="s">
        <v>175</v>
      </c>
      <c r="F72" s="92"/>
      <c r="G72" s="303">
        <f>G73+G79</f>
        <v>8178.73851</v>
      </c>
    </row>
    <row r="73" spans="1:7" s="5" customFormat="1" ht="27" customHeight="1">
      <c r="A73" s="34" t="s">
        <v>221</v>
      </c>
      <c r="B73" s="132" t="s">
        <v>134</v>
      </c>
      <c r="C73" s="92" t="s">
        <v>353</v>
      </c>
      <c r="D73" s="92" t="s">
        <v>355</v>
      </c>
      <c r="E73" s="211" t="s">
        <v>176</v>
      </c>
      <c r="F73" s="92"/>
      <c r="G73" s="247">
        <f>G74</f>
        <v>5949.8</v>
      </c>
    </row>
    <row r="74" spans="1:7" s="5" customFormat="1" ht="51">
      <c r="A74" s="179" t="s">
        <v>263</v>
      </c>
      <c r="B74" s="132" t="s">
        <v>134</v>
      </c>
      <c r="C74" s="92" t="s">
        <v>353</v>
      </c>
      <c r="D74" s="92" t="s">
        <v>355</v>
      </c>
      <c r="E74" s="211" t="s">
        <v>176</v>
      </c>
      <c r="F74" s="92" t="s">
        <v>103</v>
      </c>
      <c r="G74" s="247">
        <f>G75</f>
        <v>5949.8</v>
      </c>
    </row>
    <row r="75" spans="1:7" s="5" customFormat="1" ht="25.5">
      <c r="A75" s="34" t="s">
        <v>230</v>
      </c>
      <c r="B75" s="132" t="s">
        <v>134</v>
      </c>
      <c r="C75" s="92" t="s">
        <v>353</v>
      </c>
      <c r="D75" s="92" t="s">
        <v>355</v>
      </c>
      <c r="E75" s="211" t="s">
        <v>176</v>
      </c>
      <c r="F75" s="92" t="s">
        <v>36</v>
      </c>
      <c r="G75" s="247">
        <f>'расх 17 г'!M31</f>
        <v>5949.8</v>
      </c>
    </row>
    <row r="76" spans="1:7" s="5" customFormat="1" ht="25.5" hidden="1">
      <c r="A76" s="245" t="s">
        <v>222</v>
      </c>
      <c r="B76" s="181" t="s">
        <v>134</v>
      </c>
      <c r="C76" s="215" t="s">
        <v>353</v>
      </c>
      <c r="D76" s="215" t="s">
        <v>355</v>
      </c>
      <c r="E76" s="241" t="s">
        <v>176</v>
      </c>
      <c r="F76" s="215" t="s">
        <v>368</v>
      </c>
      <c r="G76" s="149"/>
    </row>
    <row r="77" spans="1:7" s="5" customFormat="1" ht="25.5" hidden="1">
      <c r="A77" s="245" t="s">
        <v>233</v>
      </c>
      <c r="B77" s="181" t="s">
        <v>134</v>
      </c>
      <c r="C77" s="215" t="s">
        <v>353</v>
      </c>
      <c r="D77" s="215" t="s">
        <v>355</v>
      </c>
      <c r="E77" s="241" t="s">
        <v>176</v>
      </c>
      <c r="F77" s="215" t="s">
        <v>369</v>
      </c>
      <c r="G77" s="149"/>
    </row>
    <row r="78" spans="1:7" s="5" customFormat="1" ht="41.25" customHeight="1" hidden="1">
      <c r="A78" s="245" t="s">
        <v>224</v>
      </c>
      <c r="B78" s="181" t="s">
        <v>134</v>
      </c>
      <c r="C78" s="215" t="s">
        <v>353</v>
      </c>
      <c r="D78" s="215" t="s">
        <v>355</v>
      </c>
      <c r="E78" s="241" t="s">
        <v>176</v>
      </c>
      <c r="F78" s="215" t="s">
        <v>225</v>
      </c>
      <c r="G78" s="149"/>
    </row>
    <row r="79" spans="1:7" s="5" customFormat="1" ht="19.5" customHeight="1">
      <c r="A79" s="34" t="s">
        <v>229</v>
      </c>
      <c r="B79" s="132" t="s">
        <v>134</v>
      </c>
      <c r="C79" s="92" t="s">
        <v>353</v>
      </c>
      <c r="D79" s="92" t="s">
        <v>355</v>
      </c>
      <c r="E79" s="211" t="s">
        <v>177</v>
      </c>
      <c r="F79" s="92"/>
      <c r="G79" s="303">
        <f>G80+G84</f>
        <v>2228.93851</v>
      </c>
    </row>
    <row r="80" spans="1:7" s="5" customFormat="1" ht="29.25" customHeight="1">
      <c r="A80" s="91" t="s">
        <v>267</v>
      </c>
      <c r="B80" s="132" t="s">
        <v>134</v>
      </c>
      <c r="C80" s="92" t="s">
        <v>353</v>
      </c>
      <c r="D80" s="92" t="s">
        <v>355</v>
      </c>
      <c r="E80" s="211" t="s">
        <v>177</v>
      </c>
      <c r="F80" s="92" t="s">
        <v>268</v>
      </c>
      <c r="G80" s="320">
        <f>G81</f>
        <v>1720.48</v>
      </c>
    </row>
    <row r="81" spans="1:7" s="5" customFormat="1" ht="28.5" customHeight="1">
      <c r="A81" s="34" t="s">
        <v>269</v>
      </c>
      <c r="B81" s="132" t="s">
        <v>134</v>
      </c>
      <c r="C81" s="92" t="s">
        <v>353</v>
      </c>
      <c r="D81" s="92" t="s">
        <v>355</v>
      </c>
      <c r="E81" s="211" t="s">
        <v>177</v>
      </c>
      <c r="F81" s="92" t="s">
        <v>231</v>
      </c>
      <c r="G81" s="320">
        <f>'расх 17 г'!O37</f>
        <v>1720.48</v>
      </c>
    </row>
    <row r="82" spans="1:7" s="5" customFormat="1" ht="25.5" hidden="1">
      <c r="A82" s="195" t="s">
        <v>370</v>
      </c>
      <c r="B82" s="181" t="s">
        <v>134</v>
      </c>
      <c r="C82" s="215" t="s">
        <v>353</v>
      </c>
      <c r="D82" s="215" t="s">
        <v>355</v>
      </c>
      <c r="E82" s="241" t="s">
        <v>177</v>
      </c>
      <c r="F82" s="215" t="s">
        <v>371</v>
      </c>
      <c r="G82" s="149"/>
    </row>
    <row r="83" spans="1:7" s="5" customFormat="1" ht="27" customHeight="1" hidden="1">
      <c r="A83" s="195" t="s">
        <v>30</v>
      </c>
      <c r="B83" s="181" t="s">
        <v>134</v>
      </c>
      <c r="C83" s="215" t="s">
        <v>353</v>
      </c>
      <c r="D83" s="215" t="s">
        <v>355</v>
      </c>
      <c r="E83" s="241" t="s">
        <v>177</v>
      </c>
      <c r="F83" s="215" t="s">
        <v>372</v>
      </c>
      <c r="G83" s="149"/>
    </row>
    <row r="84" spans="1:7" s="5" customFormat="1" ht="16.5" customHeight="1">
      <c r="A84" s="91" t="s">
        <v>126</v>
      </c>
      <c r="B84" s="132" t="s">
        <v>134</v>
      </c>
      <c r="C84" s="92" t="s">
        <v>353</v>
      </c>
      <c r="D84" s="92" t="s">
        <v>355</v>
      </c>
      <c r="E84" s="211" t="s">
        <v>177</v>
      </c>
      <c r="F84" s="92" t="s">
        <v>270</v>
      </c>
      <c r="G84" s="303">
        <f>G85+G87</f>
        <v>508.45851</v>
      </c>
    </row>
    <row r="85" spans="1:7" s="5" customFormat="1" ht="16.5" customHeight="1">
      <c r="A85" s="91" t="s">
        <v>271</v>
      </c>
      <c r="B85" s="132" t="s">
        <v>134</v>
      </c>
      <c r="C85" s="92" t="s">
        <v>353</v>
      </c>
      <c r="D85" s="92" t="s">
        <v>355</v>
      </c>
      <c r="E85" s="268" t="s">
        <v>177</v>
      </c>
      <c r="F85" s="92" t="s">
        <v>272</v>
      </c>
      <c r="G85" s="149">
        <f>'расх 17 г'!G41</f>
        <v>150</v>
      </c>
    </row>
    <row r="86" spans="1:7" s="5" customFormat="1" ht="66.75" customHeight="1" hidden="1">
      <c r="A86" s="248" t="s">
        <v>273</v>
      </c>
      <c r="B86" s="181" t="s">
        <v>134</v>
      </c>
      <c r="C86" s="215" t="s">
        <v>353</v>
      </c>
      <c r="D86" s="215" t="s">
        <v>355</v>
      </c>
      <c r="E86" s="241" t="s">
        <v>177</v>
      </c>
      <c r="F86" s="215" t="s">
        <v>308</v>
      </c>
      <c r="G86" s="149"/>
    </row>
    <row r="87" spans="1:7" s="5" customFormat="1" ht="18" customHeight="1">
      <c r="A87" s="91" t="s">
        <v>274</v>
      </c>
      <c r="B87" s="132" t="s">
        <v>134</v>
      </c>
      <c r="C87" s="92" t="s">
        <v>353</v>
      </c>
      <c r="D87" s="92" t="s">
        <v>355</v>
      </c>
      <c r="E87" s="211" t="s">
        <v>177</v>
      </c>
      <c r="F87" s="92" t="s">
        <v>234</v>
      </c>
      <c r="G87" s="303">
        <f>'расх 17 г'!Q43</f>
        <v>358.45851</v>
      </c>
    </row>
    <row r="88" spans="1:7" s="5" customFormat="1" ht="17.25" customHeight="1" hidden="1">
      <c r="A88" s="195" t="s">
        <v>275</v>
      </c>
      <c r="B88" s="181" t="s">
        <v>134</v>
      </c>
      <c r="C88" s="215" t="s">
        <v>353</v>
      </c>
      <c r="D88" s="215" t="s">
        <v>355</v>
      </c>
      <c r="E88" s="241" t="s">
        <v>177</v>
      </c>
      <c r="F88" s="215" t="s">
        <v>374</v>
      </c>
      <c r="G88" s="149"/>
    </row>
    <row r="89" spans="1:7" s="5" customFormat="1" ht="17.25" customHeight="1" hidden="1">
      <c r="A89" s="195" t="s">
        <v>237</v>
      </c>
      <c r="B89" s="181" t="s">
        <v>134</v>
      </c>
      <c r="C89" s="215" t="s">
        <v>353</v>
      </c>
      <c r="D89" s="215" t="s">
        <v>355</v>
      </c>
      <c r="E89" s="241" t="s">
        <v>177</v>
      </c>
      <c r="F89" s="215" t="s">
        <v>236</v>
      </c>
      <c r="G89" s="149"/>
    </row>
    <row r="90" spans="1:7" ht="39.75" customHeight="1" hidden="1">
      <c r="A90" s="91" t="s">
        <v>227</v>
      </c>
      <c r="B90" s="132" t="s">
        <v>134</v>
      </c>
      <c r="C90" s="92" t="s">
        <v>359</v>
      </c>
      <c r="D90" s="92" t="s">
        <v>353</v>
      </c>
      <c r="E90" s="211" t="s">
        <v>174</v>
      </c>
      <c r="F90" s="67"/>
      <c r="G90" s="110">
        <f>G91</f>
        <v>0</v>
      </c>
    </row>
    <row r="91" spans="1:7" ht="15.75" customHeight="1" hidden="1">
      <c r="A91" s="143" t="s">
        <v>239</v>
      </c>
      <c r="B91" s="132" t="s">
        <v>134</v>
      </c>
      <c r="C91" s="92" t="s">
        <v>359</v>
      </c>
      <c r="D91" s="92" t="s">
        <v>353</v>
      </c>
      <c r="E91" s="211" t="s">
        <v>193</v>
      </c>
      <c r="F91" s="67"/>
      <c r="G91" s="110">
        <f>G92+G98+G107+G115+G104</f>
        <v>0</v>
      </c>
    </row>
    <row r="92" spans="1:7" ht="27" customHeight="1" hidden="1">
      <c r="A92" s="91" t="s">
        <v>283</v>
      </c>
      <c r="B92" s="132" t="s">
        <v>134</v>
      </c>
      <c r="C92" s="92" t="s">
        <v>359</v>
      </c>
      <c r="D92" s="92" t="s">
        <v>353</v>
      </c>
      <c r="E92" s="211" t="s">
        <v>194</v>
      </c>
      <c r="F92" s="67"/>
      <c r="G92" s="110">
        <f>G93</f>
        <v>0</v>
      </c>
    </row>
    <row r="93" spans="1:7" ht="42" customHeight="1" hidden="1">
      <c r="A93" s="179" t="s">
        <v>263</v>
      </c>
      <c r="B93" s="132" t="s">
        <v>134</v>
      </c>
      <c r="C93" s="92" t="s">
        <v>359</v>
      </c>
      <c r="D93" s="92" t="s">
        <v>353</v>
      </c>
      <c r="E93" s="211" t="s">
        <v>194</v>
      </c>
      <c r="F93" s="67" t="s">
        <v>103</v>
      </c>
      <c r="G93" s="110">
        <f>G94</f>
        <v>0</v>
      </c>
    </row>
    <row r="94" spans="1:7" ht="16.5" customHeight="1" hidden="1">
      <c r="A94" s="91" t="s">
        <v>305</v>
      </c>
      <c r="B94" s="132" t="s">
        <v>134</v>
      </c>
      <c r="C94" s="92" t="s">
        <v>359</v>
      </c>
      <c r="D94" s="92" t="s">
        <v>353</v>
      </c>
      <c r="E94" s="211" t="s">
        <v>194</v>
      </c>
      <c r="F94" s="67" t="s">
        <v>412</v>
      </c>
      <c r="G94" s="110"/>
    </row>
    <row r="95" spans="1:7" ht="15.75" hidden="1">
      <c r="A95" s="195" t="s">
        <v>284</v>
      </c>
      <c r="B95" s="132" t="s">
        <v>134</v>
      </c>
      <c r="C95" s="215" t="s">
        <v>359</v>
      </c>
      <c r="D95" s="215" t="s">
        <v>353</v>
      </c>
      <c r="E95" s="241" t="s">
        <v>194</v>
      </c>
      <c r="F95" s="215" t="s">
        <v>387</v>
      </c>
      <c r="G95" s="110"/>
    </row>
    <row r="96" spans="1:7" ht="28.5" customHeight="1" hidden="1">
      <c r="A96" s="195" t="s">
        <v>285</v>
      </c>
      <c r="B96" s="132" t="s">
        <v>134</v>
      </c>
      <c r="C96" s="215" t="s">
        <v>359</v>
      </c>
      <c r="D96" s="215" t="s">
        <v>353</v>
      </c>
      <c r="E96" s="241" t="s">
        <v>194</v>
      </c>
      <c r="F96" s="215" t="s">
        <v>388</v>
      </c>
      <c r="G96" s="110"/>
    </row>
    <row r="97" spans="1:7" ht="28.5" customHeight="1" hidden="1">
      <c r="A97" s="195" t="s">
        <v>286</v>
      </c>
      <c r="B97" s="132" t="s">
        <v>134</v>
      </c>
      <c r="C97" s="215" t="s">
        <v>359</v>
      </c>
      <c r="D97" s="215" t="s">
        <v>353</v>
      </c>
      <c r="E97" s="241" t="s">
        <v>194</v>
      </c>
      <c r="F97" s="215" t="s">
        <v>223</v>
      </c>
      <c r="G97" s="110"/>
    </row>
    <row r="98" spans="1:7" ht="25.5" hidden="1">
      <c r="A98" s="91" t="s">
        <v>288</v>
      </c>
      <c r="B98" s="132" t="s">
        <v>134</v>
      </c>
      <c r="C98" s="92" t="s">
        <v>359</v>
      </c>
      <c r="D98" s="92" t="s">
        <v>353</v>
      </c>
      <c r="E98" s="211" t="s">
        <v>196</v>
      </c>
      <c r="F98" s="67"/>
      <c r="G98" s="110">
        <f>G99</f>
        <v>0</v>
      </c>
    </row>
    <row r="99" spans="1:7" ht="51" hidden="1">
      <c r="A99" s="179" t="s">
        <v>263</v>
      </c>
      <c r="B99" s="132" t="s">
        <v>134</v>
      </c>
      <c r="C99" s="92" t="s">
        <v>359</v>
      </c>
      <c r="D99" s="92" t="s">
        <v>353</v>
      </c>
      <c r="E99" s="211" t="s">
        <v>196</v>
      </c>
      <c r="F99" s="67" t="s">
        <v>103</v>
      </c>
      <c r="G99" s="110">
        <f>G100</f>
        <v>0</v>
      </c>
    </row>
    <row r="100" spans="1:7" ht="17.25" customHeight="1" hidden="1">
      <c r="A100" s="91" t="s">
        <v>136</v>
      </c>
      <c r="B100" s="132" t="s">
        <v>134</v>
      </c>
      <c r="C100" s="92" t="s">
        <v>359</v>
      </c>
      <c r="D100" s="92" t="s">
        <v>353</v>
      </c>
      <c r="E100" s="211" t="s">
        <v>196</v>
      </c>
      <c r="F100" s="67" t="s">
        <v>412</v>
      </c>
      <c r="G100" s="110"/>
    </row>
    <row r="101" spans="1:7" ht="15.75" hidden="1">
      <c r="A101" s="195" t="s">
        <v>284</v>
      </c>
      <c r="B101" s="132" t="s">
        <v>134</v>
      </c>
      <c r="C101" s="215" t="s">
        <v>359</v>
      </c>
      <c r="D101" s="215" t="s">
        <v>353</v>
      </c>
      <c r="E101" s="241" t="s">
        <v>196</v>
      </c>
      <c r="F101" s="215" t="s">
        <v>387</v>
      </c>
      <c r="G101" s="110"/>
    </row>
    <row r="102" spans="1:7" ht="27.75" customHeight="1" hidden="1">
      <c r="A102" s="195" t="s">
        <v>285</v>
      </c>
      <c r="B102" s="132" t="s">
        <v>134</v>
      </c>
      <c r="C102" s="215" t="s">
        <v>359</v>
      </c>
      <c r="D102" s="215" t="s">
        <v>353</v>
      </c>
      <c r="E102" s="241" t="s">
        <v>289</v>
      </c>
      <c r="F102" s="215" t="s">
        <v>388</v>
      </c>
      <c r="G102" s="110"/>
    </row>
    <row r="103" spans="1:7" ht="27.75" customHeight="1" hidden="1">
      <c r="A103" s="195" t="s">
        <v>286</v>
      </c>
      <c r="B103" s="132" t="s">
        <v>134</v>
      </c>
      <c r="C103" s="215" t="s">
        <v>359</v>
      </c>
      <c r="D103" s="215" t="s">
        <v>353</v>
      </c>
      <c r="E103" s="241" t="s">
        <v>196</v>
      </c>
      <c r="F103" s="215" t="s">
        <v>223</v>
      </c>
      <c r="G103" s="110"/>
    </row>
    <row r="104" spans="1:7" ht="42" customHeight="1" hidden="1">
      <c r="A104" s="81" t="s">
        <v>145</v>
      </c>
      <c r="B104" s="132" t="s">
        <v>397</v>
      </c>
      <c r="C104" s="79" t="s">
        <v>359</v>
      </c>
      <c r="D104" s="79" t="s">
        <v>353</v>
      </c>
      <c r="E104" s="90" t="s">
        <v>198</v>
      </c>
      <c r="F104" s="79"/>
      <c r="G104" s="152">
        <f>G105</f>
        <v>0</v>
      </c>
    </row>
    <row r="105" spans="1:7" ht="42" customHeight="1" hidden="1">
      <c r="A105" s="179" t="s">
        <v>263</v>
      </c>
      <c r="B105" s="132" t="s">
        <v>397</v>
      </c>
      <c r="C105" s="79" t="s">
        <v>359</v>
      </c>
      <c r="D105" s="79" t="s">
        <v>353</v>
      </c>
      <c r="E105" s="90" t="s">
        <v>198</v>
      </c>
      <c r="F105" s="79" t="s">
        <v>103</v>
      </c>
      <c r="G105" s="152">
        <f>G106</f>
        <v>0</v>
      </c>
    </row>
    <row r="106" spans="1:7" ht="18" customHeight="1" hidden="1">
      <c r="A106" s="81" t="s">
        <v>305</v>
      </c>
      <c r="B106" s="132" t="s">
        <v>397</v>
      </c>
      <c r="C106" s="79" t="s">
        <v>359</v>
      </c>
      <c r="D106" s="79" t="s">
        <v>353</v>
      </c>
      <c r="E106" s="90" t="s">
        <v>198</v>
      </c>
      <c r="F106" s="67" t="s">
        <v>412</v>
      </c>
      <c r="G106" s="152"/>
    </row>
    <row r="107" spans="1:7" ht="29.25" customHeight="1" hidden="1">
      <c r="A107" s="91" t="s">
        <v>287</v>
      </c>
      <c r="B107" s="132" t="s">
        <v>134</v>
      </c>
      <c r="C107" s="92" t="s">
        <v>359</v>
      </c>
      <c r="D107" s="92" t="s">
        <v>353</v>
      </c>
      <c r="E107" s="211" t="s">
        <v>195</v>
      </c>
      <c r="F107" s="92"/>
      <c r="G107" s="110">
        <f>G108+G112</f>
        <v>0</v>
      </c>
    </row>
    <row r="108" spans="1:7" ht="29.25" customHeight="1" hidden="1">
      <c r="A108" s="91" t="s">
        <v>267</v>
      </c>
      <c r="B108" s="132" t="s">
        <v>134</v>
      </c>
      <c r="C108" s="92" t="s">
        <v>359</v>
      </c>
      <c r="D108" s="92" t="s">
        <v>353</v>
      </c>
      <c r="E108" s="211" t="s">
        <v>195</v>
      </c>
      <c r="F108" s="92" t="s">
        <v>268</v>
      </c>
      <c r="G108" s="110">
        <f>G109</f>
        <v>0</v>
      </c>
    </row>
    <row r="109" spans="1:7" ht="29.25" customHeight="1" hidden="1">
      <c r="A109" s="34" t="s">
        <v>269</v>
      </c>
      <c r="B109" s="132" t="s">
        <v>134</v>
      </c>
      <c r="C109" s="92" t="s">
        <v>359</v>
      </c>
      <c r="D109" s="92" t="s">
        <v>353</v>
      </c>
      <c r="E109" s="211" t="s">
        <v>195</v>
      </c>
      <c r="F109" s="92" t="s">
        <v>231</v>
      </c>
      <c r="G109" s="110"/>
    </row>
    <row r="110" spans="1:7" ht="25.5" hidden="1">
      <c r="A110" s="195" t="s">
        <v>370</v>
      </c>
      <c r="B110" s="132" t="s">
        <v>134</v>
      </c>
      <c r="C110" s="215" t="s">
        <v>359</v>
      </c>
      <c r="D110" s="215" t="s">
        <v>353</v>
      </c>
      <c r="E110" s="241" t="s">
        <v>195</v>
      </c>
      <c r="F110" s="215" t="s">
        <v>371</v>
      </c>
      <c r="G110" s="110"/>
    </row>
    <row r="111" spans="1:8" ht="27" customHeight="1" hidden="1">
      <c r="A111" s="195" t="s">
        <v>30</v>
      </c>
      <c r="B111" s="132" t="s">
        <v>134</v>
      </c>
      <c r="C111" s="215" t="s">
        <v>359</v>
      </c>
      <c r="D111" s="215" t="s">
        <v>353</v>
      </c>
      <c r="E111" s="241" t="s">
        <v>195</v>
      </c>
      <c r="F111" s="215" t="s">
        <v>372</v>
      </c>
      <c r="G111" s="110"/>
      <c r="H111" s="135"/>
    </row>
    <row r="112" spans="1:8" ht="16.5" customHeight="1" hidden="1">
      <c r="A112" s="91" t="s">
        <v>126</v>
      </c>
      <c r="B112" s="132" t="s">
        <v>134</v>
      </c>
      <c r="C112" s="92" t="s">
        <v>359</v>
      </c>
      <c r="D112" s="92" t="s">
        <v>353</v>
      </c>
      <c r="E112" s="211" t="s">
        <v>195</v>
      </c>
      <c r="F112" s="92" t="s">
        <v>270</v>
      </c>
      <c r="G112" s="110">
        <f>G113</f>
        <v>0</v>
      </c>
      <c r="H112" s="135"/>
    </row>
    <row r="113" spans="1:7" ht="18" customHeight="1" hidden="1">
      <c r="A113" s="91" t="s">
        <v>235</v>
      </c>
      <c r="B113" s="132" t="s">
        <v>134</v>
      </c>
      <c r="C113" s="92" t="s">
        <v>359</v>
      </c>
      <c r="D113" s="92" t="s">
        <v>353</v>
      </c>
      <c r="E113" s="211" t="s">
        <v>195</v>
      </c>
      <c r="F113" s="92" t="s">
        <v>234</v>
      </c>
      <c r="G113" s="110"/>
    </row>
    <row r="114" spans="1:7" ht="17.25" customHeight="1" hidden="1">
      <c r="A114" s="195" t="s">
        <v>373</v>
      </c>
      <c r="B114" s="132" t="s">
        <v>134</v>
      </c>
      <c r="C114" s="215" t="s">
        <v>359</v>
      </c>
      <c r="D114" s="215" t="s">
        <v>353</v>
      </c>
      <c r="E114" s="241" t="s">
        <v>195</v>
      </c>
      <c r="F114" s="215" t="s">
        <v>374</v>
      </c>
      <c r="G114" s="110"/>
    </row>
    <row r="115" spans="1:7" ht="27.75" customHeight="1" hidden="1">
      <c r="A115" s="91" t="s">
        <v>290</v>
      </c>
      <c r="B115" s="132" t="s">
        <v>134</v>
      </c>
      <c r="C115" s="92" t="s">
        <v>359</v>
      </c>
      <c r="D115" s="92" t="s">
        <v>353</v>
      </c>
      <c r="E115" s="211" t="s">
        <v>197</v>
      </c>
      <c r="F115" s="92"/>
      <c r="G115" s="110">
        <f>G116</f>
        <v>0</v>
      </c>
    </row>
    <row r="116" spans="1:7" ht="27.75" customHeight="1" hidden="1">
      <c r="A116" s="91" t="s">
        <v>267</v>
      </c>
      <c r="B116" s="132" t="s">
        <v>134</v>
      </c>
      <c r="C116" s="92" t="s">
        <v>359</v>
      </c>
      <c r="D116" s="92" t="s">
        <v>353</v>
      </c>
      <c r="E116" s="211" t="s">
        <v>197</v>
      </c>
      <c r="F116" s="92" t="s">
        <v>268</v>
      </c>
      <c r="G116" s="110">
        <f>G117</f>
        <v>0</v>
      </c>
    </row>
    <row r="117" spans="1:7" ht="27.75" customHeight="1" hidden="1">
      <c r="A117" s="34" t="s">
        <v>269</v>
      </c>
      <c r="B117" s="132" t="s">
        <v>134</v>
      </c>
      <c r="C117" s="92" t="s">
        <v>359</v>
      </c>
      <c r="D117" s="92" t="s">
        <v>353</v>
      </c>
      <c r="E117" s="211" t="s">
        <v>197</v>
      </c>
      <c r="F117" s="92" t="s">
        <v>231</v>
      </c>
      <c r="G117" s="110"/>
    </row>
    <row r="118" spans="1:7" ht="25.5" hidden="1">
      <c r="A118" s="195" t="s">
        <v>370</v>
      </c>
      <c r="B118" s="132" t="s">
        <v>134</v>
      </c>
      <c r="C118" s="215" t="s">
        <v>359</v>
      </c>
      <c r="D118" s="215" t="s">
        <v>353</v>
      </c>
      <c r="E118" s="241" t="s">
        <v>197</v>
      </c>
      <c r="F118" s="215" t="s">
        <v>371</v>
      </c>
      <c r="G118" s="110"/>
    </row>
    <row r="119" spans="1:7" ht="26.25" customHeight="1" hidden="1">
      <c r="A119" s="195" t="s">
        <v>30</v>
      </c>
      <c r="B119" s="132" t="s">
        <v>134</v>
      </c>
      <c r="C119" s="215" t="s">
        <v>359</v>
      </c>
      <c r="D119" s="215" t="s">
        <v>353</v>
      </c>
      <c r="E119" s="241" t="s">
        <v>197</v>
      </c>
      <c r="F119" s="215" t="s">
        <v>372</v>
      </c>
      <c r="G119" s="110"/>
    </row>
    <row r="120" spans="1:7" ht="29.25" customHeight="1">
      <c r="A120" s="91" t="s">
        <v>276</v>
      </c>
      <c r="B120" s="132" t="s">
        <v>134</v>
      </c>
      <c r="C120" s="67" t="s">
        <v>355</v>
      </c>
      <c r="D120" s="67" t="s">
        <v>358</v>
      </c>
      <c r="E120" s="211" t="s">
        <v>179</v>
      </c>
      <c r="F120" s="136"/>
      <c r="G120" s="149">
        <f>G121+G125+G129+G139</f>
        <v>763.4000000000001</v>
      </c>
    </row>
    <row r="121" spans="1:7" ht="52.5" customHeight="1">
      <c r="A121" s="91" t="s">
        <v>246</v>
      </c>
      <c r="B121" s="132" t="s">
        <v>134</v>
      </c>
      <c r="C121" s="92" t="s">
        <v>355</v>
      </c>
      <c r="D121" s="92" t="s">
        <v>358</v>
      </c>
      <c r="E121" s="211" t="s">
        <v>185</v>
      </c>
      <c r="F121" s="92"/>
      <c r="G121" s="149">
        <f>G122</f>
        <v>32.5</v>
      </c>
    </row>
    <row r="122" spans="1:7" ht="27.75" customHeight="1">
      <c r="A122" s="91" t="s">
        <v>267</v>
      </c>
      <c r="B122" s="132" t="s">
        <v>134</v>
      </c>
      <c r="C122" s="92" t="s">
        <v>355</v>
      </c>
      <c r="D122" s="92" t="s">
        <v>358</v>
      </c>
      <c r="E122" s="211" t="s">
        <v>185</v>
      </c>
      <c r="F122" s="92" t="s">
        <v>268</v>
      </c>
      <c r="G122" s="149">
        <f>G123</f>
        <v>32.5</v>
      </c>
    </row>
    <row r="123" spans="1:7" ht="27" customHeight="1">
      <c r="A123" s="34" t="s">
        <v>269</v>
      </c>
      <c r="B123" s="132" t="s">
        <v>134</v>
      </c>
      <c r="C123" s="92" t="s">
        <v>355</v>
      </c>
      <c r="D123" s="92" t="s">
        <v>358</v>
      </c>
      <c r="E123" s="211" t="s">
        <v>185</v>
      </c>
      <c r="F123" s="92" t="s">
        <v>231</v>
      </c>
      <c r="G123" s="149">
        <f>'расх 17 г'!G101</f>
        <v>32.5</v>
      </c>
    </row>
    <row r="124" spans="1:7" ht="25.5" customHeight="1" hidden="1">
      <c r="A124" s="195" t="s">
        <v>30</v>
      </c>
      <c r="B124" s="132" t="s">
        <v>134</v>
      </c>
      <c r="C124" s="215" t="s">
        <v>355</v>
      </c>
      <c r="D124" s="215" t="s">
        <v>358</v>
      </c>
      <c r="E124" s="241" t="s">
        <v>185</v>
      </c>
      <c r="F124" s="215" t="s">
        <v>372</v>
      </c>
      <c r="G124" s="149"/>
    </row>
    <row r="125" spans="1:7" s="5" customFormat="1" ht="30.75" customHeight="1">
      <c r="A125" s="249" t="s">
        <v>240</v>
      </c>
      <c r="B125" s="132" t="s">
        <v>134</v>
      </c>
      <c r="C125" s="92" t="s">
        <v>353</v>
      </c>
      <c r="D125" s="92" t="s">
        <v>355</v>
      </c>
      <c r="E125" s="211" t="s">
        <v>178</v>
      </c>
      <c r="F125" s="92"/>
      <c r="G125" s="149">
        <f>G126</f>
        <v>1</v>
      </c>
    </row>
    <row r="126" spans="1:7" s="5" customFormat="1" ht="30.75" customHeight="1">
      <c r="A126" s="91" t="s">
        <v>267</v>
      </c>
      <c r="B126" s="132" t="s">
        <v>134</v>
      </c>
      <c r="C126" s="92" t="s">
        <v>353</v>
      </c>
      <c r="D126" s="92" t="s">
        <v>355</v>
      </c>
      <c r="E126" s="211" t="s">
        <v>178</v>
      </c>
      <c r="F126" s="92" t="s">
        <v>268</v>
      </c>
      <c r="G126" s="149">
        <f>G127</f>
        <v>1</v>
      </c>
    </row>
    <row r="127" spans="1:7" s="5" customFormat="1" ht="30.75" customHeight="1">
      <c r="A127" s="34" t="s">
        <v>269</v>
      </c>
      <c r="B127" s="132" t="s">
        <v>134</v>
      </c>
      <c r="C127" s="92" t="s">
        <v>353</v>
      </c>
      <c r="D127" s="92" t="s">
        <v>355</v>
      </c>
      <c r="E127" s="211" t="s">
        <v>178</v>
      </c>
      <c r="F127" s="92" t="s">
        <v>231</v>
      </c>
      <c r="G127" s="149">
        <f>'расх 17 г'!G50</f>
        <v>1</v>
      </c>
    </row>
    <row r="128" spans="1:7" s="5" customFormat="1" ht="25.5" customHeight="1" hidden="1">
      <c r="A128" s="195" t="s">
        <v>30</v>
      </c>
      <c r="B128" s="132" t="s">
        <v>134</v>
      </c>
      <c r="C128" s="215" t="s">
        <v>353</v>
      </c>
      <c r="D128" s="215" t="s">
        <v>355</v>
      </c>
      <c r="E128" s="241" t="s">
        <v>178</v>
      </c>
      <c r="F128" s="215" t="s">
        <v>372</v>
      </c>
      <c r="G128" s="149"/>
    </row>
    <row r="129" spans="1:7" ht="27.75" customHeight="1">
      <c r="A129" s="250" t="s">
        <v>379</v>
      </c>
      <c r="B129" s="132" t="s">
        <v>134</v>
      </c>
      <c r="C129" s="67" t="s">
        <v>354</v>
      </c>
      <c r="D129" s="67" t="s">
        <v>356</v>
      </c>
      <c r="E129" s="211" t="s">
        <v>183</v>
      </c>
      <c r="F129" s="67"/>
      <c r="G129" s="110">
        <f>G130+G135</f>
        <v>580.7</v>
      </c>
    </row>
    <row r="130" spans="1:7" ht="42" customHeight="1">
      <c r="A130" s="179" t="s">
        <v>263</v>
      </c>
      <c r="B130" s="132" t="s">
        <v>134</v>
      </c>
      <c r="C130" s="67" t="s">
        <v>354</v>
      </c>
      <c r="D130" s="67" t="s">
        <v>356</v>
      </c>
      <c r="E130" s="211" t="s">
        <v>183</v>
      </c>
      <c r="F130" s="67" t="s">
        <v>103</v>
      </c>
      <c r="G130" s="110">
        <f>G131</f>
        <v>571.3000000000001</v>
      </c>
    </row>
    <row r="131" spans="1:7" ht="25.5">
      <c r="A131" s="34" t="s">
        <v>230</v>
      </c>
      <c r="B131" s="132" t="s">
        <v>134</v>
      </c>
      <c r="C131" s="67" t="s">
        <v>354</v>
      </c>
      <c r="D131" s="67" t="s">
        <v>356</v>
      </c>
      <c r="E131" s="211" t="s">
        <v>183</v>
      </c>
      <c r="F131" s="67" t="s">
        <v>36</v>
      </c>
      <c r="G131" s="110">
        <f>'расх 17 г'!G80</f>
        <v>571.3000000000001</v>
      </c>
    </row>
    <row r="132" spans="1:7" ht="38.25" hidden="1">
      <c r="A132" s="245" t="s">
        <v>29</v>
      </c>
      <c r="B132" s="132" t="s">
        <v>134</v>
      </c>
      <c r="C132" s="204" t="s">
        <v>354</v>
      </c>
      <c r="D132" s="204" t="s">
        <v>356</v>
      </c>
      <c r="E132" s="241" t="s">
        <v>183</v>
      </c>
      <c r="F132" s="215" t="s">
        <v>368</v>
      </c>
      <c r="G132" s="149"/>
    </row>
    <row r="133" spans="1:7" ht="25.5" hidden="1">
      <c r="A133" s="245" t="s">
        <v>233</v>
      </c>
      <c r="B133" s="132" t="s">
        <v>134</v>
      </c>
      <c r="C133" s="204" t="s">
        <v>354</v>
      </c>
      <c r="D133" s="204" t="s">
        <v>356</v>
      </c>
      <c r="E133" s="241" t="s">
        <v>183</v>
      </c>
      <c r="F133" s="215" t="s">
        <v>369</v>
      </c>
      <c r="G133" s="149"/>
    </row>
    <row r="134" spans="1:7" ht="38.25" hidden="1">
      <c r="A134" s="245" t="s">
        <v>224</v>
      </c>
      <c r="B134" s="132" t="s">
        <v>134</v>
      </c>
      <c r="C134" s="204" t="s">
        <v>354</v>
      </c>
      <c r="D134" s="204" t="s">
        <v>356</v>
      </c>
      <c r="E134" s="241" t="s">
        <v>183</v>
      </c>
      <c r="F134" s="215" t="s">
        <v>225</v>
      </c>
      <c r="G134" s="149"/>
    </row>
    <row r="135" spans="1:7" ht="28.5" customHeight="1">
      <c r="A135" s="91" t="s">
        <v>267</v>
      </c>
      <c r="B135" s="132" t="s">
        <v>134</v>
      </c>
      <c r="C135" s="67" t="s">
        <v>354</v>
      </c>
      <c r="D135" s="67" t="s">
        <v>356</v>
      </c>
      <c r="E135" s="211" t="s">
        <v>183</v>
      </c>
      <c r="F135" s="92" t="s">
        <v>268</v>
      </c>
      <c r="G135" s="149">
        <f>G136</f>
        <v>9.4</v>
      </c>
    </row>
    <row r="136" spans="1:7" ht="25.5">
      <c r="A136" s="34" t="s">
        <v>269</v>
      </c>
      <c r="B136" s="132" t="s">
        <v>134</v>
      </c>
      <c r="C136" s="67" t="s">
        <v>354</v>
      </c>
      <c r="D136" s="67" t="s">
        <v>356</v>
      </c>
      <c r="E136" s="211" t="s">
        <v>183</v>
      </c>
      <c r="F136" s="92" t="s">
        <v>231</v>
      </c>
      <c r="G136" s="149">
        <f>'расх 17 г'!G85</f>
        <v>9.4</v>
      </c>
    </row>
    <row r="137" spans="1:7" ht="25.5" hidden="1">
      <c r="A137" s="195" t="s">
        <v>370</v>
      </c>
      <c r="B137" s="132" t="s">
        <v>134</v>
      </c>
      <c r="C137" s="204" t="s">
        <v>354</v>
      </c>
      <c r="D137" s="204" t="s">
        <v>356</v>
      </c>
      <c r="E137" s="241" t="s">
        <v>183</v>
      </c>
      <c r="F137" s="215" t="s">
        <v>371</v>
      </c>
      <c r="G137" s="247"/>
    </row>
    <row r="138" spans="1:7" ht="29.25" customHeight="1" hidden="1">
      <c r="A138" s="195" t="s">
        <v>30</v>
      </c>
      <c r="B138" s="132" t="s">
        <v>134</v>
      </c>
      <c r="C138" s="204" t="s">
        <v>354</v>
      </c>
      <c r="D138" s="204" t="s">
        <v>356</v>
      </c>
      <c r="E138" s="241" t="s">
        <v>183</v>
      </c>
      <c r="F138" s="215" t="s">
        <v>372</v>
      </c>
      <c r="G138" s="149"/>
    </row>
    <row r="139" spans="1:7" ht="29.25" customHeight="1">
      <c r="A139" s="250" t="s">
        <v>241</v>
      </c>
      <c r="B139" s="132" t="s">
        <v>134</v>
      </c>
      <c r="C139" s="67" t="s">
        <v>353</v>
      </c>
      <c r="D139" s="67" t="s">
        <v>364</v>
      </c>
      <c r="E139" s="211" t="s">
        <v>180</v>
      </c>
      <c r="F139" s="67"/>
      <c r="G139" s="110">
        <f>G140+G144</f>
        <v>149.20000000000002</v>
      </c>
    </row>
    <row r="140" spans="1:7" ht="43.5" customHeight="1">
      <c r="A140" s="179" t="s">
        <v>263</v>
      </c>
      <c r="B140" s="132" t="s">
        <v>134</v>
      </c>
      <c r="C140" s="67" t="s">
        <v>353</v>
      </c>
      <c r="D140" s="67" t="s">
        <v>364</v>
      </c>
      <c r="E140" s="211" t="s">
        <v>180</v>
      </c>
      <c r="F140" s="67" t="s">
        <v>103</v>
      </c>
      <c r="G140" s="110">
        <f>G141</f>
        <v>121.4</v>
      </c>
    </row>
    <row r="141" spans="1:7" ht="17.25" customHeight="1">
      <c r="A141" s="34" t="s">
        <v>230</v>
      </c>
      <c r="B141" s="132" t="s">
        <v>134</v>
      </c>
      <c r="C141" s="67" t="s">
        <v>353</v>
      </c>
      <c r="D141" s="67" t="s">
        <v>364</v>
      </c>
      <c r="E141" s="211" t="s">
        <v>180</v>
      </c>
      <c r="F141" s="67" t="s">
        <v>36</v>
      </c>
      <c r="G141" s="110">
        <f>'расх 17 г'!G55</f>
        <v>121.4</v>
      </c>
    </row>
    <row r="142" spans="1:7" s="5" customFormat="1" ht="25.5" hidden="1">
      <c r="A142" s="245" t="s">
        <v>222</v>
      </c>
      <c r="B142" s="181" t="s">
        <v>134</v>
      </c>
      <c r="C142" s="204" t="s">
        <v>353</v>
      </c>
      <c r="D142" s="204" t="s">
        <v>364</v>
      </c>
      <c r="E142" s="241" t="s">
        <v>180</v>
      </c>
      <c r="F142" s="215" t="s">
        <v>368</v>
      </c>
      <c r="G142" s="149"/>
    </row>
    <row r="143" spans="1:7" s="5" customFormat="1" ht="38.25" hidden="1">
      <c r="A143" s="245" t="s">
        <v>224</v>
      </c>
      <c r="B143" s="181" t="s">
        <v>134</v>
      </c>
      <c r="C143" s="204" t="s">
        <v>353</v>
      </c>
      <c r="D143" s="204" t="s">
        <v>364</v>
      </c>
      <c r="E143" s="241" t="s">
        <v>180</v>
      </c>
      <c r="F143" s="215" t="s">
        <v>225</v>
      </c>
      <c r="G143" s="149"/>
    </row>
    <row r="144" spans="1:7" s="5" customFormat="1" ht="25.5">
      <c r="A144" s="91" t="s">
        <v>267</v>
      </c>
      <c r="B144" s="132" t="s">
        <v>134</v>
      </c>
      <c r="C144" s="67" t="s">
        <v>353</v>
      </c>
      <c r="D144" s="67" t="s">
        <v>364</v>
      </c>
      <c r="E144" s="211" t="s">
        <v>180</v>
      </c>
      <c r="F144" s="92" t="s">
        <v>268</v>
      </c>
      <c r="G144" s="149">
        <f>G145</f>
        <v>27.8</v>
      </c>
    </row>
    <row r="145" spans="1:7" s="5" customFormat="1" ht="25.5">
      <c r="A145" s="34" t="s">
        <v>232</v>
      </c>
      <c r="B145" s="132" t="s">
        <v>134</v>
      </c>
      <c r="C145" s="67" t="s">
        <v>353</v>
      </c>
      <c r="D145" s="67" t="s">
        <v>364</v>
      </c>
      <c r="E145" s="211" t="s">
        <v>180</v>
      </c>
      <c r="F145" s="92" t="s">
        <v>231</v>
      </c>
      <c r="G145" s="149">
        <f>'расх 17 г'!G59</f>
        <v>27.8</v>
      </c>
    </row>
    <row r="146" spans="1:7" s="5" customFormat="1" ht="25.5" hidden="1">
      <c r="A146" s="195" t="s">
        <v>370</v>
      </c>
      <c r="B146" s="181" t="s">
        <v>134</v>
      </c>
      <c r="C146" s="204" t="s">
        <v>353</v>
      </c>
      <c r="D146" s="204" t="s">
        <v>364</v>
      </c>
      <c r="E146" s="241" t="s">
        <v>180</v>
      </c>
      <c r="F146" s="215" t="s">
        <v>371</v>
      </c>
      <c r="G146" s="247"/>
    </row>
    <row r="147" spans="1:7" s="5" customFormat="1" ht="28.5" customHeight="1" hidden="1">
      <c r="A147" s="195" t="s">
        <v>30</v>
      </c>
      <c r="B147" s="181" t="s">
        <v>134</v>
      </c>
      <c r="C147" s="204" t="s">
        <v>353</v>
      </c>
      <c r="D147" s="204" t="s">
        <v>364</v>
      </c>
      <c r="E147" s="241" t="s">
        <v>180</v>
      </c>
      <c r="F147" s="215" t="s">
        <v>372</v>
      </c>
      <c r="G147" s="149"/>
    </row>
    <row r="148" spans="1:7" s="6" customFormat="1" ht="29.25" customHeight="1">
      <c r="A148" s="197" t="s">
        <v>243</v>
      </c>
      <c r="B148" s="141" t="s">
        <v>134</v>
      </c>
      <c r="C148" s="142" t="s">
        <v>394</v>
      </c>
      <c r="D148" s="142" t="s">
        <v>353</v>
      </c>
      <c r="E148" s="144" t="s">
        <v>181</v>
      </c>
      <c r="F148" s="142"/>
      <c r="G148" s="307">
        <f>G149+G156+G160+G164+G179+G182+G185+G196+G200+G204+G208+G212+G216+G220+G192+G170+G167+G153</f>
        <v>5093.43602</v>
      </c>
    </row>
    <row r="149" spans="1:7" ht="15.75" customHeight="1">
      <c r="A149" s="249" t="s">
        <v>396</v>
      </c>
      <c r="B149" s="132" t="s">
        <v>134</v>
      </c>
      <c r="C149" s="92" t="s">
        <v>394</v>
      </c>
      <c r="D149" s="92" t="s">
        <v>353</v>
      </c>
      <c r="E149" s="211" t="s">
        <v>199</v>
      </c>
      <c r="F149" s="92"/>
      <c r="G149" s="110">
        <f>G150</f>
        <v>43.2</v>
      </c>
    </row>
    <row r="150" spans="1:7" ht="15.75" customHeight="1">
      <c r="A150" s="249" t="s">
        <v>291</v>
      </c>
      <c r="B150" s="132" t="s">
        <v>134</v>
      </c>
      <c r="C150" s="92" t="s">
        <v>394</v>
      </c>
      <c r="D150" s="92" t="s">
        <v>353</v>
      </c>
      <c r="E150" s="211" t="s">
        <v>199</v>
      </c>
      <c r="F150" s="92" t="s">
        <v>292</v>
      </c>
      <c r="G150" s="110">
        <f>G151</f>
        <v>43.2</v>
      </c>
    </row>
    <row r="151" spans="1:7" ht="15.75" customHeight="1">
      <c r="A151" s="224" t="s">
        <v>339</v>
      </c>
      <c r="B151" s="132"/>
      <c r="C151" s="92"/>
      <c r="D151" s="92"/>
      <c r="E151" s="211" t="s">
        <v>199</v>
      </c>
      <c r="F151" s="92" t="s">
        <v>102</v>
      </c>
      <c r="G151" s="110">
        <f>'расх 17 г'!G218</f>
        <v>43.2</v>
      </c>
    </row>
    <row r="152" spans="1:7" ht="13.5" customHeight="1" hidden="1">
      <c r="A152" s="195" t="s">
        <v>32</v>
      </c>
      <c r="B152" s="132" t="s">
        <v>134</v>
      </c>
      <c r="C152" s="215" t="s">
        <v>394</v>
      </c>
      <c r="D152" s="215" t="s">
        <v>353</v>
      </c>
      <c r="E152" s="241" t="s">
        <v>199</v>
      </c>
      <c r="F152" s="215" t="s">
        <v>397</v>
      </c>
      <c r="G152" s="294"/>
    </row>
    <row r="153" spans="1:7" ht="25.5">
      <c r="A153" s="143" t="s">
        <v>431</v>
      </c>
      <c r="B153" s="132"/>
      <c r="C153" s="92"/>
      <c r="D153" s="92"/>
      <c r="E153" s="144" t="s">
        <v>430</v>
      </c>
      <c r="F153" s="156"/>
      <c r="G153" s="319">
        <f>G154</f>
        <v>1119.03178</v>
      </c>
    </row>
    <row r="154" spans="1:7" ht="13.5" customHeight="1">
      <c r="A154" s="81" t="s">
        <v>126</v>
      </c>
      <c r="B154" s="132"/>
      <c r="C154" s="92"/>
      <c r="D154" s="92"/>
      <c r="E154" s="211" t="s">
        <v>430</v>
      </c>
      <c r="F154" s="92" t="s">
        <v>270</v>
      </c>
      <c r="G154" s="319">
        <f>G155</f>
        <v>1119.03178</v>
      </c>
    </row>
    <row r="155" spans="1:7" ht="13.5" customHeight="1">
      <c r="A155" s="81" t="s">
        <v>271</v>
      </c>
      <c r="B155" s="132"/>
      <c r="C155" s="92"/>
      <c r="D155" s="92"/>
      <c r="E155" s="211" t="s">
        <v>430</v>
      </c>
      <c r="F155" s="92" t="s">
        <v>272</v>
      </c>
      <c r="G155" s="319">
        <f>'расх 17 г'!Q65</f>
        <v>1119.03178</v>
      </c>
    </row>
    <row r="156" spans="1:7" ht="15" customHeight="1">
      <c r="A156" s="91" t="s">
        <v>304</v>
      </c>
      <c r="B156" s="132" t="s">
        <v>134</v>
      </c>
      <c r="C156" s="92" t="s">
        <v>389</v>
      </c>
      <c r="D156" s="92" t="s">
        <v>353</v>
      </c>
      <c r="E156" s="211" t="s">
        <v>192</v>
      </c>
      <c r="F156" s="67"/>
      <c r="G156" s="110">
        <f>G157</f>
        <v>40</v>
      </c>
    </row>
    <row r="157" spans="1:7" ht="28.5" customHeight="1">
      <c r="A157" s="91" t="s">
        <v>267</v>
      </c>
      <c r="B157" s="132" t="s">
        <v>134</v>
      </c>
      <c r="C157" s="92" t="s">
        <v>359</v>
      </c>
      <c r="D157" s="92" t="s">
        <v>353</v>
      </c>
      <c r="E157" s="211" t="s">
        <v>192</v>
      </c>
      <c r="F157" s="67" t="s">
        <v>268</v>
      </c>
      <c r="G157" s="110">
        <f>G158</f>
        <v>40</v>
      </c>
    </row>
    <row r="158" spans="1:7" ht="27.75" customHeight="1">
      <c r="A158" s="34" t="s">
        <v>269</v>
      </c>
      <c r="B158" s="132" t="s">
        <v>134</v>
      </c>
      <c r="C158" s="92" t="s">
        <v>359</v>
      </c>
      <c r="D158" s="92" t="s">
        <v>353</v>
      </c>
      <c r="E158" s="211" t="s">
        <v>192</v>
      </c>
      <c r="F158" s="67" t="s">
        <v>231</v>
      </c>
      <c r="G158" s="110">
        <f>'расх 17 г'!G211</f>
        <v>40</v>
      </c>
    </row>
    <row r="159" spans="1:7" ht="26.25" customHeight="1" hidden="1">
      <c r="A159" s="195" t="s">
        <v>30</v>
      </c>
      <c r="B159" s="132" t="s">
        <v>134</v>
      </c>
      <c r="C159" s="215" t="s">
        <v>359</v>
      </c>
      <c r="D159" s="215" t="s">
        <v>353</v>
      </c>
      <c r="E159" s="241" t="s">
        <v>192</v>
      </c>
      <c r="F159" s="215" t="s">
        <v>372</v>
      </c>
      <c r="G159" s="110"/>
    </row>
    <row r="160" spans="1:7" ht="28.5" customHeight="1">
      <c r="A160" s="91" t="s">
        <v>245</v>
      </c>
      <c r="B160" s="132" t="s">
        <v>134</v>
      </c>
      <c r="C160" s="92" t="s">
        <v>356</v>
      </c>
      <c r="D160" s="92" t="s">
        <v>357</v>
      </c>
      <c r="E160" s="211" t="s">
        <v>184</v>
      </c>
      <c r="F160" s="92"/>
      <c r="G160" s="110">
        <f>G161</f>
        <v>36</v>
      </c>
    </row>
    <row r="161" spans="1:7" ht="28.5" customHeight="1">
      <c r="A161" s="91" t="s">
        <v>267</v>
      </c>
      <c r="B161" s="132" t="s">
        <v>134</v>
      </c>
      <c r="C161" s="92" t="s">
        <v>356</v>
      </c>
      <c r="D161" s="92" t="s">
        <v>357</v>
      </c>
      <c r="E161" s="211" t="s">
        <v>184</v>
      </c>
      <c r="F161" s="92" t="s">
        <v>268</v>
      </c>
      <c r="G161" s="110">
        <f>G162</f>
        <v>36</v>
      </c>
    </row>
    <row r="162" spans="1:7" ht="28.5" customHeight="1">
      <c r="A162" s="34" t="s">
        <v>269</v>
      </c>
      <c r="B162" s="132" t="s">
        <v>134</v>
      </c>
      <c r="C162" s="92" t="s">
        <v>356</v>
      </c>
      <c r="D162" s="92" t="s">
        <v>357</v>
      </c>
      <c r="E162" s="211" t="s">
        <v>184</v>
      </c>
      <c r="F162" s="92" t="s">
        <v>231</v>
      </c>
      <c r="G162" s="110">
        <f>'расх 17 г'!G93</f>
        <v>36</v>
      </c>
    </row>
    <row r="163" spans="1:7" ht="27" customHeight="1" hidden="1">
      <c r="A163" s="195" t="s">
        <v>30</v>
      </c>
      <c r="B163" s="132" t="s">
        <v>134</v>
      </c>
      <c r="C163" s="215" t="s">
        <v>356</v>
      </c>
      <c r="D163" s="215" t="s">
        <v>357</v>
      </c>
      <c r="E163" s="241" t="s">
        <v>184</v>
      </c>
      <c r="F163" s="215" t="s">
        <v>372</v>
      </c>
      <c r="G163" s="110"/>
    </row>
    <row r="164" spans="1:7" ht="39">
      <c r="A164" s="251" t="s">
        <v>293</v>
      </c>
      <c r="B164" s="132" t="s">
        <v>134</v>
      </c>
      <c r="C164" s="92" t="s">
        <v>392</v>
      </c>
      <c r="D164" s="92" t="s">
        <v>354</v>
      </c>
      <c r="E164" s="211" t="s">
        <v>294</v>
      </c>
      <c r="F164" s="92"/>
      <c r="G164" s="110">
        <f>G165</f>
        <v>338.75</v>
      </c>
    </row>
    <row r="165" spans="1:7" ht="29.25" customHeight="1">
      <c r="A165" s="91" t="s">
        <v>267</v>
      </c>
      <c r="B165" s="132" t="s">
        <v>134</v>
      </c>
      <c r="C165" s="92" t="s">
        <v>392</v>
      </c>
      <c r="D165" s="92" t="s">
        <v>354</v>
      </c>
      <c r="E165" s="211" t="s">
        <v>294</v>
      </c>
      <c r="F165" s="92" t="s">
        <v>268</v>
      </c>
      <c r="G165" s="110">
        <f>G166</f>
        <v>338.75</v>
      </c>
    </row>
    <row r="166" spans="1:7" ht="29.25" customHeight="1">
      <c r="A166" s="34" t="s">
        <v>269</v>
      </c>
      <c r="B166" s="132" t="s">
        <v>134</v>
      </c>
      <c r="C166" s="92" t="s">
        <v>392</v>
      </c>
      <c r="D166" s="92" t="s">
        <v>354</v>
      </c>
      <c r="E166" s="211" t="s">
        <v>294</v>
      </c>
      <c r="F166" s="92" t="s">
        <v>231</v>
      </c>
      <c r="G166" s="110">
        <f>'расх 17 г'!M225</f>
        <v>338.75</v>
      </c>
    </row>
    <row r="167" spans="1:7" ht="63.75">
      <c r="A167" s="297" t="s">
        <v>295</v>
      </c>
      <c r="B167" s="132" t="s">
        <v>102</v>
      </c>
      <c r="C167" s="142" t="s">
        <v>392</v>
      </c>
      <c r="D167" s="142" t="s">
        <v>354</v>
      </c>
      <c r="E167" s="144" t="s">
        <v>296</v>
      </c>
      <c r="F167" s="92"/>
      <c r="G167" s="110">
        <f>G168</f>
        <v>40</v>
      </c>
    </row>
    <row r="168" spans="1:7" ht="30.75" customHeight="1">
      <c r="A168" s="91" t="s">
        <v>267</v>
      </c>
      <c r="B168" s="132" t="s">
        <v>102</v>
      </c>
      <c r="C168" s="92" t="s">
        <v>392</v>
      </c>
      <c r="D168" s="92" t="s">
        <v>354</v>
      </c>
      <c r="E168" s="211" t="s">
        <v>296</v>
      </c>
      <c r="F168" s="92" t="s">
        <v>268</v>
      </c>
      <c r="G168" s="149">
        <f>G169</f>
        <v>40</v>
      </c>
    </row>
    <row r="169" spans="1:7" ht="30.75" customHeight="1">
      <c r="A169" s="78" t="s">
        <v>269</v>
      </c>
      <c r="B169" s="132" t="s">
        <v>102</v>
      </c>
      <c r="C169" s="92" t="s">
        <v>392</v>
      </c>
      <c r="D169" s="92" t="s">
        <v>354</v>
      </c>
      <c r="E169" s="211" t="s">
        <v>296</v>
      </c>
      <c r="F169" s="92" t="s">
        <v>231</v>
      </c>
      <c r="G169" s="149">
        <f>'расх 17 г'!O229</f>
        <v>40</v>
      </c>
    </row>
    <row r="170" spans="1:7" ht="15" customHeight="1">
      <c r="A170" s="91" t="s">
        <v>365</v>
      </c>
      <c r="B170" s="132" t="s">
        <v>134</v>
      </c>
      <c r="C170" s="92" t="s">
        <v>358</v>
      </c>
      <c r="D170" s="92" t="s">
        <v>354</v>
      </c>
      <c r="E170" s="211" t="s">
        <v>336</v>
      </c>
      <c r="F170" s="92"/>
      <c r="G170" s="303">
        <f>G171</f>
        <v>1460.4892399999999</v>
      </c>
    </row>
    <row r="171" spans="1:7" ht="28.5" customHeight="1">
      <c r="A171" s="91" t="s">
        <v>267</v>
      </c>
      <c r="B171" s="132" t="s">
        <v>134</v>
      </c>
      <c r="C171" s="92" t="s">
        <v>358</v>
      </c>
      <c r="D171" s="92" t="s">
        <v>354</v>
      </c>
      <c r="E171" s="211" t="s">
        <v>336</v>
      </c>
      <c r="F171" s="92" t="s">
        <v>268</v>
      </c>
      <c r="G171" s="303">
        <f>G172</f>
        <v>1460.4892399999999</v>
      </c>
    </row>
    <row r="172" spans="1:7" ht="30" customHeight="1">
      <c r="A172" s="34" t="s">
        <v>269</v>
      </c>
      <c r="B172" s="132" t="s">
        <v>134</v>
      </c>
      <c r="C172" s="92" t="s">
        <v>358</v>
      </c>
      <c r="D172" s="92" t="s">
        <v>354</v>
      </c>
      <c r="E172" s="211" t="s">
        <v>336</v>
      </c>
      <c r="F172" s="92" t="s">
        <v>231</v>
      </c>
      <c r="G172" s="303">
        <f>'расх 17 г'!Q146</f>
        <v>1460.4892399999999</v>
      </c>
    </row>
    <row r="173" spans="1:7" ht="29.25" customHeight="1" hidden="1">
      <c r="A173" s="195" t="s">
        <v>30</v>
      </c>
      <c r="B173" s="132" t="s">
        <v>134</v>
      </c>
      <c r="C173" s="215" t="s">
        <v>358</v>
      </c>
      <c r="D173" s="215" t="s">
        <v>354</v>
      </c>
      <c r="E173" s="241" t="s">
        <v>336</v>
      </c>
      <c r="F173" s="215" t="s">
        <v>372</v>
      </c>
      <c r="G173" s="149"/>
    </row>
    <row r="174" spans="1:7" ht="51.75" customHeight="1" hidden="1">
      <c r="A174" s="242" t="s">
        <v>280</v>
      </c>
      <c r="B174" s="238" t="s">
        <v>134</v>
      </c>
      <c r="C174" s="243" t="s">
        <v>358</v>
      </c>
      <c r="D174" s="243" t="s">
        <v>354</v>
      </c>
      <c r="E174" s="211" t="s">
        <v>307</v>
      </c>
      <c r="F174" s="92"/>
      <c r="G174" s="149">
        <f>G175</f>
        <v>0</v>
      </c>
    </row>
    <row r="175" spans="1:7" ht="16.5" customHeight="1" hidden="1">
      <c r="A175" s="91" t="s">
        <v>281</v>
      </c>
      <c r="B175" s="238" t="s">
        <v>134</v>
      </c>
      <c r="C175" s="243" t="s">
        <v>358</v>
      </c>
      <c r="D175" s="243" t="s">
        <v>354</v>
      </c>
      <c r="E175" s="211" t="s">
        <v>16</v>
      </c>
      <c r="F175" s="92"/>
      <c r="G175" s="149">
        <f>G176</f>
        <v>0</v>
      </c>
    </row>
    <row r="176" spans="1:7" ht="16.5" customHeight="1" hidden="1">
      <c r="A176" s="91" t="s">
        <v>282</v>
      </c>
      <c r="B176" s="238" t="s">
        <v>134</v>
      </c>
      <c r="C176" s="243" t="s">
        <v>358</v>
      </c>
      <c r="D176" s="243" t="s">
        <v>354</v>
      </c>
      <c r="E176" s="211" t="s">
        <v>17</v>
      </c>
      <c r="F176" s="92"/>
      <c r="G176" s="149">
        <f>G177</f>
        <v>0</v>
      </c>
    </row>
    <row r="177" spans="1:7" ht="27.75" customHeight="1" hidden="1">
      <c r="A177" s="91" t="s">
        <v>30</v>
      </c>
      <c r="B177" s="238" t="s">
        <v>134</v>
      </c>
      <c r="C177" s="243" t="s">
        <v>358</v>
      </c>
      <c r="D177" s="243" t="s">
        <v>354</v>
      </c>
      <c r="E177" s="211" t="s">
        <v>17</v>
      </c>
      <c r="F177" s="92" t="s">
        <v>372</v>
      </c>
      <c r="G177" s="149"/>
    </row>
    <row r="178" spans="1:7" ht="29.25" customHeight="1" hidden="1">
      <c r="A178" s="91" t="s">
        <v>243</v>
      </c>
      <c r="B178" s="238" t="s">
        <v>134</v>
      </c>
      <c r="C178" s="243" t="s">
        <v>358</v>
      </c>
      <c r="D178" s="243" t="s">
        <v>354</v>
      </c>
      <c r="E178" s="211" t="s">
        <v>242</v>
      </c>
      <c r="F178" s="92"/>
      <c r="G178" s="149">
        <f>G181</f>
        <v>278.4</v>
      </c>
    </row>
    <row r="179" spans="1:7" ht="30.75" customHeight="1">
      <c r="A179" s="91" t="s">
        <v>205</v>
      </c>
      <c r="B179" s="132" t="s">
        <v>134</v>
      </c>
      <c r="C179" s="92" t="s">
        <v>401</v>
      </c>
      <c r="D179" s="92" t="s">
        <v>356</v>
      </c>
      <c r="E179" s="211" t="s">
        <v>200</v>
      </c>
      <c r="F179" s="92"/>
      <c r="G179" s="110">
        <f>G181</f>
        <v>278.4</v>
      </c>
    </row>
    <row r="180" spans="1:7" ht="16.5" customHeight="1">
      <c r="A180" s="91" t="s">
        <v>340</v>
      </c>
      <c r="B180" s="132" t="s">
        <v>210</v>
      </c>
      <c r="C180" s="79" t="s">
        <v>401</v>
      </c>
      <c r="D180" s="79" t="s">
        <v>356</v>
      </c>
      <c r="E180" s="90" t="s">
        <v>200</v>
      </c>
      <c r="F180" s="92" t="s">
        <v>341</v>
      </c>
      <c r="G180" s="110">
        <f>G181</f>
        <v>278.4</v>
      </c>
    </row>
    <row r="181" spans="1:7" ht="16.5" customHeight="1">
      <c r="A181" s="91" t="s">
        <v>100</v>
      </c>
      <c r="B181" s="132" t="s">
        <v>134</v>
      </c>
      <c r="C181" s="92" t="s">
        <v>401</v>
      </c>
      <c r="D181" s="92" t="s">
        <v>356</v>
      </c>
      <c r="E181" s="211" t="s">
        <v>200</v>
      </c>
      <c r="F181" s="92" t="s">
        <v>366</v>
      </c>
      <c r="G181" s="110">
        <f>'расх 17 г'!O236</f>
        <v>278.4</v>
      </c>
    </row>
    <row r="182" spans="1:7" ht="27.75" customHeight="1">
      <c r="A182" s="91" t="s">
        <v>122</v>
      </c>
      <c r="B182" s="132" t="s">
        <v>134</v>
      </c>
      <c r="C182" s="92" t="s">
        <v>401</v>
      </c>
      <c r="D182" s="92" t="s">
        <v>356</v>
      </c>
      <c r="E182" s="211" t="s">
        <v>201</v>
      </c>
      <c r="F182" s="92"/>
      <c r="G182" s="110">
        <f>G184</f>
        <v>183.4</v>
      </c>
    </row>
    <row r="183" spans="1:7" ht="18" customHeight="1">
      <c r="A183" s="91" t="s">
        <v>340</v>
      </c>
      <c r="B183" s="132"/>
      <c r="C183" s="92"/>
      <c r="D183" s="92"/>
      <c r="E183" s="211" t="s">
        <v>201</v>
      </c>
      <c r="F183" s="92" t="s">
        <v>341</v>
      </c>
      <c r="G183" s="110">
        <f>G184</f>
        <v>183.4</v>
      </c>
    </row>
    <row r="184" spans="1:7" ht="17.25" customHeight="1">
      <c r="A184" s="91" t="s">
        <v>100</v>
      </c>
      <c r="B184" s="132" t="s">
        <v>134</v>
      </c>
      <c r="C184" s="92" t="s">
        <v>401</v>
      </c>
      <c r="D184" s="92" t="s">
        <v>356</v>
      </c>
      <c r="E184" s="211" t="s">
        <v>201</v>
      </c>
      <c r="F184" s="92" t="s">
        <v>366</v>
      </c>
      <c r="G184" s="110">
        <f>'расх 17 г'!G239</f>
        <v>183.4</v>
      </c>
    </row>
    <row r="185" spans="1:7" ht="28.5" customHeight="1">
      <c r="A185" s="91" t="s">
        <v>206</v>
      </c>
      <c r="B185" s="132" t="s">
        <v>134</v>
      </c>
      <c r="C185" s="92" t="s">
        <v>401</v>
      </c>
      <c r="D185" s="92" t="s">
        <v>356</v>
      </c>
      <c r="E185" s="211" t="s">
        <v>202</v>
      </c>
      <c r="F185" s="92"/>
      <c r="G185" s="110">
        <f>G187</f>
        <v>37.3</v>
      </c>
    </row>
    <row r="186" spans="1:7" ht="16.5" customHeight="1">
      <c r="A186" s="91" t="s">
        <v>340</v>
      </c>
      <c r="B186" s="132"/>
      <c r="C186" s="92"/>
      <c r="D186" s="92"/>
      <c r="E186" s="211" t="s">
        <v>202</v>
      </c>
      <c r="F186" s="92" t="s">
        <v>341</v>
      </c>
      <c r="G186" s="110">
        <f>G187</f>
        <v>37.3</v>
      </c>
    </row>
    <row r="187" spans="1:7" ht="17.25" customHeight="1">
      <c r="A187" s="91" t="s">
        <v>100</v>
      </c>
      <c r="B187" s="132" t="s">
        <v>134</v>
      </c>
      <c r="C187" s="92" t="s">
        <v>401</v>
      </c>
      <c r="D187" s="92" t="s">
        <v>356</v>
      </c>
      <c r="E187" s="211" t="s">
        <v>202</v>
      </c>
      <c r="F187" s="92" t="s">
        <v>366</v>
      </c>
      <c r="G187" s="110">
        <f>'расх 17 г'!G242</f>
        <v>37.3</v>
      </c>
    </row>
    <row r="188" spans="1:7" ht="40.5" customHeight="1" hidden="1">
      <c r="A188" s="91" t="s">
        <v>137</v>
      </c>
      <c r="B188" s="238" t="s">
        <v>134</v>
      </c>
      <c r="C188" s="243" t="s">
        <v>358</v>
      </c>
      <c r="D188" s="243" t="s">
        <v>356</v>
      </c>
      <c r="E188" s="211" t="s">
        <v>138</v>
      </c>
      <c r="F188" s="92"/>
      <c r="G188" s="149">
        <f>G189</f>
        <v>0</v>
      </c>
    </row>
    <row r="189" spans="1:7" ht="29.25" customHeight="1" hidden="1">
      <c r="A189" s="91" t="s">
        <v>139</v>
      </c>
      <c r="B189" s="238" t="s">
        <v>134</v>
      </c>
      <c r="C189" s="243" t="s">
        <v>358</v>
      </c>
      <c r="D189" s="243" t="s">
        <v>356</v>
      </c>
      <c r="E189" s="211" t="s">
        <v>140</v>
      </c>
      <c r="F189" s="92"/>
      <c r="G189" s="149">
        <f>G190</f>
        <v>0</v>
      </c>
    </row>
    <row r="190" spans="1:7" ht="21.75" customHeight="1" hidden="1">
      <c r="A190" s="91" t="s">
        <v>141</v>
      </c>
      <c r="B190" s="238" t="s">
        <v>134</v>
      </c>
      <c r="C190" s="243" t="s">
        <v>358</v>
      </c>
      <c r="D190" s="243" t="s">
        <v>356</v>
      </c>
      <c r="E190" s="211" t="s">
        <v>142</v>
      </c>
      <c r="F190" s="92"/>
      <c r="G190" s="149">
        <f>G191</f>
        <v>0</v>
      </c>
    </row>
    <row r="191" spans="1:7" ht="25.5" customHeight="1" hidden="1">
      <c r="A191" s="91" t="s">
        <v>30</v>
      </c>
      <c r="B191" s="238" t="s">
        <v>134</v>
      </c>
      <c r="C191" s="243" t="s">
        <v>358</v>
      </c>
      <c r="D191" s="243" t="s">
        <v>356</v>
      </c>
      <c r="E191" s="211" t="s">
        <v>142</v>
      </c>
      <c r="F191" s="136" t="s">
        <v>372</v>
      </c>
      <c r="G191" s="149">
        <v>0</v>
      </c>
    </row>
    <row r="192" spans="1:7" ht="14.25" customHeight="1">
      <c r="A192" s="33" t="s">
        <v>299</v>
      </c>
      <c r="B192" s="132" t="s">
        <v>134</v>
      </c>
      <c r="C192" s="92" t="s">
        <v>358</v>
      </c>
      <c r="D192" s="92" t="s">
        <v>356</v>
      </c>
      <c r="E192" s="211" t="s">
        <v>187</v>
      </c>
      <c r="F192" s="67"/>
      <c r="G192" s="110">
        <f>G193</f>
        <v>412.82</v>
      </c>
    </row>
    <row r="193" spans="1:7" ht="27" customHeight="1">
      <c r="A193" s="91" t="s">
        <v>267</v>
      </c>
      <c r="B193" s="132" t="s">
        <v>134</v>
      </c>
      <c r="C193" s="92" t="s">
        <v>358</v>
      </c>
      <c r="D193" s="92" t="s">
        <v>356</v>
      </c>
      <c r="E193" s="211" t="s">
        <v>187</v>
      </c>
      <c r="F193" s="67" t="s">
        <v>268</v>
      </c>
      <c r="G193" s="110">
        <f>G194</f>
        <v>412.82</v>
      </c>
    </row>
    <row r="194" spans="1:7" ht="27" customHeight="1">
      <c r="A194" s="34" t="s">
        <v>269</v>
      </c>
      <c r="B194" s="132" t="s">
        <v>134</v>
      </c>
      <c r="C194" s="92" t="s">
        <v>358</v>
      </c>
      <c r="D194" s="92" t="s">
        <v>356</v>
      </c>
      <c r="E194" s="211" t="s">
        <v>187</v>
      </c>
      <c r="F194" s="67" t="s">
        <v>231</v>
      </c>
      <c r="G194" s="110">
        <f>'расх 17 г'!M152</f>
        <v>412.82</v>
      </c>
    </row>
    <row r="195" spans="1:7" ht="27" customHeight="1" hidden="1">
      <c r="A195" s="195" t="s">
        <v>30</v>
      </c>
      <c r="B195" s="132" t="s">
        <v>134</v>
      </c>
      <c r="C195" s="215" t="s">
        <v>358</v>
      </c>
      <c r="D195" s="215" t="s">
        <v>356</v>
      </c>
      <c r="E195" s="241" t="s">
        <v>187</v>
      </c>
      <c r="F195" s="204" t="s">
        <v>372</v>
      </c>
      <c r="G195" s="110"/>
    </row>
    <row r="196" spans="1:7" ht="26.25" customHeight="1">
      <c r="A196" s="250" t="s">
        <v>301</v>
      </c>
      <c r="B196" s="132" t="s">
        <v>134</v>
      </c>
      <c r="C196" s="92" t="s">
        <v>358</v>
      </c>
      <c r="D196" s="92" t="s">
        <v>356</v>
      </c>
      <c r="E196" s="211" t="s">
        <v>188</v>
      </c>
      <c r="F196" s="67"/>
      <c r="G196" s="110">
        <f>G197</f>
        <v>20</v>
      </c>
    </row>
    <row r="197" spans="1:7" ht="26.25" customHeight="1">
      <c r="A197" s="91" t="s">
        <v>267</v>
      </c>
      <c r="B197" s="132" t="s">
        <v>134</v>
      </c>
      <c r="C197" s="92" t="s">
        <v>358</v>
      </c>
      <c r="D197" s="92" t="s">
        <v>356</v>
      </c>
      <c r="E197" s="211" t="s">
        <v>188</v>
      </c>
      <c r="F197" s="67" t="s">
        <v>268</v>
      </c>
      <c r="G197" s="110">
        <f>G198</f>
        <v>20</v>
      </c>
    </row>
    <row r="198" spans="1:7" ht="26.25" customHeight="1">
      <c r="A198" s="34" t="s">
        <v>269</v>
      </c>
      <c r="B198" s="132" t="s">
        <v>134</v>
      </c>
      <c r="C198" s="92" t="s">
        <v>358</v>
      </c>
      <c r="D198" s="92" t="s">
        <v>356</v>
      </c>
      <c r="E198" s="211" t="s">
        <v>188</v>
      </c>
      <c r="F198" s="67" t="s">
        <v>231</v>
      </c>
      <c r="G198" s="110">
        <f>'расх 17 г'!G156</f>
        <v>20</v>
      </c>
    </row>
    <row r="199" spans="1:7" ht="27" customHeight="1" hidden="1">
      <c r="A199" s="195" t="s">
        <v>30</v>
      </c>
      <c r="B199" s="132" t="s">
        <v>134</v>
      </c>
      <c r="C199" s="215" t="s">
        <v>358</v>
      </c>
      <c r="D199" s="215" t="s">
        <v>356</v>
      </c>
      <c r="E199" s="241" t="s">
        <v>188</v>
      </c>
      <c r="F199" s="204" t="s">
        <v>372</v>
      </c>
      <c r="G199" s="247"/>
    </row>
    <row r="200" spans="1:7" ht="15.75" customHeight="1" hidden="1">
      <c r="A200" s="33" t="s">
        <v>302</v>
      </c>
      <c r="B200" s="132" t="s">
        <v>134</v>
      </c>
      <c r="C200" s="92" t="s">
        <v>358</v>
      </c>
      <c r="D200" s="92" t="s">
        <v>356</v>
      </c>
      <c r="E200" s="211" t="s">
        <v>189</v>
      </c>
      <c r="F200" s="67"/>
      <c r="G200" s="110">
        <f>G201</f>
        <v>0</v>
      </c>
    </row>
    <row r="201" spans="1:7" ht="28.5" customHeight="1" hidden="1">
      <c r="A201" s="91" t="s">
        <v>267</v>
      </c>
      <c r="B201" s="132" t="s">
        <v>134</v>
      </c>
      <c r="C201" s="92" t="s">
        <v>358</v>
      </c>
      <c r="D201" s="92" t="s">
        <v>356</v>
      </c>
      <c r="E201" s="211" t="s">
        <v>189</v>
      </c>
      <c r="F201" s="67" t="s">
        <v>268</v>
      </c>
      <c r="G201" s="110">
        <f>G202</f>
        <v>0</v>
      </c>
    </row>
    <row r="202" spans="1:7" ht="27" customHeight="1" hidden="1">
      <c r="A202" s="34" t="s">
        <v>269</v>
      </c>
      <c r="B202" s="132" t="s">
        <v>134</v>
      </c>
      <c r="C202" s="92" t="s">
        <v>358</v>
      </c>
      <c r="D202" s="92" t="s">
        <v>356</v>
      </c>
      <c r="E202" s="211" t="s">
        <v>189</v>
      </c>
      <c r="F202" s="67" t="s">
        <v>231</v>
      </c>
      <c r="G202" s="110"/>
    </row>
    <row r="203" spans="1:7" ht="26.25" customHeight="1" hidden="1">
      <c r="A203" s="195" t="s">
        <v>30</v>
      </c>
      <c r="B203" s="132" t="s">
        <v>134</v>
      </c>
      <c r="C203" s="215" t="s">
        <v>358</v>
      </c>
      <c r="D203" s="215" t="s">
        <v>356</v>
      </c>
      <c r="E203" s="241" t="s">
        <v>189</v>
      </c>
      <c r="F203" s="204" t="s">
        <v>372</v>
      </c>
      <c r="G203" s="110"/>
    </row>
    <row r="204" spans="1:7" ht="15" customHeight="1">
      <c r="A204" s="91" t="s">
        <v>384</v>
      </c>
      <c r="B204" s="132" t="s">
        <v>134</v>
      </c>
      <c r="C204" s="92" t="s">
        <v>358</v>
      </c>
      <c r="D204" s="92" t="s">
        <v>356</v>
      </c>
      <c r="E204" s="211" t="s">
        <v>190</v>
      </c>
      <c r="F204" s="67"/>
      <c r="G204" s="110">
        <f>G205</f>
        <v>137.9</v>
      </c>
    </row>
    <row r="205" spans="1:7" ht="28.5" customHeight="1">
      <c r="A205" s="91" t="s">
        <v>267</v>
      </c>
      <c r="B205" s="132" t="s">
        <v>134</v>
      </c>
      <c r="C205" s="92" t="s">
        <v>358</v>
      </c>
      <c r="D205" s="92" t="s">
        <v>356</v>
      </c>
      <c r="E205" s="211" t="s">
        <v>190</v>
      </c>
      <c r="F205" s="67" t="s">
        <v>268</v>
      </c>
      <c r="G205" s="110">
        <f>G206</f>
        <v>137.9</v>
      </c>
    </row>
    <row r="206" spans="1:7" ht="30" customHeight="1">
      <c r="A206" s="34" t="s">
        <v>269</v>
      </c>
      <c r="B206" s="132" t="s">
        <v>134</v>
      </c>
      <c r="C206" s="92" t="s">
        <v>358</v>
      </c>
      <c r="D206" s="92" t="s">
        <v>356</v>
      </c>
      <c r="E206" s="211" t="s">
        <v>190</v>
      </c>
      <c r="F206" s="67" t="s">
        <v>231</v>
      </c>
      <c r="G206" s="110">
        <f>'расх 17 г'!G164</f>
        <v>137.9</v>
      </c>
    </row>
    <row r="207" spans="1:7" ht="27" customHeight="1" hidden="1">
      <c r="A207" s="195" t="s">
        <v>30</v>
      </c>
      <c r="B207" s="132" t="s">
        <v>134</v>
      </c>
      <c r="C207" s="215" t="s">
        <v>358</v>
      </c>
      <c r="D207" s="215" t="s">
        <v>356</v>
      </c>
      <c r="E207" s="241" t="s">
        <v>190</v>
      </c>
      <c r="F207" s="204" t="s">
        <v>372</v>
      </c>
      <c r="G207" s="110"/>
    </row>
    <row r="208" spans="1:7" ht="27.75" customHeight="1">
      <c r="A208" s="91" t="s">
        <v>303</v>
      </c>
      <c r="B208" s="132" t="s">
        <v>134</v>
      </c>
      <c r="C208" s="92" t="s">
        <v>358</v>
      </c>
      <c r="D208" s="92" t="s">
        <v>356</v>
      </c>
      <c r="E208" s="211" t="s">
        <v>191</v>
      </c>
      <c r="F208" s="67"/>
      <c r="G208" s="317">
        <f>G209</f>
        <v>843.345</v>
      </c>
    </row>
    <row r="209" spans="1:7" ht="27.75" customHeight="1">
      <c r="A209" s="91" t="s">
        <v>267</v>
      </c>
      <c r="B209" s="132" t="s">
        <v>134</v>
      </c>
      <c r="C209" s="92" t="s">
        <v>358</v>
      </c>
      <c r="D209" s="92" t="s">
        <v>356</v>
      </c>
      <c r="E209" s="211" t="s">
        <v>191</v>
      </c>
      <c r="F209" s="67" t="s">
        <v>268</v>
      </c>
      <c r="G209" s="317">
        <f>G210</f>
        <v>843.345</v>
      </c>
    </row>
    <row r="210" spans="1:7" ht="27.75" customHeight="1">
      <c r="A210" s="34" t="s">
        <v>269</v>
      </c>
      <c r="B210" s="132" t="s">
        <v>134</v>
      </c>
      <c r="C210" s="92" t="s">
        <v>358</v>
      </c>
      <c r="D210" s="92" t="s">
        <v>356</v>
      </c>
      <c r="E210" s="211" t="s">
        <v>191</v>
      </c>
      <c r="F210" s="67" t="s">
        <v>231</v>
      </c>
      <c r="G210" s="317">
        <f>'расх 17 г'!O168</f>
        <v>843.345</v>
      </c>
    </row>
    <row r="211" spans="1:7" ht="27" customHeight="1" hidden="1">
      <c r="A211" s="195" t="s">
        <v>30</v>
      </c>
      <c r="B211" s="132" t="s">
        <v>134</v>
      </c>
      <c r="C211" s="215" t="s">
        <v>358</v>
      </c>
      <c r="D211" s="215" t="s">
        <v>356</v>
      </c>
      <c r="E211" s="241" t="s">
        <v>191</v>
      </c>
      <c r="F211" s="204" t="s">
        <v>372</v>
      </c>
      <c r="G211" s="110"/>
    </row>
    <row r="212" spans="1:7" s="5" customFormat="1" ht="28.5" customHeight="1">
      <c r="A212" s="91" t="s">
        <v>244</v>
      </c>
      <c r="B212" s="132" t="s">
        <v>134</v>
      </c>
      <c r="C212" s="67" t="s">
        <v>353</v>
      </c>
      <c r="D212" s="67" t="s">
        <v>364</v>
      </c>
      <c r="E212" s="211" t="s">
        <v>182</v>
      </c>
      <c r="F212" s="92"/>
      <c r="G212" s="149">
        <f>G213</f>
        <v>40</v>
      </c>
    </row>
    <row r="213" spans="1:7" s="5" customFormat="1" ht="28.5" customHeight="1">
      <c r="A213" s="91" t="s">
        <v>267</v>
      </c>
      <c r="B213" s="132" t="s">
        <v>134</v>
      </c>
      <c r="C213" s="67" t="s">
        <v>353</v>
      </c>
      <c r="D213" s="67" t="s">
        <v>364</v>
      </c>
      <c r="E213" s="211" t="s">
        <v>182</v>
      </c>
      <c r="F213" s="92" t="s">
        <v>268</v>
      </c>
      <c r="G213" s="149">
        <f>G214</f>
        <v>40</v>
      </c>
    </row>
    <row r="214" spans="1:7" s="5" customFormat="1" ht="28.5" customHeight="1">
      <c r="A214" s="34" t="s">
        <v>269</v>
      </c>
      <c r="B214" s="132" t="s">
        <v>134</v>
      </c>
      <c r="C214" s="67" t="s">
        <v>353</v>
      </c>
      <c r="D214" s="67" t="s">
        <v>364</v>
      </c>
      <c r="E214" s="211" t="s">
        <v>182</v>
      </c>
      <c r="F214" s="92" t="s">
        <v>231</v>
      </c>
      <c r="G214" s="149">
        <f>'расх 17 г'!I69</f>
        <v>40</v>
      </c>
    </row>
    <row r="215" spans="1:7" s="5" customFormat="1" ht="27" customHeight="1" hidden="1">
      <c r="A215" s="195" t="s">
        <v>30</v>
      </c>
      <c r="B215" s="132" t="s">
        <v>134</v>
      </c>
      <c r="C215" s="204" t="s">
        <v>353</v>
      </c>
      <c r="D215" s="204" t="s">
        <v>364</v>
      </c>
      <c r="E215" s="241" t="s">
        <v>182</v>
      </c>
      <c r="F215" s="215" t="s">
        <v>372</v>
      </c>
      <c r="G215" s="149"/>
    </row>
    <row r="216" spans="1:7" ht="15" customHeight="1">
      <c r="A216" s="91" t="s">
        <v>207</v>
      </c>
      <c r="B216" s="132" t="s">
        <v>134</v>
      </c>
      <c r="C216" s="92" t="s">
        <v>358</v>
      </c>
      <c r="D216" s="92" t="s">
        <v>353</v>
      </c>
      <c r="E216" s="211" t="s">
        <v>186</v>
      </c>
      <c r="F216" s="92"/>
      <c r="G216" s="149">
        <f>G217</f>
        <v>12.8</v>
      </c>
    </row>
    <row r="217" spans="1:7" ht="28.5" customHeight="1">
      <c r="A217" s="91" t="s">
        <v>267</v>
      </c>
      <c r="B217" s="132" t="s">
        <v>134</v>
      </c>
      <c r="C217" s="92" t="s">
        <v>358</v>
      </c>
      <c r="D217" s="92" t="s">
        <v>353</v>
      </c>
      <c r="E217" s="211" t="s">
        <v>186</v>
      </c>
      <c r="F217" s="92" t="s">
        <v>268</v>
      </c>
      <c r="G217" s="149">
        <f>G218</f>
        <v>12.8</v>
      </c>
    </row>
    <row r="218" spans="1:7" ht="29.25" customHeight="1">
      <c r="A218" s="34" t="s">
        <v>269</v>
      </c>
      <c r="B218" s="132" t="s">
        <v>134</v>
      </c>
      <c r="C218" s="92" t="s">
        <v>358</v>
      </c>
      <c r="D218" s="92" t="s">
        <v>353</v>
      </c>
      <c r="E218" s="211" t="s">
        <v>186</v>
      </c>
      <c r="F218" s="92" t="s">
        <v>231</v>
      </c>
      <c r="G218" s="149">
        <f>'расх 17 г'!G140</f>
        <v>12.8</v>
      </c>
    </row>
    <row r="219" spans="1:7" ht="30" customHeight="1" hidden="1">
      <c r="A219" s="195" t="s">
        <v>30</v>
      </c>
      <c r="B219" s="132" t="s">
        <v>134</v>
      </c>
      <c r="C219" s="215" t="s">
        <v>358</v>
      </c>
      <c r="D219" s="215" t="s">
        <v>353</v>
      </c>
      <c r="E219" s="241" t="s">
        <v>186</v>
      </c>
      <c r="F219" s="215" t="s">
        <v>372</v>
      </c>
      <c r="G219" s="149"/>
    </row>
    <row r="220" spans="1:7" s="5" customFormat="1" ht="16.5" customHeight="1">
      <c r="A220" s="91" t="s">
        <v>277</v>
      </c>
      <c r="B220" s="132" t="s">
        <v>134</v>
      </c>
      <c r="C220" s="136" t="s">
        <v>353</v>
      </c>
      <c r="D220" s="136" t="s">
        <v>364</v>
      </c>
      <c r="E220" s="268" t="s">
        <v>278</v>
      </c>
      <c r="F220" s="92"/>
      <c r="G220" s="149">
        <f>G221</f>
        <v>50</v>
      </c>
    </row>
    <row r="221" spans="1:7" s="5" customFormat="1" ht="17.25" customHeight="1">
      <c r="A221" s="91" t="s">
        <v>126</v>
      </c>
      <c r="B221" s="132" t="s">
        <v>134</v>
      </c>
      <c r="C221" s="136" t="s">
        <v>353</v>
      </c>
      <c r="D221" s="136" t="s">
        <v>364</v>
      </c>
      <c r="E221" s="268" t="s">
        <v>278</v>
      </c>
      <c r="F221" s="92" t="s">
        <v>270</v>
      </c>
      <c r="G221" s="149">
        <f>G222</f>
        <v>50</v>
      </c>
    </row>
    <row r="222" spans="1:7" s="5" customFormat="1" ht="18" customHeight="1">
      <c r="A222" s="91" t="s">
        <v>274</v>
      </c>
      <c r="B222" s="132" t="s">
        <v>134</v>
      </c>
      <c r="C222" s="136" t="s">
        <v>353</v>
      </c>
      <c r="D222" s="136" t="s">
        <v>364</v>
      </c>
      <c r="E222" s="268" t="s">
        <v>278</v>
      </c>
      <c r="F222" s="92" t="s">
        <v>234</v>
      </c>
      <c r="G222" s="149">
        <f>'расх 17 г'!O73</f>
        <v>50</v>
      </c>
    </row>
    <row r="223" spans="1:7" s="5" customFormat="1" ht="15.75" customHeight="1" hidden="1">
      <c r="A223" s="195" t="s">
        <v>237</v>
      </c>
      <c r="B223" s="132" t="s">
        <v>134</v>
      </c>
      <c r="C223" s="204" t="s">
        <v>353</v>
      </c>
      <c r="D223" s="204" t="s">
        <v>364</v>
      </c>
      <c r="E223" s="241" t="s">
        <v>278</v>
      </c>
      <c r="F223" s="215" t="s">
        <v>236</v>
      </c>
      <c r="G223" s="149"/>
    </row>
    <row r="224" spans="1:7" s="207" customFormat="1" ht="15.75" customHeight="1">
      <c r="A224" s="165" t="s">
        <v>143</v>
      </c>
      <c r="B224" s="131"/>
      <c r="C224" s="252"/>
      <c r="D224" s="252"/>
      <c r="E224" s="269"/>
      <c r="F224" s="122"/>
      <c r="G224" s="310">
        <f>G148+G120+G71+G64+G57</f>
        <v>15843.354530000002</v>
      </c>
    </row>
    <row r="225" spans="1:7" s="19" customFormat="1" ht="15" customHeight="1">
      <c r="A225" s="165" t="s">
        <v>144</v>
      </c>
      <c r="B225" s="253"/>
      <c r="C225" s="254"/>
      <c r="D225" s="254"/>
      <c r="E225" s="184"/>
      <c r="F225" s="122"/>
      <c r="G225" s="305">
        <f>G224+G56</f>
        <v>28258.300580000003</v>
      </c>
    </row>
    <row r="227" ht="15.75" hidden="1">
      <c r="G227" s="311">
        <f>'расх 17 г'!O243</f>
        <v>27193.30058</v>
      </c>
    </row>
    <row r="228" ht="15.75" hidden="1">
      <c r="G228" s="134">
        <f>'[1]расх17 г'!G255</f>
        <v>9990.2</v>
      </c>
    </row>
    <row r="229" ht="15.75" hidden="1">
      <c r="G229" s="134">
        <f>G225-G228</f>
        <v>18268.100580000002</v>
      </c>
    </row>
    <row r="230" ht="15.75" hidden="1">
      <c r="G230" s="18">
        <f>G228+G229</f>
        <v>28258.300580000003</v>
      </c>
    </row>
    <row r="231" ht="15.75" hidden="1">
      <c r="G231" s="134"/>
    </row>
    <row r="232" ht="15.75" hidden="1"/>
    <row r="233" ht="15.75" hidden="1"/>
    <row r="234" ht="15.75" hidden="1"/>
    <row r="235" ht="15.75" hidden="1">
      <c r="G235" s="134">
        <f>G228-G225</f>
        <v>-18268.100580000002</v>
      </c>
    </row>
    <row r="236" ht="15.75" hidden="1">
      <c r="G236" s="18">
        <f>'расх 17 г'!G243</f>
        <v>23049.000000000004</v>
      </c>
    </row>
    <row r="301" spans="2:5" ht="15.75">
      <c r="B301" s="255"/>
      <c r="C301" s="256"/>
      <c r="D301" s="256"/>
      <c r="E301" s="2"/>
    </row>
    <row r="302" spans="2:5" ht="15.75">
      <c r="B302" s="255"/>
      <c r="C302" s="256"/>
      <c r="D302" s="256"/>
      <c r="E302" s="2"/>
    </row>
    <row r="303" spans="2:5" ht="15.75">
      <c r="B303" s="255"/>
      <c r="C303" s="256"/>
      <c r="D303" s="256"/>
      <c r="E303" s="2"/>
    </row>
    <row r="304" spans="2:5" ht="15.75">
      <c r="B304" s="255"/>
      <c r="C304" s="256"/>
      <c r="D304" s="256"/>
      <c r="E304" s="2"/>
    </row>
    <row r="305" spans="2:5" ht="15.75">
      <c r="B305" s="255"/>
      <c r="C305" s="256"/>
      <c r="D305" s="256"/>
      <c r="E305" s="2"/>
    </row>
  </sheetData>
  <mergeCells count="4">
    <mergeCell ref="C1:G1"/>
    <mergeCell ref="C2:G2"/>
    <mergeCell ref="C3:G3"/>
    <mergeCell ref="A5:G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2005-07-10T20:51:00Z</cp:lastPrinted>
  <dcterms:created xsi:type="dcterms:W3CDTF">2007-12-24T02:44:39Z</dcterms:created>
  <dcterms:modified xsi:type="dcterms:W3CDTF">2005-07-10T14:23:35Z</dcterms:modified>
  <cp:category/>
  <cp:version/>
  <cp:contentType/>
  <cp:contentStatus/>
</cp:coreProperties>
</file>