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4"/>
  </bookViews>
  <sheets>
    <sheet name="источники" sheetId="1" r:id="rId1"/>
    <sheet name="Доходы" sheetId="2" r:id="rId2"/>
    <sheet name="расх 17 г" sheetId="3" r:id="rId3"/>
    <sheet name="РБА" sheetId="4" r:id="rId4"/>
    <sheet name="целев 2017" sheetId="5" r:id="rId5"/>
  </sheets>
  <definedNames/>
  <calcPr fullCalcOnLoad="1"/>
</workbook>
</file>

<file path=xl/sharedStrings.xml><?xml version="1.0" encoding="utf-8"?>
<sst xmlns="http://schemas.openxmlformats.org/spreadsheetml/2006/main" count="4563" uniqueCount="485">
  <si>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</si>
  <si>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</si>
  <si>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</si>
  <si>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</si>
  <si>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</si>
  <si>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</si>
  <si>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</si>
  <si>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</si>
  <si>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</si>
  <si>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</si>
  <si>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</si>
  <si>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</si>
  <si>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</si>
  <si>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</si>
  <si>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</si>
  <si>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</si>
  <si>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</si>
  <si>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</si>
  <si>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</si>
  <si>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</si>
  <si>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</si>
  <si>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</si>
  <si>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</si>
  <si>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</si>
  <si>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</si>
  <si>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</si>
  <si>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</si>
  <si>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</si>
  <si>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</si>
  <si>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</si>
  <si>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</si>
  <si>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</si>
  <si>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</si>
  <si>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</si>
  <si>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</si>
  <si>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</si>
  <si>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83 4 00 35150</t>
  </si>
  <si>
    <t>Публичные нормативные социальные выплаты гражданам</t>
  </si>
  <si>
    <t xml:space="preserve">Межбюджетные трансферты   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</si>
  <si>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</si>
  <si>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</si>
  <si>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</si>
  <si>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</si>
  <si>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</si>
  <si>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</si>
  <si>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</si>
  <si>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</si>
  <si>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</si>
  <si>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</si>
  <si>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</si>
  <si>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</si>
  <si>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</si>
  <si>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</si>
  <si>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</si>
  <si>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</si>
  <si>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</si>
  <si>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</si>
  <si>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</si>
  <si>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</si>
  <si>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</si>
  <si>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</si>
  <si>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</si>
  <si>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</si>
  <si>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</si>
  <si>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</si>
  <si>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</si>
  <si>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</si>
  <si>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</si>
  <si>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</si>
  <si>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</si>
  <si>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</si>
  <si>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</si>
  <si>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</si>
  <si>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</si>
  <si>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</si>
  <si>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</si>
  <si>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</si>
  <si>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</si>
  <si>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</si>
  <si>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</si>
  <si>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</si>
  <si>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</si>
  <si>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</si>
  <si>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</si>
  <si>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</si>
  <si>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</si>
  <si>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</si>
  <si>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</si>
  <si>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</si>
  <si>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</si>
  <si>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</si>
  <si>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</si>
  <si>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</si>
  <si>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</si>
  <si>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</si>
  <si>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01 0 01 04023</t>
  </si>
  <si>
    <t>110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</si>
  <si>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передаваемые из бюджета муниципального района</t>
  </si>
  <si>
    <t>Уточнение май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</si>
  <si>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</si>
  <si>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</si>
  <si>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МП "Культура муниципального образования "Николаевское городское поселение" на 2017-2019 годы"</t>
  </si>
  <si>
    <t>04 0 00 00000</t>
  </si>
  <si>
    <t>04 0 01 00000</t>
  </si>
  <si>
    <t>Организация деятельности домов культуры</t>
  </si>
  <si>
    <t>04 0 01 00211</t>
  </si>
  <si>
    <t>04 0 01 00291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</si>
  <si>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</si>
  <si>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04 0 02 00000</t>
  </si>
  <si>
    <t>04 0 02 00212</t>
  </si>
  <si>
    <t>04 0 02 00292</t>
  </si>
  <si>
    <t>Организация деятельности коллективов самодеятельного народного творчества</t>
  </si>
  <si>
    <t xml:space="preserve">314 </t>
  </si>
  <si>
    <t>04 0 03 00000</t>
  </si>
  <si>
    <t>04 0 03 00213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</si>
  <si>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</si>
  <si>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</si>
  <si>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</si>
  <si>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</si>
  <si>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коллективов самодеятельного народного творчества</t>
  </si>
  <si>
    <t>Уточнение июнь</t>
  </si>
  <si>
    <t>Уточнение июль</t>
  </si>
  <si>
    <t>Уточнение август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</si>
  <si>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</si>
  <si>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Приложение № 4</t>
  </si>
  <si>
    <t>Поступление доходов в бюджет Николаевского городского поселения в 2017 году</t>
  </si>
  <si>
    <t>33000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</si>
  <si>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</si>
  <si>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29999</t>
  </si>
  <si>
    <t>Прочие субсидии</t>
  </si>
  <si>
    <t>Прочие субсидии бюджетам городских поселений</t>
  </si>
  <si>
    <t>40000</t>
  </si>
  <si>
    <t>49999</t>
  </si>
  <si>
    <t xml:space="preserve">Прочие межбюджетные трансферты, передаваемые бюджетам  </t>
  </si>
  <si>
    <t>Прочие межбюджетные трансферты, передаваемые бюджетам городских поселений (на реализацию мероприятий для развития на территории муниципального района физической культуры и массового спорта)</t>
  </si>
  <si>
    <t xml:space="preserve">                                            Приложение № 1</t>
  </si>
  <si>
    <t xml:space="preserve">                                            к решению Собрания депутатов</t>
  </si>
  <si>
    <t>Источники внутреннего финансирования дефицита бюджета Николаевского городского поселения на 2017 год</t>
  </si>
  <si>
    <t>Наименование налога (сбора)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</si>
  <si>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</si>
  <si>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</si>
  <si>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</si>
  <si>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</si>
  <si>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</si>
  <si>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</si>
  <si>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</si>
  <si>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</si>
  <si>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</si>
  <si>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</si>
  <si>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</si>
  <si>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</si>
  <si>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</si>
  <si>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</si>
  <si>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</si>
  <si>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</si>
  <si>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</si>
  <si>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</si>
  <si>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</si>
  <si>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</si>
  <si>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</si>
  <si>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</si>
  <si>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</si>
  <si>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</si>
  <si>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</si>
  <si>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</si>
  <si>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</si>
  <si>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</si>
  <si>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</si>
  <si>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</si>
  <si>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</si>
  <si>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</si>
  <si>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</si>
  <si>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</si>
  <si>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</si>
  <si>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</si>
  <si>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</si>
  <si>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</si>
  <si>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</si>
  <si>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</si>
  <si>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 xml:space="preserve">Земельный налог </t>
  </si>
  <si>
    <t>06033</t>
  </si>
  <si>
    <t>1000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</si>
  <si>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</si>
  <si>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</si>
  <si>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</si>
  <si>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</si>
  <si>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</si>
  <si>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</si>
  <si>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</si>
  <si>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</si>
  <si>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</si>
  <si>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</si>
  <si>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</si>
  <si>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</si>
  <si>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</si>
  <si>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</si>
  <si>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05035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</si>
  <si>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</si>
  <si>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</si>
  <si>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Доходы от сдачи в аренду имущества, составляющего казну городских поселений (за исключением земельных участков)</t>
  </si>
  <si>
    <t>09035</t>
  </si>
  <si>
    <t>Доходы от эксплуатации и использования имущества автомобильных дорог, находящихся в собственности городских поселений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</si>
  <si>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</si>
  <si>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</si>
  <si>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</si>
  <si>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</si>
  <si>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</si>
  <si>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</si>
  <si>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</si>
  <si>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</si>
  <si>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</si>
  <si>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</si>
  <si>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городских поселений</t>
  </si>
  <si>
    <t>02995</t>
  </si>
  <si>
    <t>Прочие доходы от компенсации затрат бюджетов городских поселений</t>
  </si>
  <si>
    <t>114</t>
  </si>
  <si>
    <t>ДОХОДЫ ОТ ПРОДАЖИ МАТЕРИАЛЬНЫХ И НЕМАТЕРИАЛЬНЫХ АКТИВОВ</t>
  </si>
  <si>
    <t>01050</t>
  </si>
  <si>
    <t>410</t>
  </si>
  <si>
    <t>Доходы от продажи квартир, находящихся в собственности городских поселений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</si>
  <si>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</si>
  <si>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</si>
  <si>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</si>
  <si>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</si>
  <si>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</si>
  <si>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</si>
  <si>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03050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</si>
  <si>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</si>
  <si>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</si>
  <si>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420</t>
  </si>
  <si>
    <t>Доходы от продажи нематериальных активов, находящихся в собственности городских поселений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</si>
  <si>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</si>
  <si>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</si>
  <si>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</si>
  <si>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116</t>
  </si>
  <si>
    <t>ШТРАФЫ, САНКЦИИ, ВОЗМЕЩЕНИЕ УЩЕРБА</t>
  </si>
  <si>
    <t>23050</t>
  </si>
  <si>
    <t>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</si>
  <si>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</si>
  <si>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23051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</si>
  <si>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</si>
  <si>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</si>
  <si>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</si>
  <si>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</si>
  <si>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</si>
  <si>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</si>
  <si>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</si>
  <si>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</si>
  <si>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</si>
  <si>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46000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</si>
  <si>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</si>
  <si>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51040</t>
  </si>
  <si>
    <t>90000</t>
  </si>
  <si>
    <t xml:space="preserve">Прочие поступления от денежных взысканий (штрафов) и иных сумм в возмещение ущерба, зачисляемые в бюджеты </t>
  </si>
  <si>
    <t>90050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</si>
  <si>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</si>
  <si>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</si>
  <si>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</si>
  <si>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</si>
  <si>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</si>
  <si>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поселений</t>
  </si>
  <si>
    <t>05050</t>
  </si>
  <si>
    <t>Прочие неналоговые доходы бюджетов городских поселений</t>
  </si>
  <si>
    <t>Итого налоговых и неналоговых доходов</t>
  </si>
  <si>
    <t>Безвозмездные поступления</t>
  </si>
  <si>
    <t>202</t>
  </si>
  <si>
    <t>10000</t>
  </si>
  <si>
    <t>Дотации бюджетам бюджетной системы Российской Федерации</t>
  </si>
  <si>
    <t>15001</t>
  </si>
  <si>
    <t>151</t>
  </si>
  <si>
    <t>Дотации бюджетам городских поселений на выравнивание бюджетной обеспеченности</t>
  </si>
  <si>
    <t>15002</t>
  </si>
  <si>
    <t>Дотации бюджетам городских поселений на поддержку мер по обеспечению сбалансированности бюджетов</t>
  </si>
  <si>
    <t>0000000</t>
  </si>
  <si>
    <t>30000</t>
  </si>
  <si>
    <t>Субвенции бюджетам бюджетной системы Российской Федерации</t>
  </si>
  <si>
    <t>30024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</si>
  <si>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</si>
  <si>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</si>
  <si>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</si>
  <si>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</si>
  <si>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35118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</si>
  <si>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</si>
  <si>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35930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</si>
  <si>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</si>
  <si>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</si>
  <si>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20000</t>
  </si>
  <si>
    <t>Субсидии бюджетам бюджетной системы Российской Федерации (межбюджетные субсидии)</t>
  </si>
  <si>
    <t>414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</si>
  <si>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</si>
  <si>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</si>
  <si>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 xml:space="preserve"> 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</si>
  <si>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</si>
  <si>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>Основное мероприятие "Реконструкция напорного канализационного коллектора в п.Николаевка"</t>
  </si>
  <si>
    <t>Основное мероприятие "Реконструкция напорного канализационного коллектора в п. Николаевка"</t>
  </si>
  <si>
    <t>208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</si>
  <si>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</si>
  <si>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</si>
  <si>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</si>
  <si>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ВСЕГО ДОХОДОВ: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</si>
  <si>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</si>
  <si>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</si>
  <si>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</si>
  <si>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</si>
  <si>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</si>
  <si>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</si>
  <si>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</si>
  <si>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</si>
  <si>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</si>
  <si>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</si>
  <si>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</si>
  <si>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</si>
  <si>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</si>
  <si>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Уточнение сентябрь</t>
  </si>
  <si>
    <t>МП "Реконструкция объектов коммунальной инфраструктуры "МО "Николаевское городское поселение" на 2017-2018 годы"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</si>
  <si>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</si>
  <si>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</si>
  <si>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</si>
  <si>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</si>
  <si>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</si>
  <si>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</si>
  <si>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</si>
  <si>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</si>
  <si>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</si>
  <si>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</si>
  <si>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</si>
  <si>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</si>
  <si>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</si>
  <si>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</si>
  <si>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</si>
  <si>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Уточнение апрель</t>
  </si>
  <si>
    <t>05 0 01 00000</t>
  </si>
  <si>
    <t>05 0 01 S2600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</si>
  <si>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</si>
  <si>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</si>
  <si>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</si>
  <si>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</si>
  <si>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</si>
  <si>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Уточнение март</t>
  </si>
  <si>
    <t>Иные межбюджетные трансферты</t>
  </si>
  <si>
    <t>310</t>
  </si>
  <si>
    <t>100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</si>
  <si>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</si>
  <si>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Иные бюджетные ассигнования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</si>
  <si>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</si>
  <si>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</si>
  <si>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</si>
  <si>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</si>
  <si>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</si>
  <si>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</si>
  <si>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</si>
  <si>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</si>
  <si>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</si>
  <si>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</si>
  <si>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</si>
  <si>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</si>
  <si>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</si>
  <si>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</si>
  <si>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</si>
  <si>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</si>
  <si>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</si>
  <si>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</si>
  <si>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</si>
  <si>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</si>
  <si>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</si>
  <si>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</si>
  <si>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</si>
  <si>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</si>
  <si>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</si>
  <si>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</si>
  <si>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</si>
  <si>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</si>
  <si>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</si>
  <si>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</si>
  <si>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</si>
  <si>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</si>
  <si>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</si>
  <si>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</si>
  <si>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</si>
  <si>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</si>
  <si>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</si>
  <si>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</si>
  <si>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</si>
  <si>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</si>
  <si>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</si>
  <si>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</si>
  <si>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</si>
  <si>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</si>
  <si>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</si>
  <si>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</si>
  <si>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</si>
  <si>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</si>
  <si>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</si>
  <si>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</si>
  <si>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</si>
  <si>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</si>
  <si>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</si>
  <si>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</si>
  <si>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</si>
  <si>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</si>
  <si>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</si>
  <si>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</si>
  <si>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</si>
  <si>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</si>
  <si>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</si>
  <si>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Ведомственная структура  расходов бюджета  Николаевского городского поселения  на 2017 год</t>
  </si>
  <si>
    <t>314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</si>
  <si>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2015-2017 годы"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</si>
  <si>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</si>
  <si>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</si>
  <si>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</si>
  <si>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</si>
  <si>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</si>
  <si>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</si>
  <si>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</si>
  <si>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</si>
  <si>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</si>
  <si>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</si>
  <si>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</si>
  <si>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</si>
  <si>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</si>
  <si>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</si>
  <si>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</si>
  <si>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</si>
  <si>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</si>
  <si>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</si>
  <si>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</si>
  <si>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</si>
  <si>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</si>
  <si>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</si>
  <si>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</si>
  <si>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</si>
  <si>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</si>
  <si>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</si>
  <si>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</si>
  <si>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</si>
  <si>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</si>
  <si>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</si>
  <si>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</si>
  <si>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</si>
  <si>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</si>
  <si>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</si>
  <si>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</si>
  <si>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</si>
  <si>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</si>
  <si>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</si>
  <si>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</si>
  <si>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</si>
  <si>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</si>
  <si>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</si>
  <si>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</si>
  <si>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</si>
  <si>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</si>
  <si>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</si>
  <si>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</si>
  <si>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</si>
  <si>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</si>
  <si>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</si>
  <si>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</si>
  <si>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</si>
  <si>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</si>
  <si>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</si>
  <si>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Уточнение октябрь</t>
  </si>
  <si>
    <t>Приложение № 3</t>
  </si>
  <si>
    <t>Приложение № 5</t>
  </si>
  <si>
    <t>20077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</si>
  <si>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</si>
  <si>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на софинансирование капитальных вложений в объекты государственной (муниципальной) собственности бюджетам городских поселений </t>
  </si>
  <si>
    <t>Уточнение ноябрь</t>
  </si>
  <si>
    <t xml:space="preserve">               
</t>
  </si>
  <si>
    <t xml:space="preserve">Прочая  закупка  товаров,  работ и услуг для обеспечения государственных (муниципальных) нужд </t>
  </si>
  <si>
    <t>03 0 01 00000</t>
  </si>
  <si>
    <t>03 0 01 R016F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</si>
  <si>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</si>
  <si>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</si>
  <si>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 xml:space="preserve">МП "Развитие водохозяйственного комплекса муниципального образования "Николаевское городское поселение" 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</si>
  <si>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</si>
  <si>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</si>
  <si>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Уточнение декабрь</t>
  </si>
  <si>
    <t>от 26.12.2017 № 393</t>
  </si>
  <si>
    <t xml:space="preserve">       от 26.12.2017 № 293</t>
  </si>
  <si>
    <t xml:space="preserve">                                                                      к решению Собрания депутатов</t>
  </si>
  <si>
    <t xml:space="preserve">                                                                     Приложение № 2</t>
  </si>
  <si>
    <t xml:space="preserve">                                                                     от 26.12.2017 № 293</t>
  </si>
  <si>
    <t>от 26.12.2017 № 293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</si>
</sst>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top" wrapText="1"/>
    </xf>
    <xf numFmtId="49" fontId="11" fillId="24" borderId="10" xfId="0" applyNumberFormat="1" applyFont="1" applyFill="1" applyBorder="1" applyAlignment="1">
      <alignment horizontal="center" wrapText="1"/>
    </xf>
    <xf numFmtId="166" fontId="12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0" fillId="0" borderId="0" xfId="0" applyNumberFormat="1" applyFont="1" applyFill="1" applyAlignment="1">
      <alignment/>
    </xf>
    <xf numFmtId="49" fontId="16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wrapText="1"/>
    </xf>
    <xf numFmtId="166" fontId="10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 applyAlignment="1">
      <alignment horizontal="right"/>
    </xf>
    <xf numFmtId="166" fontId="12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right"/>
    </xf>
    <xf numFmtId="166" fontId="1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3" fillId="0" borderId="14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49" fontId="34" fillId="0" borderId="11" xfId="0" applyNumberFormat="1" applyFont="1" applyFill="1" applyBorder="1" applyAlignment="1">
      <alignment vertical="top" wrapText="1"/>
    </xf>
    <xf numFmtId="49" fontId="34" fillId="0" borderId="12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top" wrapText="1"/>
    </xf>
    <xf numFmtId="2" fontId="34" fillId="0" borderId="13" xfId="0" applyNumberFormat="1" applyFont="1" applyFill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49" fontId="10" fillId="4" borderId="12" xfId="0" applyNumberFormat="1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66" fontId="16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vertical="top" wrapText="1"/>
    </xf>
    <xf numFmtId="166" fontId="34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vertical="top" wrapText="1"/>
    </xf>
    <xf numFmtId="0" fontId="10" fillId="4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49" fontId="11" fillId="4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166" fontId="16" fillId="0" borderId="10" xfId="6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horizontal="center"/>
    </xf>
    <xf numFmtId="166" fontId="11" fillId="0" borderId="10" xfId="60" applyNumberFormat="1" applyFont="1" applyFill="1" applyBorder="1" applyAlignment="1">
      <alignment horizontal="right"/>
    </xf>
    <xf numFmtId="166" fontId="14" fillId="0" borderId="10" xfId="6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wrapText="1"/>
    </xf>
    <xf numFmtId="49" fontId="34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wrapText="1"/>
    </xf>
    <xf numFmtId="49" fontId="15" fillId="0" borderId="14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0" fillId="4" borderId="11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12" xfId="0" applyFont="1" applyFill="1" applyBorder="1" applyAlignment="1">
      <alignment vertical="top" wrapText="1"/>
    </xf>
    <xf numFmtId="168" fontId="3" fillId="0" borderId="0" xfId="0" applyNumberFormat="1" applyFont="1" applyAlignment="1">
      <alignment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2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0" fontId="11" fillId="4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166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2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49" fontId="15" fillId="22" borderId="12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66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16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/>
    </xf>
    <xf numFmtId="49" fontId="34" fillId="0" borderId="12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/>
    </xf>
    <xf numFmtId="2" fontId="10" fillId="4" borderId="10" xfId="0" applyNumberFormat="1" applyFont="1" applyFill="1" applyBorder="1" applyAlignment="1">
      <alignment horizontal="right"/>
    </xf>
    <xf numFmtId="2" fontId="11" fillId="4" borderId="10" xfId="0" applyNumberFormat="1" applyFont="1" applyFill="1" applyBorder="1" applyAlignment="1">
      <alignment/>
    </xf>
    <xf numFmtId="166" fontId="11" fillId="4" borderId="10" xfId="0" applyNumberFormat="1" applyFont="1" applyFill="1" applyBorder="1" applyAlignment="1">
      <alignment/>
    </xf>
    <xf numFmtId="166" fontId="13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34" fillId="0" borderId="13" xfId="0" applyNumberFormat="1" applyFont="1" applyFill="1" applyBorder="1" applyAlignment="1">
      <alignment horizontal="right"/>
    </xf>
    <xf numFmtId="166" fontId="15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/>
    </xf>
    <xf numFmtId="0" fontId="11" fillId="0" borderId="14" xfId="0" applyFont="1" applyBorder="1" applyAlignment="1">
      <alignment vertical="top" wrapText="1"/>
    </xf>
    <xf numFmtId="2" fontId="34" fillId="4" borderId="10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9" fontId="16" fillId="0" borderId="13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>
      <alignment horizontal="right"/>
    </xf>
    <xf numFmtId="169" fontId="10" fillId="4" borderId="10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9" fontId="34" fillId="0" borderId="10" xfId="0" applyNumberFormat="1" applyFont="1" applyFill="1" applyBorder="1" applyAlignment="1">
      <alignment horizontal="right"/>
    </xf>
    <xf numFmtId="169" fontId="12" fillId="0" borderId="10" xfId="0" applyNumberFormat="1" applyFont="1" applyBorder="1" applyAlignment="1">
      <alignment/>
    </xf>
    <xf numFmtId="168" fontId="13" fillId="0" borderId="10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169" fontId="14" fillId="0" borderId="10" xfId="0" applyNumberFormat="1" applyFont="1" applyBorder="1" applyAlignment="1">
      <alignment/>
    </xf>
    <xf numFmtId="169" fontId="16" fillId="0" borderId="10" xfId="0" applyNumberFormat="1" applyFont="1" applyFill="1" applyBorder="1" applyAlignment="1">
      <alignment horizontal="right"/>
    </xf>
    <xf numFmtId="169" fontId="11" fillId="0" borderId="0" xfId="0" applyNumberFormat="1" applyFont="1" applyAlignment="1">
      <alignment/>
    </xf>
    <xf numFmtId="2" fontId="13" fillId="0" borderId="10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/>
    </xf>
    <xf numFmtId="169" fontId="12" fillId="0" borderId="10" xfId="0" applyNumberFormat="1" applyFont="1" applyBorder="1" applyAlignment="1">
      <alignment/>
    </xf>
    <xf numFmtId="170" fontId="12" fillId="0" borderId="10" xfId="0" applyNumberFormat="1" applyFont="1" applyBorder="1" applyAlignment="1">
      <alignment/>
    </xf>
    <xf numFmtId="168" fontId="10" fillId="0" borderId="10" xfId="0" applyNumberFormat="1" applyFont="1" applyFill="1" applyBorder="1" applyAlignment="1">
      <alignment horizontal="right"/>
    </xf>
    <xf numFmtId="170" fontId="16" fillId="0" borderId="10" xfId="0" applyNumberFormat="1" applyFont="1" applyFill="1" applyBorder="1" applyAlignment="1">
      <alignment horizontal="right"/>
    </xf>
    <xf numFmtId="166" fontId="11" fillId="4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vertical="top" wrapText="1"/>
    </xf>
    <xf numFmtId="49" fontId="34" fillId="22" borderId="12" xfId="0" applyNumberFormat="1" applyFont="1" applyFill="1" applyBorder="1" applyAlignment="1">
      <alignment horizontal="center" wrapText="1"/>
    </xf>
    <xf numFmtId="49" fontId="14" fillId="22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3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77" fontId="13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wrapText="1"/>
    </xf>
    <xf numFmtId="177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11" fillId="24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left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left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 horizontal="center" vertical="center"/>
    </xf>
    <xf numFmtId="167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7" fillId="0" borderId="12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9" fontId="39" fillId="0" borderId="12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10" fillId="4" borderId="12" xfId="0" applyNumberFormat="1" applyFont="1" applyFill="1" applyBorder="1" applyAlignment="1">
      <alignment vertical="top" wrapText="1"/>
    </xf>
    <xf numFmtId="167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/>
    </xf>
    <xf numFmtId="169" fontId="13" fillId="0" borderId="10" xfId="0" applyNumberFormat="1" applyFont="1" applyFill="1" applyBorder="1" applyAlignment="1">
      <alignment/>
    </xf>
    <xf numFmtId="169" fontId="11" fillId="0" borderId="10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168" fontId="11" fillId="0" borderId="10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/>
    </xf>
    <xf numFmtId="169" fontId="1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169" fontId="11" fillId="0" borderId="10" xfId="0" applyNumberFormat="1" applyFont="1" applyBorder="1" applyAlignment="1">
      <alignment/>
    </xf>
    <xf numFmtId="2" fontId="10" fillId="4" borderId="10" xfId="0" applyNumberFormat="1" applyFont="1" applyFill="1" applyBorder="1" applyAlignment="1">
      <alignment horizontal="right"/>
    </xf>
    <xf numFmtId="168" fontId="10" fillId="4" borderId="10" xfId="0" applyNumberFormat="1" applyFont="1" applyFill="1" applyBorder="1" applyAlignment="1">
      <alignment horizontal="right"/>
    </xf>
    <xf numFmtId="168" fontId="10" fillId="0" borderId="10" xfId="0" applyNumberFormat="1" applyFont="1" applyFill="1" applyBorder="1" applyAlignment="1">
      <alignment horizontal="right"/>
    </xf>
    <xf numFmtId="170" fontId="10" fillId="0" borderId="10" xfId="0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/>
    </xf>
    <xf numFmtId="168" fontId="16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wrapText="1"/>
    </xf>
    <xf numFmtId="168" fontId="11" fillId="0" borderId="10" xfId="6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/>
    </xf>
    <xf numFmtId="169" fontId="14" fillId="0" borderId="10" xfId="0" applyNumberFormat="1" applyFont="1" applyFill="1" applyBorder="1" applyAlignment="1">
      <alignment/>
    </xf>
    <xf numFmtId="168" fontId="14" fillId="0" borderId="10" xfId="60" applyNumberFormat="1" applyFont="1" applyFill="1" applyBorder="1" applyAlignment="1">
      <alignment horizontal="right"/>
    </xf>
    <xf numFmtId="166" fontId="14" fillId="0" borderId="10" xfId="0" applyNumberFormat="1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/>
    </xf>
    <xf numFmtId="166" fontId="10" fillId="4" borderId="10" xfId="0" applyNumberFormat="1" applyFont="1" applyFill="1" applyBorder="1" applyAlignment="1">
      <alignment horizontal="right"/>
    </xf>
    <xf numFmtId="168" fontId="10" fillId="4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/>
    </xf>
    <xf numFmtId="169" fontId="10" fillId="4" borderId="10" xfId="0" applyNumberFormat="1" applyFont="1" applyFill="1" applyBorder="1" applyAlignment="1">
      <alignment horizontal="right"/>
    </xf>
    <xf numFmtId="169" fontId="11" fillId="4" borderId="1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justify" wrapText="1"/>
    </xf>
    <xf numFmtId="49" fontId="9" fillId="24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8" sqref="K8"/>
    </sheetView>
  </sheetViews>
  <sheetFormatPr defaultColWidth="9.00390625" defaultRowHeight="12.75"/>
  <cols>
    <col min="1" max="1" width="11.75390625" style="1" customWidth="1"/>
    <col min="2" max="2" width="22.125" style="1" customWidth="1"/>
    <col min="3" max="3" width="21.25390625" style="310" customWidth="1"/>
    <col min="4" max="4" width="14.875" style="310" customWidth="1"/>
    <col min="5" max="5" width="14.875" style="1" bestFit="1" customWidth="1"/>
    <col min="6" max="16384" width="9.125" style="1" customWidth="1"/>
  </cols>
  <sheetData>
    <row r="1" spans="1:5" ht="15.75">
      <c r="A1" s="252"/>
      <c r="B1" s="251"/>
      <c r="C1" s="254" t="s">
        <v>135</v>
      </c>
      <c r="D1" s="359"/>
      <c r="E1" s="360"/>
    </row>
    <row r="2" spans="1:5" ht="15" customHeight="1">
      <c r="A2" s="252"/>
      <c r="B2" s="251"/>
      <c r="C2" s="254" t="s">
        <v>136</v>
      </c>
      <c r="D2" s="360"/>
      <c r="E2" s="360"/>
    </row>
    <row r="3" spans="1:5" ht="15.75" customHeight="1">
      <c r="A3" s="252"/>
      <c r="B3" s="251"/>
      <c r="C3" s="254"/>
      <c r="D3" s="363" t="s">
        <v>480</v>
      </c>
      <c r="E3" s="363"/>
    </row>
    <row r="4" spans="1:5" ht="15.75">
      <c r="A4" s="252"/>
      <c r="B4" s="251"/>
      <c r="C4" s="309"/>
      <c r="D4" s="361"/>
      <c r="E4" s="362"/>
    </row>
    <row r="5" spans="1:5" ht="31.5" customHeight="1">
      <c r="A5" s="364" t="s">
        <v>137</v>
      </c>
      <c r="B5" s="364"/>
      <c r="C5" s="364"/>
      <c r="D5" s="364"/>
      <c r="E5" s="364"/>
    </row>
    <row r="7" spans="1:5" s="255" customFormat="1" ht="32.25" customHeight="1">
      <c r="A7" s="365" t="s">
        <v>300</v>
      </c>
      <c r="B7" s="365"/>
      <c r="C7" s="366" t="s">
        <v>301</v>
      </c>
      <c r="D7" s="367"/>
      <c r="E7" s="370" t="s">
        <v>450</v>
      </c>
    </row>
    <row r="8" spans="1:5" s="255" customFormat="1" ht="78.75" customHeight="1">
      <c r="A8" s="257" t="s">
        <v>302</v>
      </c>
      <c r="B8" s="257" t="s">
        <v>303</v>
      </c>
      <c r="C8" s="368"/>
      <c r="D8" s="369"/>
      <c r="E8" s="370"/>
    </row>
    <row r="9" spans="1:5" s="312" customFormat="1" ht="15">
      <c r="A9" s="311" t="s">
        <v>304</v>
      </c>
      <c r="B9" s="28" t="s">
        <v>305</v>
      </c>
      <c r="C9" s="365">
        <v>3</v>
      </c>
      <c r="D9" s="365"/>
      <c r="E9" s="22">
        <v>4</v>
      </c>
    </row>
    <row r="10" spans="1:5" s="315" customFormat="1" ht="30.75" customHeight="1">
      <c r="A10" s="313" t="s">
        <v>406</v>
      </c>
      <c r="B10" s="314" t="s">
        <v>306</v>
      </c>
      <c r="C10" s="371" t="s">
        <v>307</v>
      </c>
      <c r="D10" s="372"/>
      <c r="E10" s="232">
        <f>E11</f>
        <v>1244.6005800000057</v>
      </c>
    </row>
    <row r="11" spans="1:5" s="315" customFormat="1" ht="27.75" customHeight="1">
      <c r="A11" s="313" t="s">
        <v>406</v>
      </c>
      <c r="B11" s="314" t="s">
        <v>308</v>
      </c>
      <c r="C11" s="371" t="s">
        <v>309</v>
      </c>
      <c r="D11" s="372"/>
      <c r="E11" s="232">
        <f>E12+E16</f>
        <v>1244.6005800000057</v>
      </c>
    </row>
    <row r="12" spans="1:5" s="318" customFormat="1" ht="18.75" customHeight="1">
      <c r="A12" s="316" t="s">
        <v>406</v>
      </c>
      <c r="B12" s="317" t="s">
        <v>310</v>
      </c>
      <c r="C12" s="373" t="s">
        <v>311</v>
      </c>
      <c r="D12" s="374"/>
      <c r="E12" s="51">
        <f>E13</f>
        <v>-55097.7</v>
      </c>
    </row>
    <row r="13" spans="1:5" s="255" customFormat="1" ht="24" customHeight="1">
      <c r="A13" s="319" t="s">
        <v>406</v>
      </c>
      <c r="B13" s="311" t="s">
        <v>312</v>
      </c>
      <c r="C13" s="375" t="s">
        <v>317</v>
      </c>
      <c r="D13" s="376"/>
      <c r="E13" s="52">
        <f>E14</f>
        <v>-55097.7</v>
      </c>
    </row>
    <row r="14" spans="1:5" s="255" customFormat="1" ht="29.25" customHeight="1">
      <c r="A14" s="319" t="s">
        <v>406</v>
      </c>
      <c r="B14" s="311" t="s">
        <v>318</v>
      </c>
      <c r="C14" s="375" t="s">
        <v>319</v>
      </c>
      <c r="D14" s="376"/>
      <c r="E14" s="52">
        <f>E15</f>
        <v>-55097.7</v>
      </c>
    </row>
    <row r="15" spans="1:5" s="255" customFormat="1" ht="30" customHeight="1">
      <c r="A15" s="319" t="s">
        <v>406</v>
      </c>
      <c r="B15" s="311" t="s">
        <v>320</v>
      </c>
      <c r="C15" s="375" t="s">
        <v>321</v>
      </c>
      <c r="D15" s="376"/>
      <c r="E15" s="52">
        <f>-Доходы!W98</f>
        <v>-55097.7</v>
      </c>
    </row>
    <row r="16" spans="1:5" s="318" customFormat="1" ht="17.25" customHeight="1">
      <c r="A16" s="316" t="s">
        <v>406</v>
      </c>
      <c r="B16" s="317" t="s">
        <v>322</v>
      </c>
      <c r="C16" s="373" t="s">
        <v>323</v>
      </c>
      <c r="D16" s="374"/>
      <c r="E16" s="236">
        <f>E17</f>
        <v>56342.30058</v>
      </c>
    </row>
    <row r="17" spans="1:5" s="255" customFormat="1" ht="25.5" customHeight="1">
      <c r="A17" s="319" t="s">
        <v>406</v>
      </c>
      <c r="B17" s="311" t="s">
        <v>324</v>
      </c>
      <c r="C17" s="375" t="s">
        <v>325</v>
      </c>
      <c r="D17" s="376"/>
      <c r="E17" s="340">
        <f>E18</f>
        <v>56342.30058</v>
      </c>
    </row>
    <row r="18" spans="1:5" s="255" customFormat="1" ht="29.25" customHeight="1">
      <c r="A18" s="319" t="s">
        <v>406</v>
      </c>
      <c r="B18" s="311" t="s">
        <v>326</v>
      </c>
      <c r="C18" s="375" t="s">
        <v>327</v>
      </c>
      <c r="D18" s="376"/>
      <c r="E18" s="340">
        <f>E19</f>
        <v>56342.30058</v>
      </c>
    </row>
    <row r="19" spans="1:5" s="255" customFormat="1" ht="31.5" customHeight="1">
      <c r="A19" s="319" t="s">
        <v>406</v>
      </c>
      <c r="B19" s="311" t="s">
        <v>328</v>
      </c>
      <c r="C19" s="375" t="s">
        <v>329</v>
      </c>
      <c r="D19" s="376"/>
      <c r="E19" s="340">
        <f>'расх 17 г'!AC263</f>
        <v>56342.30058</v>
      </c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5" ht="15.75">
      <c r="A23" s="2"/>
      <c r="B23" s="2"/>
      <c r="E23" s="7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</sheetData>
  <mergeCells count="16">
    <mergeCell ref="C17:D17"/>
    <mergeCell ref="C18:D18"/>
    <mergeCell ref="C19:D19"/>
    <mergeCell ref="C13:D13"/>
    <mergeCell ref="C14:D14"/>
    <mergeCell ref="C15:D15"/>
    <mergeCell ref="C16:D16"/>
    <mergeCell ref="C9:D9"/>
    <mergeCell ref="C10:D10"/>
    <mergeCell ref="C11:D11"/>
    <mergeCell ref="C12:D12"/>
    <mergeCell ref="D3:E3"/>
    <mergeCell ref="A5:E5"/>
    <mergeCell ref="A7:B7"/>
    <mergeCell ref="C7:D8"/>
    <mergeCell ref="E7:E8"/>
  </mergeCells>
  <printOptions/>
  <pageMargins left="0.75" right="0.75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Y8" sqref="Y8"/>
    </sheetView>
  </sheetViews>
  <sheetFormatPr defaultColWidth="9.00390625" defaultRowHeight="12.75"/>
  <cols>
    <col min="1" max="1" width="4.00390625" style="21" customWidth="1"/>
    <col min="2" max="2" width="6.00390625" style="21" customWidth="1"/>
    <col min="3" max="3" width="3.375" style="21" customWidth="1"/>
    <col min="4" max="4" width="4.375" style="21" customWidth="1"/>
    <col min="5" max="5" width="4.125" style="21" customWidth="1"/>
    <col min="6" max="6" width="54.625" style="21" customWidth="1"/>
    <col min="7" max="22" width="12.25390625" style="21" hidden="1" customWidth="1"/>
    <col min="23" max="23" width="14.625" style="21" customWidth="1"/>
    <col min="24" max="16384" width="9.125" style="21" customWidth="1"/>
  </cols>
  <sheetData>
    <row r="1" spans="1:7" s="1" customFormat="1" ht="15.75">
      <c r="A1" s="251"/>
      <c r="B1" s="251"/>
      <c r="C1" s="252"/>
      <c r="D1" s="252"/>
      <c r="E1" s="253"/>
      <c r="F1" s="382" t="s">
        <v>482</v>
      </c>
      <c r="G1" s="382"/>
    </row>
    <row r="2" spans="1:7" s="1" customFormat="1" ht="15.75">
      <c r="A2" s="251"/>
      <c r="B2" s="251"/>
      <c r="C2" s="252"/>
      <c r="D2" s="252"/>
      <c r="E2" s="253"/>
      <c r="F2" s="254" t="s">
        <v>481</v>
      </c>
      <c r="G2" s="254"/>
    </row>
    <row r="3" spans="1:23" s="1" customFormat="1" ht="15.75">
      <c r="A3" s="251"/>
      <c r="B3" s="251"/>
      <c r="C3" s="252"/>
      <c r="D3" s="252"/>
      <c r="E3" s="253"/>
      <c r="F3" s="382" t="s">
        <v>483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5" s="1" customFormat="1" ht="15.75">
      <c r="A4" s="251"/>
      <c r="B4" s="251"/>
      <c r="C4" s="252"/>
      <c r="D4" s="252"/>
      <c r="E4" s="253"/>
    </row>
    <row r="5" s="1" customFormat="1" ht="12.75" customHeight="1"/>
    <row r="6" spans="1:17" s="1" customFormat="1" ht="16.5" customHeight="1">
      <c r="A6" s="383" t="s">
        <v>125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</row>
    <row r="7" spans="1:6" ht="12.75">
      <c r="A7" s="256"/>
      <c r="B7" s="256"/>
      <c r="C7" s="256"/>
      <c r="D7" s="256"/>
      <c r="E7" s="256"/>
      <c r="F7" s="256"/>
    </row>
    <row r="8" spans="1:23" ht="39" customHeight="1">
      <c r="A8" s="370"/>
      <c r="B8" s="370"/>
      <c r="C8" s="370"/>
      <c r="D8" s="370"/>
      <c r="E8" s="370"/>
      <c r="F8" s="258" t="s">
        <v>138</v>
      </c>
      <c r="G8" s="99" t="s">
        <v>450</v>
      </c>
      <c r="H8" s="99" t="s">
        <v>404</v>
      </c>
      <c r="I8" s="99" t="s">
        <v>450</v>
      </c>
      <c r="J8" s="99" t="s">
        <v>330</v>
      </c>
      <c r="K8" s="99" t="s">
        <v>450</v>
      </c>
      <c r="L8" s="99" t="s">
        <v>98</v>
      </c>
      <c r="M8" s="99" t="s">
        <v>450</v>
      </c>
      <c r="N8" s="99" t="s">
        <v>120</v>
      </c>
      <c r="O8" s="99" t="s">
        <v>450</v>
      </c>
      <c r="P8" s="99" t="s">
        <v>121</v>
      </c>
      <c r="Q8" s="99" t="s">
        <v>450</v>
      </c>
      <c r="R8" s="99" t="s">
        <v>462</v>
      </c>
      <c r="S8" s="99" t="s">
        <v>450</v>
      </c>
      <c r="T8" s="99" t="s">
        <v>468</v>
      </c>
      <c r="U8" s="99" t="s">
        <v>450</v>
      </c>
      <c r="V8" s="99" t="s">
        <v>468</v>
      </c>
      <c r="W8" s="99" t="s">
        <v>450</v>
      </c>
    </row>
    <row r="9" spans="1:23" s="259" customFormat="1" ht="12.75">
      <c r="A9" s="377">
        <v>1</v>
      </c>
      <c r="B9" s="377"/>
      <c r="C9" s="377"/>
      <c r="D9" s="377"/>
      <c r="E9" s="377"/>
      <c r="F9" s="22">
        <v>2</v>
      </c>
      <c r="G9" s="22">
        <v>3</v>
      </c>
      <c r="H9" s="22">
        <v>3</v>
      </c>
      <c r="I9" s="22">
        <v>3</v>
      </c>
      <c r="J9" s="22">
        <v>3</v>
      </c>
      <c r="K9" s="22">
        <v>3</v>
      </c>
      <c r="L9" s="22">
        <v>3</v>
      </c>
      <c r="M9" s="22">
        <v>3</v>
      </c>
      <c r="N9" s="22">
        <v>3</v>
      </c>
      <c r="O9" s="22">
        <v>3</v>
      </c>
      <c r="P9" s="22">
        <v>3</v>
      </c>
      <c r="Q9" s="22">
        <v>3</v>
      </c>
      <c r="R9" s="22">
        <v>3</v>
      </c>
      <c r="S9" s="22">
        <v>3</v>
      </c>
      <c r="T9" s="22">
        <v>3</v>
      </c>
      <c r="U9" s="22">
        <v>3</v>
      </c>
      <c r="V9" s="22">
        <v>3</v>
      </c>
      <c r="W9" s="22">
        <v>3</v>
      </c>
    </row>
    <row r="10" spans="1:23" s="23" customFormat="1" ht="12.75">
      <c r="A10" s="260"/>
      <c r="B10" s="260"/>
      <c r="C10" s="260"/>
      <c r="D10" s="260"/>
      <c r="E10" s="260"/>
      <c r="F10" s="261" t="s">
        <v>139</v>
      </c>
      <c r="G10" s="262">
        <f aca="true" t="shared" si="0" ref="G10:M10">G11+G17+G23+G27+G35+G42+G47+G57+G69</f>
        <v>15310</v>
      </c>
      <c r="H10" s="262">
        <f t="shared" si="0"/>
        <v>0</v>
      </c>
      <c r="I10" s="262">
        <f t="shared" si="0"/>
        <v>15310</v>
      </c>
      <c r="J10" s="262">
        <f t="shared" si="0"/>
        <v>0</v>
      </c>
      <c r="K10" s="262">
        <f t="shared" si="0"/>
        <v>15310</v>
      </c>
      <c r="L10" s="262">
        <f t="shared" si="0"/>
        <v>0</v>
      </c>
      <c r="M10" s="262">
        <f t="shared" si="0"/>
        <v>15310</v>
      </c>
      <c r="N10" s="262">
        <f aca="true" t="shared" si="1" ref="N10:S10">N11+N17+N23+N27+N35+N42+N47+N57+N69</f>
        <v>1065</v>
      </c>
      <c r="O10" s="262">
        <f t="shared" si="1"/>
        <v>16375</v>
      </c>
      <c r="P10" s="262">
        <f t="shared" si="1"/>
        <v>0</v>
      </c>
      <c r="Q10" s="262">
        <f t="shared" si="1"/>
        <v>16375</v>
      </c>
      <c r="R10" s="262">
        <f t="shared" si="1"/>
        <v>0</v>
      </c>
      <c r="S10" s="262">
        <f t="shared" si="1"/>
        <v>16375</v>
      </c>
      <c r="T10" s="262">
        <f>T11+T17+T23+T27+T35+T42+T47+T57+T69</f>
        <v>29</v>
      </c>
      <c r="U10" s="262">
        <f>U11+U17+U23+U27+U35+U42+U47+U57+U69</f>
        <v>16404</v>
      </c>
      <c r="V10" s="262">
        <f>V11+V17+V23+V27+V35+V42+V47+V57+V69</f>
        <v>300</v>
      </c>
      <c r="W10" s="262">
        <f>W11+W17+W23+W27+W35+W42+W47+W57+W69</f>
        <v>16704</v>
      </c>
    </row>
    <row r="11" spans="1:23" s="23" customFormat="1" ht="12.75">
      <c r="A11" s="260" t="s">
        <v>140</v>
      </c>
      <c r="B11" s="260" t="s">
        <v>141</v>
      </c>
      <c r="C11" s="260" t="s">
        <v>142</v>
      </c>
      <c r="D11" s="260" t="s">
        <v>143</v>
      </c>
      <c r="E11" s="260" t="s">
        <v>144</v>
      </c>
      <c r="F11" s="261" t="s">
        <v>145</v>
      </c>
      <c r="G11" s="262">
        <f aca="true" t="shared" si="2" ref="G11:W11">G12</f>
        <v>6430</v>
      </c>
      <c r="H11" s="262">
        <f t="shared" si="2"/>
        <v>0</v>
      </c>
      <c r="I11" s="262">
        <f t="shared" si="2"/>
        <v>6430</v>
      </c>
      <c r="J11" s="262">
        <f t="shared" si="2"/>
        <v>0</v>
      </c>
      <c r="K11" s="262">
        <f t="shared" si="2"/>
        <v>6430</v>
      </c>
      <c r="L11" s="262">
        <f t="shared" si="2"/>
        <v>0</v>
      </c>
      <c r="M11" s="262">
        <f t="shared" si="2"/>
        <v>6430</v>
      </c>
      <c r="N11" s="262">
        <f t="shared" si="2"/>
        <v>0</v>
      </c>
      <c r="O11" s="262">
        <f t="shared" si="2"/>
        <v>6430</v>
      </c>
      <c r="P11" s="262">
        <f t="shared" si="2"/>
        <v>0</v>
      </c>
      <c r="Q11" s="262">
        <f t="shared" si="2"/>
        <v>6430</v>
      </c>
      <c r="R11" s="262">
        <f t="shared" si="2"/>
        <v>0</v>
      </c>
      <c r="S11" s="262">
        <f t="shared" si="2"/>
        <v>6430</v>
      </c>
      <c r="T11" s="262">
        <f t="shared" si="2"/>
        <v>0</v>
      </c>
      <c r="U11" s="262">
        <f t="shared" si="2"/>
        <v>6430</v>
      </c>
      <c r="V11" s="262">
        <f t="shared" si="2"/>
        <v>-200</v>
      </c>
      <c r="W11" s="262">
        <f t="shared" si="2"/>
        <v>6230</v>
      </c>
    </row>
    <row r="12" spans="1:23" s="23" customFormat="1" ht="12.75">
      <c r="A12" s="24" t="s">
        <v>140</v>
      </c>
      <c r="B12" s="24" t="s">
        <v>146</v>
      </c>
      <c r="C12" s="24" t="s">
        <v>46</v>
      </c>
      <c r="D12" s="24" t="s">
        <v>143</v>
      </c>
      <c r="E12" s="24" t="s">
        <v>96</v>
      </c>
      <c r="F12" s="263" t="s">
        <v>147</v>
      </c>
      <c r="G12" s="264">
        <f aca="true" t="shared" si="3" ref="G12:M12">G13+G15+G14+G16</f>
        <v>6430</v>
      </c>
      <c r="H12" s="264">
        <f t="shared" si="3"/>
        <v>0</v>
      </c>
      <c r="I12" s="264">
        <f t="shared" si="3"/>
        <v>6430</v>
      </c>
      <c r="J12" s="264">
        <f t="shared" si="3"/>
        <v>0</v>
      </c>
      <c r="K12" s="264">
        <f t="shared" si="3"/>
        <v>6430</v>
      </c>
      <c r="L12" s="264">
        <f t="shared" si="3"/>
        <v>0</v>
      </c>
      <c r="M12" s="264">
        <f t="shared" si="3"/>
        <v>6430</v>
      </c>
      <c r="N12" s="264">
        <f aca="true" t="shared" si="4" ref="N12:S12">N13+N15+N14+N16</f>
        <v>0</v>
      </c>
      <c r="O12" s="264">
        <f t="shared" si="4"/>
        <v>6430</v>
      </c>
      <c r="P12" s="264">
        <f t="shared" si="4"/>
        <v>0</v>
      </c>
      <c r="Q12" s="264">
        <f t="shared" si="4"/>
        <v>6430</v>
      </c>
      <c r="R12" s="264">
        <f t="shared" si="4"/>
        <v>0</v>
      </c>
      <c r="S12" s="264">
        <f t="shared" si="4"/>
        <v>6430</v>
      </c>
      <c r="T12" s="264">
        <f>T13+T15+T14+T16</f>
        <v>0</v>
      </c>
      <c r="U12" s="264">
        <f>U13+U15+U14+U16</f>
        <v>6430</v>
      </c>
      <c r="V12" s="264">
        <f>V13+V15+V14+V16</f>
        <v>-200</v>
      </c>
      <c r="W12" s="264">
        <f>W13+W15+W14+W16</f>
        <v>6230</v>
      </c>
    </row>
    <row r="13" spans="1:23" s="266" customFormat="1" ht="54" customHeight="1">
      <c r="A13" s="25" t="s">
        <v>140</v>
      </c>
      <c r="B13" s="25" t="s">
        <v>148</v>
      </c>
      <c r="C13" s="25" t="s">
        <v>46</v>
      </c>
      <c r="D13" s="25" t="s">
        <v>143</v>
      </c>
      <c r="E13" s="25" t="s">
        <v>96</v>
      </c>
      <c r="F13" s="26" t="s">
        <v>149</v>
      </c>
      <c r="G13" s="265">
        <v>6380</v>
      </c>
      <c r="H13" s="265"/>
      <c r="I13" s="265">
        <f>G13+H13</f>
        <v>6380</v>
      </c>
      <c r="J13" s="265"/>
      <c r="K13" s="265">
        <f>I13+J13</f>
        <v>6380</v>
      </c>
      <c r="L13" s="265"/>
      <c r="M13" s="265">
        <f>K13+L13</f>
        <v>6380</v>
      </c>
      <c r="N13" s="265">
        <v>-70</v>
      </c>
      <c r="O13" s="265">
        <f>M13+N13</f>
        <v>6310</v>
      </c>
      <c r="P13" s="265">
        <v>-31.5</v>
      </c>
      <c r="Q13" s="265">
        <f>O13+P13</f>
        <v>6278.5</v>
      </c>
      <c r="R13" s="265">
        <v>-13</v>
      </c>
      <c r="S13" s="265">
        <f>Q13+R13</f>
        <v>6265.5</v>
      </c>
      <c r="T13" s="265">
        <v>-13</v>
      </c>
      <c r="U13" s="265">
        <f>S13+T13</f>
        <v>6252.5</v>
      </c>
      <c r="V13" s="265">
        <v>-200</v>
      </c>
      <c r="W13" s="265">
        <f>U13+V13</f>
        <v>6052.5</v>
      </c>
    </row>
    <row r="14" spans="1:23" ht="80.25" customHeight="1">
      <c r="A14" s="25" t="s">
        <v>140</v>
      </c>
      <c r="B14" s="25" t="s">
        <v>150</v>
      </c>
      <c r="C14" s="25" t="s">
        <v>46</v>
      </c>
      <c r="D14" s="25" t="s">
        <v>143</v>
      </c>
      <c r="E14" s="25" t="s">
        <v>96</v>
      </c>
      <c r="F14" s="267" t="s">
        <v>151</v>
      </c>
      <c r="G14" s="265">
        <v>40</v>
      </c>
      <c r="H14" s="265"/>
      <c r="I14" s="265">
        <f>G14+H14</f>
        <v>40</v>
      </c>
      <c r="J14" s="265"/>
      <c r="K14" s="265">
        <f>I14+J14</f>
        <v>40</v>
      </c>
      <c r="L14" s="265"/>
      <c r="M14" s="265">
        <f>K14+L14</f>
        <v>40</v>
      </c>
      <c r="N14" s="265">
        <v>40</v>
      </c>
      <c r="O14" s="265">
        <f>M14+N14</f>
        <v>80</v>
      </c>
      <c r="P14" s="265">
        <v>31</v>
      </c>
      <c r="Q14" s="265">
        <f>O14+P14</f>
        <v>111</v>
      </c>
      <c r="R14" s="265">
        <v>4</v>
      </c>
      <c r="S14" s="265">
        <f>Q14+R14</f>
        <v>115</v>
      </c>
      <c r="T14" s="265">
        <v>4</v>
      </c>
      <c r="U14" s="265">
        <f>S14+T14</f>
        <v>119</v>
      </c>
      <c r="V14" s="265"/>
      <c r="W14" s="265">
        <f>U14+V14</f>
        <v>119</v>
      </c>
    </row>
    <row r="15" spans="1:23" ht="39.75" customHeight="1">
      <c r="A15" s="25" t="s">
        <v>140</v>
      </c>
      <c r="B15" s="25" t="s">
        <v>152</v>
      </c>
      <c r="C15" s="25" t="s">
        <v>46</v>
      </c>
      <c r="D15" s="25" t="s">
        <v>143</v>
      </c>
      <c r="E15" s="25" t="s">
        <v>96</v>
      </c>
      <c r="F15" s="268" t="s">
        <v>153</v>
      </c>
      <c r="G15" s="265">
        <v>10</v>
      </c>
      <c r="H15" s="265"/>
      <c r="I15" s="265">
        <f>G15+H15</f>
        <v>10</v>
      </c>
      <c r="J15" s="265"/>
      <c r="K15" s="265">
        <f>I15+J15</f>
        <v>10</v>
      </c>
      <c r="L15" s="265"/>
      <c r="M15" s="265">
        <f>K15+L15</f>
        <v>10</v>
      </c>
      <c r="N15" s="265">
        <v>30</v>
      </c>
      <c r="O15" s="265">
        <f>M15+N15</f>
        <v>40</v>
      </c>
      <c r="P15" s="265"/>
      <c r="Q15" s="265">
        <f>O15+P15</f>
        <v>40</v>
      </c>
      <c r="R15" s="265">
        <v>1</v>
      </c>
      <c r="S15" s="265">
        <f>Q15+R15</f>
        <v>41</v>
      </c>
      <c r="T15" s="265">
        <v>1</v>
      </c>
      <c r="U15" s="265">
        <f>S15+T15</f>
        <v>42</v>
      </c>
      <c r="V15" s="265"/>
      <c r="W15" s="265">
        <f>U15+V15</f>
        <v>42</v>
      </c>
    </row>
    <row r="16" spans="1:23" ht="69" customHeight="1">
      <c r="A16" s="25" t="s">
        <v>140</v>
      </c>
      <c r="B16" s="25" t="s">
        <v>154</v>
      </c>
      <c r="C16" s="25" t="s">
        <v>46</v>
      </c>
      <c r="D16" s="25" t="s">
        <v>143</v>
      </c>
      <c r="E16" s="25" t="s">
        <v>96</v>
      </c>
      <c r="F16" s="268" t="s">
        <v>155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0.5</v>
      </c>
      <c r="Q16" s="265">
        <f>O16+P16</f>
        <v>0.5</v>
      </c>
      <c r="R16" s="265">
        <v>8</v>
      </c>
      <c r="S16" s="265">
        <f>Q16+R16</f>
        <v>8.5</v>
      </c>
      <c r="T16" s="265">
        <v>8</v>
      </c>
      <c r="U16" s="265">
        <f>S16+T16</f>
        <v>16.5</v>
      </c>
      <c r="V16" s="265"/>
      <c r="W16" s="265">
        <f>U16+V16</f>
        <v>16.5</v>
      </c>
    </row>
    <row r="17" spans="1:23" s="270" customFormat="1" ht="27.75" customHeight="1">
      <c r="A17" s="260" t="s">
        <v>156</v>
      </c>
      <c r="B17" s="260" t="s">
        <v>141</v>
      </c>
      <c r="C17" s="260" t="s">
        <v>142</v>
      </c>
      <c r="D17" s="260" t="s">
        <v>143</v>
      </c>
      <c r="E17" s="260" t="s">
        <v>144</v>
      </c>
      <c r="F17" s="269" t="s">
        <v>157</v>
      </c>
      <c r="G17" s="262">
        <f aca="true" t="shared" si="5" ref="G17:W17">G18</f>
        <v>1753</v>
      </c>
      <c r="H17" s="262">
        <f t="shared" si="5"/>
        <v>0</v>
      </c>
      <c r="I17" s="262">
        <f t="shared" si="5"/>
        <v>1753</v>
      </c>
      <c r="J17" s="262">
        <f t="shared" si="5"/>
        <v>0</v>
      </c>
      <c r="K17" s="262">
        <f t="shared" si="5"/>
        <v>1753</v>
      </c>
      <c r="L17" s="262">
        <f t="shared" si="5"/>
        <v>0</v>
      </c>
      <c r="M17" s="262">
        <f t="shared" si="5"/>
        <v>1753</v>
      </c>
      <c r="N17" s="262">
        <f t="shared" si="5"/>
        <v>0</v>
      </c>
      <c r="O17" s="262">
        <f t="shared" si="5"/>
        <v>1753</v>
      </c>
      <c r="P17" s="262">
        <f t="shared" si="5"/>
        <v>0</v>
      </c>
      <c r="Q17" s="262">
        <f t="shared" si="5"/>
        <v>1753</v>
      </c>
      <c r="R17" s="262">
        <f t="shared" si="5"/>
        <v>0</v>
      </c>
      <c r="S17" s="262">
        <f t="shared" si="5"/>
        <v>1753</v>
      </c>
      <c r="T17" s="262">
        <f t="shared" si="5"/>
        <v>0</v>
      </c>
      <c r="U17" s="262">
        <f t="shared" si="5"/>
        <v>1753</v>
      </c>
      <c r="V17" s="262">
        <f t="shared" si="5"/>
        <v>0</v>
      </c>
      <c r="W17" s="262">
        <f t="shared" si="5"/>
        <v>1753</v>
      </c>
    </row>
    <row r="18" spans="1:23" ht="27" customHeight="1">
      <c r="A18" s="24" t="s">
        <v>156</v>
      </c>
      <c r="B18" s="24" t="s">
        <v>146</v>
      </c>
      <c r="C18" s="24" t="s">
        <v>46</v>
      </c>
      <c r="D18" s="24" t="s">
        <v>143</v>
      </c>
      <c r="E18" s="24" t="s">
        <v>96</v>
      </c>
      <c r="F18" s="271" t="s">
        <v>158</v>
      </c>
      <c r="G18" s="264">
        <f aca="true" t="shared" si="6" ref="G18:M18">G19+G20+G21+G22</f>
        <v>1753</v>
      </c>
      <c r="H18" s="264">
        <f t="shared" si="6"/>
        <v>0</v>
      </c>
      <c r="I18" s="264">
        <f t="shared" si="6"/>
        <v>1753</v>
      </c>
      <c r="J18" s="264">
        <f t="shared" si="6"/>
        <v>0</v>
      </c>
      <c r="K18" s="264">
        <f t="shared" si="6"/>
        <v>1753</v>
      </c>
      <c r="L18" s="264">
        <f t="shared" si="6"/>
        <v>0</v>
      </c>
      <c r="M18" s="264">
        <f t="shared" si="6"/>
        <v>1753</v>
      </c>
      <c r="N18" s="264">
        <f aca="true" t="shared" si="7" ref="N18:S18">N19+N20+N21+N22</f>
        <v>0</v>
      </c>
      <c r="O18" s="264">
        <f t="shared" si="7"/>
        <v>1753</v>
      </c>
      <c r="P18" s="264">
        <f t="shared" si="7"/>
        <v>0</v>
      </c>
      <c r="Q18" s="264">
        <f t="shared" si="7"/>
        <v>1753</v>
      </c>
      <c r="R18" s="264">
        <f t="shared" si="7"/>
        <v>0</v>
      </c>
      <c r="S18" s="264">
        <f t="shared" si="7"/>
        <v>1753</v>
      </c>
      <c r="T18" s="264">
        <f>T19+T20+T21+T22</f>
        <v>0</v>
      </c>
      <c r="U18" s="264">
        <f>U19+U20+U21+U22</f>
        <v>1753</v>
      </c>
      <c r="V18" s="264">
        <f>V19+V20+V21+V22</f>
        <v>0</v>
      </c>
      <c r="W18" s="264">
        <f>W19+W20+W21+W22</f>
        <v>1753</v>
      </c>
    </row>
    <row r="19" spans="1:23" ht="51">
      <c r="A19" s="272" t="s">
        <v>156</v>
      </c>
      <c r="B19" s="272" t="s">
        <v>159</v>
      </c>
      <c r="C19" s="28" t="s">
        <v>46</v>
      </c>
      <c r="D19" s="28" t="s">
        <v>143</v>
      </c>
      <c r="E19" s="28" t="s">
        <v>96</v>
      </c>
      <c r="F19" s="268" t="s">
        <v>160</v>
      </c>
      <c r="G19" s="265">
        <v>598.6</v>
      </c>
      <c r="H19" s="265"/>
      <c r="I19" s="265">
        <f>G19+H19</f>
        <v>598.6</v>
      </c>
      <c r="J19" s="265"/>
      <c r="K19" s="265">
        <f>I19+J19</f>
        <v>598.6</v>
      </c>
      <c r="L19" s="265"/>
      <c r="M19" s="265">
        <f>K19+L19</f>
        <v>598.6</v>
      </c>
      <c r="N19" s="265"/>
      <c r="O19" s="265">
        <f>M19+N19</f>
        <v>598.6</v>
      </c>
      <c r="P19" s="265"/>
      <c r="Q19" s="265">
        <f>O19+P19</f>
        <v>598.6</v>
      </c>
      <c r="R19" s="265"/>
      <c r="S19" s="265">
        <f>Q19+R19</f>
        <v>598.6</v>
      </c>
      <c r="T19" s="265"/>
      <c r="U19" s="265">
        <f>S19+T19</f>
        <v>598.6</v>
      </c>
      <c r="V19" s="265"/>
      <c r="W19" s="265">
        <f>U19+V19</f>
        <v>598.6</v>
      </c>
    </row>
    <row r="20" spans="1:23" ht="63.75">
      <c r="A20" s="272" t="s">
        <v>156</v>
      </c>
      <c r="B20" s="272" t="s">
        <v>161</v>
      </c>
      <c r="C20" s="28" t="s">
        <v>46</v>
      </c>
      <c r="D20" s="28" t="s">
        <v>143</v>
      </c>
      <c r="E20" s="28" t="s">
        <v>96</v>
      </c>
      <c r="F20" s="273" t="s">
        <v>162</v>
      </c>
      <c r="G20" s="265">
        <v>6</v>
      </c>
      <c r="H20" s="265"/>
      <c r="I20" s="265">
        <f>G20+H20</f>
        <v>6</v>
      </c>
      <c r="J20" s="265"/>
      <c r="K20" s="265">
        <f>I20+J20</f>
        <v>6</v>
      </c>
      <c r="L20" s="265"/>
      <c r="M20" s="265">
        <f>K20+L20</f>
        <v>6</v>
      </c>
      <c r="N20" s="265"/>
      <c r="O20" s="265">
        <f>M20+N20</f>
        <v>6</v>
      </c>
      <c r="P20" s="265"/>
      <c r="Q20" s="265">
        <f>O20+P20</f>
        <v>6</v>
      </c>
      <c r="R20" s="265"/>
      <c r="S20" s="265">
        <f>Q20+R20</f>
        <v>6</v>
      </c>
      <c r="T20" s="265"/>
      <c r="U20" s="265">
        <f>S20+T20</f>
        <v>6</v>
      </c>
      <c r="V20" s="265"/>
      <c r="W20" s="265">
        <f>U20+V20</f>
        <v>6</v>
      </c>
    </row>
    <row r="21" spans="1:23" ht="51">
      <c r="A21" s="272" t="s">
        <v>156</v>
      </c>
      <c r="B21" s="272" t="s">
        <v>163</v>
      </c>
      <c r="C21" s="28" t="s">
        <v>46</v>
      </c>
      <c r="D21" s="28" t="s">
        <v>143</v>
      </c>
      <c r="E21" s="28" t="s">
        <v>96</v>
      </c>
      <c r="F21" s="268" t="s">
        <v>164</v>
      </c>
      <c r="G21" s="265">
        <f>1268.1-119.7</f>
        <v>1148.3999999999999</v>
      </c>
      <c r="H21" s="265"/>
      <c r="I21" s="265">
        <f>G21+H21</f>
        <v>1148.3999999999999</v>
      </c>
      <c r="J21" s="265"/>
      <c r="K21" s="265">
        <f>I21+J21</f>
        <v>1148.3999999999999</v>
      </c>
      <c r="L21" s="265"/>
      <c r="M21" s="265">
        <f>K21+L21</f>
        <v>1148.3999999999999</v>
      </c>
      <c r="N21" s="265"/>
      <c r="O21" s="265">
        <f>M21+N21</f>
        <v>1148.3999999999999</v>
      </c>
      <c r="P21" s="265"/>
      <c r="Q21" s="265">
        <f>O21+P21</f>
        <v>1148.3999999999999</v>
      </c>
      <c r="R21" s="265"/>
      <c r="S21" s="265">
        <f>Q21+R21</f>
        <v>1148.3999999999999</v>
      </c>
      <c r="T21" s="265"/>
      <c r="U21" s="265">
        <f>S21+T21</f>
        <v>1148.3999999999999</v>
      </c>
      <c r="V21" s="265"/>
      <c r="W21" s="265">
        <f>U21+V21</f>
        <v>1148.3999999999999</v>
      </c>
    </row>
    <row r="22" spans="1:23" ht="51" hidden="1">
      <c r="A22" s="28" t="s">
        <v>156</v>
      </c>
      <c r="B22" s="272" t="s">
        <v>165</v>
      </c>
      <c r="C22" s="28" t="s">
        <v>46</v>
      </c>
      <c r="D22" s="28" t="s">
        <v>143</v>
      </c>
      <c r="E22" s="28" t="s">
        <v>96</v>
      </c>
      <c r="F22" s="268" t="s">
        <v>166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  <c r="O22" s="265">
        <v>0</v>
      </c>
      <c r="P22" s="265">
        <v>0</v>
      </c>
      <c r="Q22" s="265">
        <v>0</v>
      </c>
      <c r="R22" s="265">
        <v>0</v>
      </c>
      <c r="S22" s="265">
        <v>0</v>
      </c>
      <c r="T22" s="265">
        <v>0</v>
      </c>
      <c r="U22" s="265">
        <v>0</v>
      </c>
      <c r="V22" s="265">
        <v>0</v>
      </c>
      <c r="W22" s="265">
        <v>0</v>
      </c>
    </row>
    <row r="23" spans="1:23" ht="12.75" customHeight="1">
      <c r="A23" s="260" t="s">
        <v>167</v>
      </c>
      <c r="B23" s="260" t="s">
        <v>141</v>
      </c>
      <c r="C23" s="260" t="s">
        <v>142</v>
      </c>
      <c r="D23" s="260" t="s">
        <v>143</v>
      </c>
      <c r="E23" s="260" t="s">
        <v>144</v>
      </c>
      <c r="F23" s="274" t="s">
        <v>168</v>
      </c>
      <c r="G23" s="262">
        <f aca="true" t="shared" si="8" ref="G23:W23">G24</f>
        <v>16</v>
      </c>
      <c r="H23" s="262">
        <f t="shared" si="8"/>
        <v>0</v>
      </c>
      <c r="I23" s="262">
        <f t="shared" si="8"/>
        <v>16</v>
      </c>
      <c r="J23" s="262">
        <f t="shared" si="8"/>
        <v>0</v>
      </c>
      <c r="K23" s="262">
        <f t="shared" si="8"/>
        <v>16</v>
      </c>
      <c r="L23" s="262">
        <f t="shared" si="8"/>
        <v>0</v>
      </c>
      <c r="M23" s="262">
        <f t="shared" si="8"/>
        <v>16</v>
      </c>
      <c r="N23" s="262">
        <f t="shared" si="8"/>
        <v>0</v>
      </c>
      <c r="O23" s="262">
        <f t="shared" si="8"/>
        <v>16</v>
      </c>
      <c r="P23" s="262">
        <f t="shared" si="8"/>
        <v>0</v>
      </c>
      <c r="Q23" s="262">
        <f t="shared" si="8"/>
        <v>16</v>
      </c>
      <c r="R23" s="262">
        <f t="shared" si="8"/>
        <v>0</v>
      </c>
      <c r="S23" s="262">
        <f t="shared" si="8"/>
        <v>16</v>
      </c>
      <c r="T23" s="262">
        <f t="shared" si="8"/>
        <v>0</v>
      </c>
      <c r="U23" s="262">
        <f t="shared" si="8"/>
        <v>16</v>
      </c>
      <c r="V23" s="262">
        <f t="shared" si="8"/>
        <v>0</v>
      </c>
      <c r="W23" s="262">
        <f t="shared" si="8"/>
        <v>16</v>
      </c>
    </row>
    <row r="24" spans="1:23" s="276" customFormat="1" ht="13.5" customHeight="1">
      <c r="A24" s="275" t="s">
        <v>167</v>
      </c>
      <c r="B24" s="275" t="s">
        <v>169</v>
      </c>
      <c r="C24" s="275" t="s">
        <v>46</v>
      </c>
      <c r="D24" s="275" t="s">
        <v>143</v>
      </c>
      <c r="E24" s="275" t="s">
        <v>96</v>
      </c>
      <c r="F24" s="271" t="s">
        <v>170</v>
      </c>
      <c r="G24" s="264">
        <f aca="true" t="shared" si="9" ref="G24:M24">G25+G26</f>
        <v>16</v>
      </c>
      <c r="H24" s="264">
        <f t="shared" si="9"/>
        <v>0</v>
      </c>
      <c r="I24" s="264">
        <f t="shared" si="9"/>
        <v>16</v>
      </c>
      <c r="J24" s="264">
        <f t="shared" si="9"/>
        <v>0</v>
      </c>
      <c r="K24" s="264">
        <f t="shared" si="9"/>
        <v>16</v>
      </c>
      <c r="L24" s="264">
        <f t="shared" si="9"/>
        <v>0</v>
      </c>
      <c r="M24" s="264">
        <f t="shared" si="9"/>
        <v>16</v>
      </c>
      <c r="N24" s="264">
        <f aca="true" t="shared" si="10" ref="N24:S24">N25+N26</f>
        <v>0</v>
      </c>
      <c r="O24" s="264">
        <f t="shared" si="10"/>
        <v>16</v>
      </c>
      <c r="P24" s="264">
        <f t="shared" si="10"/>
        <v>0</v>
      </c>
      <c r="Q24" s="264">
        <f t="shared" si="10"/>
        <v>16</v>
      </c>
      <c r="R24" s="264">
        <f t="shared" si="10"/>
        <v>0</v>
      </c>
      <c r="S24" s="264">
        <f t="shared" si="10"/>
        <v>16</v>
      </c>
      <c r="T24" s="264">
        <f>T25+T26</f>
        <v>0</v>
      </c>
      <c r="U24" s="264">
        <f>U25+U26</f>
        <v>16</v>
      </c>
      <c r="V24" s="264">
        <f>V25+V26</f>
        <v>0</v>
      </c>
      <c r="W24" s="264">
        <f>W25+W26</f>
        <v>16</v>
      </c>
    </row>
    <row r="25" spans="1:23" s="276" customFormat="1" ht="13.5">
      <c r="A25" s="277" t="s">
        <v>167</v>
      </c>
      <c r="B25" s="277" t="s">
        <v>171</v>
      </c>
      <c r="C25" s="277" t="s">
        <v>46</v>
      </c>
      <c r="D25" s="277" t="s">
        <v>143</v>
      </c>
      <c r="E25" s="277" t="s">
        <v>96</v>
      </c>
      <c r="F25" s="268" t="s">
        <v>170</v>
      </c>
      <c r="G25" s="265">
        <v>16</v>
      </c>
      <c r="H25" s="265"/>
      <c r="I25" s="265">
        <f>G25+H25</f>
        <v>16</v>
      </c>
      <c r="J25" s="265"/>
      <c r="K25" s="265">
        <f>I25+J25</f>
        <v>16</v>
      </c>
      <c r="L25" s="265"/>
      <c r="M25" s="265">
        <f>K25+L25</f>
        <v>16</v>
      </c>
      <c r="N25" s="265"/>
      <c r="O25" s="265">
        <f>M25+N25</f>
        <v>16</v>
      </c>
      <c r="P25" s="265"/>
      <c r="Q25" s="265">
        <f>O25+P25</f>
        <v>16</v>
      </c>
      <c r="R25" s="265"/>
      <c r="S25" s="265">
        <f>Q25+R25</f>
        <v>16</v>
      </c>
      <c r="T25" s="265"/>
      <c r="U25" s="265">
        <f>S25+T25</f>
        <v>16</v>
      </c>
      <c r="V25" s="265"/>
      <c r="W25" s="265">
        <f>U25+V25</f>
        <v>16</v>
      </c>
    </row>
    <row r="26" spans="1:23" s="278" customFormat="1" ht="24" customHeight="1" hidden="1">
      <c r="A26" s="277" t="s">
        <v>167</v>
      </c>
      <c r="B26" s="277" t="s">
        <v>172</v>
      </c>
      <c r="C26" s="277" t="s">
        <v>46</v>
      </c>
      <c r="D26" s="277" t="s">
        <v>143</v>
      </c>
      <c r="E26" s="277" t="s">
        <v>96</v>
      </c>
      <c r="F26" s="268" t="s">
        <v>173</v>
      </c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</row>
    <row r="27" spans="1:23" ht="15" customHeight="1">
      <c r="A27" s="260" t="s">
        <v>174</v>
      </c>
      <c r="B27" s="260" t="s">
        <v>141</v>
      </c>
      <c r="C27" s="260" t="s">
        <v>142</v>
      </c>
      <c r="D27" s="260" t="s">
        <v>143</v>
      </c>
      <c r="E27" s="260" t="s">
        <v>144</v>
      </c>
      <c r="F27" s="261" t="s">
        <v>175</v>
      </c>
      <c r="G27" s="262">
        <f aca="true" t="shared" si="11" ref="G27:M27">G28+G29</f>
        <v>3950</v>
      </c>
      <c r="H27" s="262">
        <f t="shared" si="11"/>
        <v>0</v>
      </c>
      <c r="I27" s="262">
        <f t="shared" si="11"/>
        <v>3950</v>
      </c>
      <c r="J27" s="262">
        <f t="shared" si="11"/>
        <v>0</v>
      </c>
      <c r="K27" s="262">
        <f t="shared" si="11"/>
        <v>3950</v>
      </c>
      <c r="L27" s="262">
        <f t="shared" si="11"/>
        <v>0</v>
      </c>
      <c r="M27" s="262">
        <f t="shared" si="11"/>
        <v>3950</v>
      </c>
      <c r="N27" s="262">
        <f aca="true" t="shared" si="12" ref="N27:S27">N28+N29</f>
        <v>0</v>
      </c>
      <c r="O27" s="262">
        <f t="shared" si="12"/>
        <v>3950</v>
      </c>
      <c r="P27" s="262">
        <f t="shared" si="12"/>
        <v>0</v>
      </c>
      <c r="Q27" s="262">
        <f t="shared" si="12"/>
        <v>3950</v>
      </c>
      <c r="R27" s="262">
        <f t="shared" si="12"/>
        <v>0</v>
      </c>
      <c r="S27" s="262">
        <f t="shared" si="12"/>
        <v>3950</v>
      </c>
      <c r="T27" s="262">
        <f>T28+T29</f>
        <v>0</v>
      </c>
      <c r="U27" s="262">
        <f>U28+U29</f>
        <v>3950</v>
      </c>
      <c r="V27" s="262">
        <f>V28+V29</f>
        <v>200</v>
      </c>
      <c r="W27" s="262">
        <f>W28+W29</f>
        <v>4150</v>
      </c>
    </row>
    <row r="28" spans="1:23" ht="38.25" customHeight="1">
      <c r="A28" s="25" t="s">
        <v>174</v>
      </c>
      <c r="B28" s="25" t="s">
        <v>176</v>
      </c>
      <c r="C28" s="25" t="s">
        <v>57</v>
      </c>
      <c r="D28" s="25" t="s">
        <v>143</v>
      </c>
      <c r="E28" s="25" t="s">
        <v>96</v>
      </c>
      <c r="F28" s="279" t="s">
        <v>177</v>
      </c>
      <c r="G28" s="265">
        <v>1510</v>
      </c>
      <c r="H28" s="265"/>
      <c r="I28" s="265">
        <f>G28+H28</f>
        <v>1510</v>
      </c>
      <c r="J28" s="265"/>
      <c r="K28" s="265">
        <f>I28+J28</f>
        <v>1510</v>
      </c>
      <c r="L28" s="265"/>
      <c r="M28" s="265">
        <f>K28+L28</f>
        <v>1510</v>
      </c>
      <c r="N28" s="265"/>
      <c r="O28" s="265">
        <f>M28+N28</f>
        <v>1510</v>
      </c>
      <c r="P28" s="265"/>
      <c r="Q28" s="265">
        <f>O28+P28</f>
        <v>1510</v>
      </c>
      <c r="R28" s="265"/>
      <c r="S28" s="265">
        <f>Q28+R28</f>
        <v>1510</v>
      </c>
      <c r="T28" s="265"/>
      <c r="U28" s="265">
        <f>S28+T28</f>
        <v>1510</v>
      </c>
      <c r="V28" s="265"/>
      <c r="W28" s="265">
        <f>U28+V28</f>
        <v>1510</v>
      </c>
    </row>
    <row r="29" spans="1:23" s="23" customFormat="1" ht="12.75">
      <c r="A29" s="24" t="s">
        <v>174</v>
      </c>
      <c r="B29" s="24" t="s">
        <v>178</v>
      </c>
      <c r="C29" s="24" t="s">
        <v>142</v>
      </c>
      <c r="D29" s="24" t="s">
        <v>143</v>
      </c>
      <c r="E29" s="24" t="s">
        <v>96</v>
      </c>
      <c r="F29" s="280" t="s">
        <v>179</v>
      </c>
      <c r="G29" s="264">
        <f aca="true" t="shared" si="13" ref="G29:M29">G30+G31</f>
        <v>2440</v>
      </c>
      <c r="H29" s="264">
        <f t="shared" si="13"/>
        <v>0</v>
      </c>
      <c r="I29" s="264">
        <f t="shared" si="13"/>
        <v>2440</v>
      </c>
      <c r="J29" s="264">
        <f t="shared" si="13"/>
        <v>0</v>
      </c>
      <c r="K29" s="264">
        <f t="shared" si="13"/>
        <v>2440</v>
      </c>
      <c r="L29" s="264">
        <f t="shared" si="13"/>
        <v>0</v>
      </c>
      <c r="M29" s="264">
        <f t="shared" si="13"/>
        <v>2440</v>
      </c>
      <c r="N29" s="264">
        <f aca="true" t="shared" si="14" ref="N29:S29">N30+N31</f>
        <v>0</v>
      </c>
      <c r="O29" s="264">
        <f t="shared" si="14"/>
        <v>2440</v>
      </c>
      <c r="P29" s="264">
        <f t="shared" si="14"/>
        <v>0</v>
      </c>
      <c r="Q29" s="264">
        <f t="shared" si="14"/>
        <v>2440</v>
      </c>
      <c r="R29" s="264">
        <f t="shared" si="14"/>
        <v>0</v>
      </c>
      <c r="S29" s="264">
        <f t="shared" si="14"/>
        <v>2440</v>
      </c>
      <c r="T29" s="264">
        <f>T30+T31</f>
        <v>0</v>
      </c>
      <c r="U29" s="264">
        <f>U30+U31</f>
        <v>2440</v>
      </c>
      <c r="V29" s="264">
        <f>V30+V31</f>
        <v>200</v>
      </c>
      <c r="W29" s="264">
        <f>W30+W31</f>
        <v>2640</v>
      </c>
    </row>
    <row r="30" spans="1:23" s="23" customFormat="1" ht="27" customHeight="1">
      <c r="A30" s="25" t="s">
        <v>174</v>
      </c>
      <c r="B30" s="25" t="s">
        <v>180</v>
      </c>
      <c r="C30" s="25" t="s">
        <v>57</v>
      </c>
      <c r="D30" s="25" t="s">
        <v>181</v>
      </c>
      <c r="E30" s="25" t="s">
        <v>96</v>
      </c>
      <c r="F30" s="267" t="s">
        <v>182</v>
      </c>
      <c r="G30" s="265">
        <v>340</v>
      </c>
      <c r="H30" s="265"/>
      <c r="I30" s="265">
        <f>G30+H30</f>
        <v>340</v>
      </c>
      <c r="J30" s="265"/>
      <c r="K30" s="265">
        <f>I30+J30</f>
        <v>340</v>
      </c>
      <c r="L30" s="265"/>
      <c r="M30" s="265">
        <f>K30+L30</f>
        <v>340</v>
      </c>
      <c r="N30" s="265"/>
      <c r="O30" s="265">
        <f>M30+N30</f>
        <v>340</v>
      </c>
      <c r="P30" s="265"/>
      <c r="Q30" s="265">
        <f>O30+P30</f>
        <v>340</v>
      </c>
      <c r="R30" s="265"/>
      <c r="S30" s="265">
        <f>Q30+R30</f>
        <v>340</v>
      </c>
      <c r="T30" s="265"/>
      <c r="U30" s="265">
        <f>S30+T30</f>
        <v>340</v>
      </c>
      <c r="V30" s="265"/>
      <c r="W30" s="265">
        <f>U30+V30</f>
        <v>340</v>
      </c>
    </row>
    <row r="31" spans="1:23" ht="31.5" customHeight="1">
      <c r="A31" s="25" t="s">
        <v>174</v>
      </c>
      <c r="B31" s="25" t="s">
        <v>183</v>
      </c>
      <c r="C31" s="25" t="s">
        <v>57</v>
      </c>
      <c r="D31" s="25" t="s">
        <v>181</v>
      </c>
      <c r="E31" s="25" t="s">
        <v>96</v>
      </c>
      <c r="F31" s="267" t="s">
        <v>184</v>
      </c>
      <c r="G31" s="265">
        <v>2100</v>
      </c>
      <c r="H31" s="265"/>
      <c r="I31" s="265">
        <f>G31+H31</f>
        <v>2100</v>
      </c>
      <c r="J31" s="265"/>
      <c r="K31" s="265">
        <f>I31+J31</f>
        <v>2100</v>
      </c>
      <c r="L31" s="265"/>
      <c r="M31" s="265">
        <f>K31+L31</f>
        <v>2100</v>
      </c>
      <c r="N31" s="265"/>
      <c r="O31" s="265">
        <f>M31+N31</f>
        <v>2100</v>
      </c>
      <c r="P31" s="265"/>
      <c r="Q31" s="265">
        <f>O31+P31</f>
        <v>2100</v>
      </c>
      <c r="R31" s="265"/>
      <c r="S31" s="265">
        <f>Q31+R31</f>
        <v>2100</v>
      </c>
      <c r="T31" s="265"/>
      <c r="U31" s="265">
        <f>S31+T31</f>
        <v>2100</v>
      </c>
      <c r="V31" s="265">
        <v>200</v>
      </c>
      <c r="W31" s="265">
        <f>U31+V31</f>
        <v>2300</v>
      </c>
    </row>
    <row r="32" spans="1:23" s="270" customFormat="1" ht="25.5" hidden="1">
      <c r="A32" s="281" t="s">
        <v>185</v>
      </c>
      <c r="B32" s="281" t="s">
        <v>141</v>
      </c>
      <c r="C32" s="281" t="s">
        <v>142</v>
      </c>
      <c r="D32" s="281" t="s">
        <v>143</v>
      </c>
      <c r="E32" s="281" t="s">
        <v>142</v>
      </c>
      <c r="F32" s="27" t="s">
        <v>186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</row>
    <row r="33" spans="1:23" ht="12.75" hidden="1">
      <c r="A33" s="25" t="s">
        <v>185</v>
      </c>
      <c r="B33" s="25" t="s">
        <v>187</v>
      </c>
      <c r="C33" s="25" t="s">
        <v>142</v>
      </c>
      <c r="D33" s="25" t="s">
        <v>143</v>
      </c>
      <c r="E33" s="25" t="s">
        <v>96</v>
      </c>
      <c r="F33" s="279" t="s">
        <v>188</v>
      </c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</row>
    <row r="34" spans="1:23" ht="12.75" hidden="1">
      <c r="A34" s="25" t="s">
        <v>185</v>
      </c>
      <c r="B34" s="25" t="s">
        <v>189</v>
      </c>
      <c r="C34" s="25" t="s">
        <v>142</v>
      </c>
      <c r="D34" s="25" t="s">
        <v>143</v>
      </c>
      <c r="E34" s="25" t="s">
        <v>96</v>
      </c>
      <c r="F34" s="279" t="s">
        <v>190</v>
      </c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</row>
    <row r="35" spans="1:23" s="270" customFormat="1" ht="30" customHeight="1">
      <c r="A35" s="260" t="s">
        <v>80</v>
      </c>
      <c r="B35" s="260" t="s">
        <v>141</v>
      </c>
      <c r="C35" s="260" t="s">
        <v>142</v>
      </c>
      <c r="D35" s="260" t="s">
        <v>143</v>
      </c>
      <c r="E35" s="260" t="s">
        <v>144</v>
      </c>
      <c r="F35" s="282" t="s">
        <v>191</v>
      </c>
      <c r="G35" s="262">
        <f aca="true" t="shared" si="15" ref="G35:M35">G36+G41</f>
        <v>2496</v>
      </c>
      <c r="H35" s="262">
        <f t="shared" si="15"/>
        <v>0</v>
      </c>
      <c r="I35" s="262">
        <f t="shared" si="15"/>
        <v>2496</v>
      </c>
      <c r="J35" s="262">
        <f t="shared" si="15"/>
        <v>0</v>
      </c>
      <c r="K35" s="262">
        <f t="shared" si="15"/>
        <v>2496</v>
      </c>
      <c r="L35" s="262">
        <f t="shared" si="15"/>
        <v>0</v>
      </c>
      <c r="M35" s="262">
        <f t="shared" si="15"/>
        <v>2496</v>
      </c>
      <c r="N35" s="262">
        <f aca="true" t="shared" si="16" ref="N35:S35">N36+N41</f>
        <v>1065</v>
      </c>
      <c r="O35" s="262">
        <f t="shared" si="16"/>
        <v>3561</v>
      </c>
      <c r="P35" s="262">
        <f t="shared" si="16"/>
        <v>0</v>
      </c>
      <c r="Q35" s="262">
        <f t="shared" si="16"/>
        <v>3561</v>
      </c>
      <c r="R35" s="262">
        <f t="shared" si="16"/>
        <v>0</v>
      </c>
      <c r="S35" s="262">
        <f t="shared" si="16"/>
        <v>3561</v>
      </c>
      <c r="T35" s="262">
        <f>T36+T41</f>
        <v>0</v>
      </c>
      <c r="U35" s="262">
        <f>U36+U41</f>
        <v>3561</v>
      </c>
      <c r="V35" s="262">
        <f>V36+V41</f>
        <v>0</v>
      </c>
      <c r="W35" s="262">
        <f>W36+W41</f>
        <v>3561</v>
      </c>
    </row>
    <row r="36" spans="1:23" s="23" customFormat="1" ht="64.5" customHeight="1">
      <c r="A36" s="24" t="s">
        <v>80</v>
      </c>
      <c r="B36" s="24" t="s">
        <v>192</v>
      </c>
      <c r="C36" s="24" t="s">
        <v>142</v>
      </c>
      <c r="D36" s="24" t="s">
        <v>143</v>
      </c>
      <c r="E36" s="24" t="s">
        <v>337</v>
      </c>
      <c r="F36" s="280" t="s">
        <v>193</v>
      </c>
      <c r="G36" s="264">
        <f aca="true" t="shared" si="17" ref="G36:M36">G37+G38</f>
        <v>2496</v>
      </c>
      <c r="H36" s="264">
        <f t="shared" si="17"/>
        <v>0</v>
      </c>
      <c r="I36" s="264">
        <f t="shared" si="17"/>
        <v>2496</v>
      </c>
      <c r="J36" s="264">
        <f t="shared" si="17"/>
        <v>0</v>
      </c>
      <c r="K36" s="264">
        <f t="shared" si="17"/>
        <v>2496</v>
      </c>
      <c r="L36" s="264">
        <f t="shared" si="17"/>
        <v>0</v>
      </c>
      <c r="M36" s="264">
        <f t="shared" si="17"/>
        <v>2496</v>
      </c>
      <c r="N36" s="264">
        <f aca="true" t="shared" si="18" ref="N36:S36">N37+N38</f>
        <v>1065</v>
      </c>
      <c r="O36" s="264">
        <f t="shared" si="18"/>
        <v>3561</v>
      </c>
      <c r="P36" s="264">
        <f t="shared" si="18"/>
        <v>0</v>
      </c>
      <c r="Q36" s="264">
        <f t="shared" si="18"/>
        <v>3561</v>
      </c>
      <c r="R36" s="264">
        <f t="shared" si="18"/>
        <v>0</v>
      </c>
      <c r="S36" s="264">
        <f t="shared" si="18"/>
        <v>3561</v>
      </c>
      <c r="T36" s="264">
        <f>T37+T38</f>
        <v>0</v>
      </c>
      <c r="U36" s="264">
        <f>U37+U38</f>
        <v>3561</v>
      </c>
      <c r="V36" s="264">
        <f>V37+V38</f>
        <v>0</v>
      </c>
      <c r="W36" s="264">
        <f>W37+W38</f>
        <v>3561</v>
      </c>
    </row>
    <row r="37" spans="1:23" ht="63.75" customHeight="1">
      <c r="A37" s="25" t="s">
        <v>80</v>
      </c>
      <c r="B37" s="25" t="s">
        <v>194</v>
      </c>
      <c r="C37" s="25" t="s">
        <v>57</v>
      </c>
      <c r="D37" s="25" t="s">
        <v>143</v>
      </c>
      <c r="E37" s="25" t="s">
        <v>337</v>
      </c>
      <c r="F37" s="283" t="s">
        <v>195</v>
      </c>
      <c r="G37" s="265">
        <v>2300</v>
      </c>
      <c r="H37" s="265"/>
      <c r="I37" s="265">
        <f>G37+H37</f>
        <v>2300</v>
      </c>
      <c r="J37" s="265"/>
      <c r="K37" s="265">
        <f>I37+J37</f>
        <v>2300</v>
      </c>
      <c r="L37" s="265"/>
      <c r="M37" s="265">
        <f>K37+L37</f>
        <v>2300</v>
      </c>
      <c r="N37" s="265"/>
      <c r="O37" s="265">
        <f>M37+N37</f>
        <v>2300</v>
      </c>
      <c r="P37" s="265"/>
      <c r="Q37" s="265">
        <f>O37+P37</f>
        <v>2300</v>
      </c>
      <c r="R37" s="265"/>
      <c r="S37" s="265">
        <f>Q37+R37</f>
        <v>2300</v>
      </c>
      <c r="T37" s="265"/>
      <c r="U37" s="265">
        <f>S37+T37</f>
        <v>2300</v>
      </c>
      <c r="V37" s="265"/>
      <c r="W37" s="265">
        <f>U37+V37</f>
        <v>2300</v>
      </c>
    </row>
    <row r="38" spans="1:23" ht="56.25" customHeight="1">
      <c r="A38" s="25" t="s">
        <v>80</v>
      </c>
      <c r="B38" s="25" t="s">
        <v>196</v>
      </c>
      <c r="C38" s="25" t="s">
        <v>57</v>
      </c>
      <c r="D38" s="25" t="s">
        <v>143</v>
      </c>
      <c r="E38" s="25" t="s">
        <v>337</v>
      </c>
      <c r="F38" s="284" t="s">
        <v>197</v>
      </c>
      <c r="G38" s="265">
        <v>196</v>
      </c>
      <c r="H38" s="265"/>
      <c r="I38" s="265">
        <f>G38+H38</f>
        <v>196</v>
      </c>
      <c r="J38" s="265"/>
      <c r="K38" s="265">
        <f>I38+J38</f>
        <v>196</v>
      </c>
      <c r="L38" s="265"/>
      <c r="M38" s="265">
        <f>K38+L38</f>
        <v>196</v>
      </c>
      <c r="N38" s="265">
        <v>1065</v>
      </c>
      <c r="O38" s="265">
        <f>M38+N38</f>
        <v>1261</v>
      </c>
      <c r="P38" s="265"/>
      <c r="Q38" s="265">
        <f>O38+P38</f>
        <v>1261</v>
      </c>
      <c r="R38" s="265"/>
      <c r="S38" s="265">
        <f>Q38+R38</f>
        <v>1261</v>
      </c>
      <c r="T38" s="265"/>
      <c r="U38" s="265">
        <f>S38+T38</f>
        <v>1261</v>
      </c>
      <c r="V38" s="265"/>
      <c r="W38" s="265">
        <f>U38+V38</f>
        <v>1261</v>
      </c>
    </row>
    <row r="39" spans="1:23" ht="27.75" customHeight="1" hidden="1">
      <c r="A39" s="25" t="s">
        <v>80</v>
      </c>
      <c r="B39" s="25" t="s">
        <v>198</v>
      </c>
      <c r="C39" s="25" t="s">
        <v>57</v>
      </c>
      <c r="D39" s="25" t="s">
        <v>143</v>
      </c>
      <c r="E39" s="25" t="s">
        <v>337</v>
      </c>
      <c r="F39" s="284" t="s">
        <v>199</v>
      </c>
      <c r="G39" s="265">
        <v>0</v>
      </c>
      <c r="H39" s="265">
        <v>0</v>
      </c>
      <c r="I39" s="265">
        <v>0</v>
      </c>
      <c r="J39" s="265">
        <v>0</v>
      </c>
      <c r="K39" s="265">
        <v>0</v>
      </c>
      <c r="L39" s="265">
        <v>0</v>
      </c>
      <c r="M39" s="265">
        <v>0</v>
      </c>
      <c r="N39" s="265">
        <v>0</v>
      </c>
      <c r="O39" s="265">
        <v>0</v>
      </c>
      <c r="P39" s="265">
        <v>0</v>
      </c>
      <c r="Q39" s="265">
        <v>0</v>
      </c>
      <c r="R39" s="265">
        <v>0</v>
      </c>
      <c r="S39" s="265">
        <v>0</v>
      </c>
      <c r="T39" s="265">
        <v>0</v>
      </c>
      <c r="U39" s="265">
        <v>0</v>
      </c>
      <c r="V39" s="265">
        <v>0</v>
      </c>
      <c r="W39" s="265">
        <v>0</v>
      </c>
    </row>
    <row r="40" spans="1:23" ht="28.5" customHeight="1" hidden="1">
      <c r="A40" s="25" t="s">
        <v>80</v>
      </c>
      <c r="B40" s="25" t="s">
        <v>200</v>
      </c>
      <c r="C40" s="25" t="s">
        <v>57</v>
      </c>
      <c r="D40" s="25" t="s">
        <v>143</v>
      </c>
      <c r="E40" s="25" t="s">
        <v>337</v>
      </c>
      <c r="F40" s="284" t="s">
        <v>201</v>
      </c>
      <c r="G40" s="265">
        <v>0</v>
      </c>
      <c r="H40" s="265">
        <v>0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5">
        <v>0</v>
      </c>
      <c r="P40" s="265">
        <v>0</v>
      </c>
      <c r="Q40" s="265">
        <v>0</v>
      </c>
      <c r="R40" s="265">
        <v>0</v>
      </c>
      <c r="S40" s="265">
        <v>0</v>
      </c>
      <c r="T40" s="265">
        <v>0</v>
      </c>
      <c r="U40" s="265">
        <v>0</v>
      </c>
      <c r="V40" s="265">
        <v>0</v>
      </c>
      <c r="W40" s="265">
        <v>0</v>
      </c>
    </row>
    <row r="41" spans="1:23" s="287" customFormat="1" ht="54" customHeight="1" hidden="1">
      <c r="A41" s="275" t="s">
        <v>80</v>
      </c>
      <c r="B41" s="275" t="s">
        <v>202</v>
      </c>
      <c r="C41" s="275" t="s">
        <v>57</v>
      </c>
      <c r="D41" s="275" t="s">
        <v>143</v>
      </c>
      <c r="E41" s="275" t="s">
        <v>337</v>
      </c>
      <c r="F41" s="285" t="s">
        <v>203</v>
      </c>
      <c r="G41" s="286">
        <v>0</v>
      </c>
      <c r="H41" s="286">
        <v>0</v>
      </c>
      <c r="I41" s="286">
        <v>0</v>
      </c>
      <c r="J41" s="286">
        <v>0</v>
      </c>
      <c r="K41" s="286">
        <v>0</v>
      </c>
      <c r="L41" s="286">
        <v>0</v>
      </c>
      <c r="M41" s="286">
        <v>0</v>
      </c>
      <c r="N41" s="286">
        <v>0</v>
      </c>
      <c r="O41" s="286">
        <v>0</v>
      </c>
      <c r="P41" s="286">
        <v>0</v>
      </c>
      <c r="Q41" s="286">
        <v>0</v>
      </c>
      <c r="R41" s="286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</row>
    <row r="42" spans="1:23" s="270" customFormat="1" ht="27" customHeight="1">
      <c r="A42" s="281" t="s">
        <v>204</v>
      </c>
      <c r="B42" s="281" t="s">
        <v>141</v>
      </c>
      <c r="C42" s="281" t="s">
        <v>142</v>
      </c>
      <c r="D42" s="281" t="s">
        <v>143</v>
      </c>
      <c r="E42" s="281" t="s">
        <v>144</v>
      </c>
      <c r="F42" s="269" t="s">
        <v>205</v>
      </c>
      <c r="G42" s="262">
        <f aca="true" t="shared" si="19" ref="G42:V44">G43</f>
        <v>110</v>
      </c>
      <c r="H42" s="262">
        <f t="shared" si="19"/>
        <v>0</v>
      </c>
      <c r="I42" s="262">
        <f t="shared" si="19"/>
        <v>110</v>
      </c>
      <c r="J42" s="262">
        <f t="shared" si="19"/>
        <v>0</v>
      </c>
      <c r="K42" s="262">
        <f t="shared" si="19"/>
        <v>110</v>
      </c>
      <c r="L42" s="262">
        <f t="shared" si="19"/>
        <v>0</v>
      </c>
      <c r="M42" s="262">
        <f t="shared" si="19"/>
        <v>110</v>
      </c>
      <c r="N42" s="262">
        <f t="shared" si="19"/>
        <v>0</v>
      </c>
      <c r="O42" s="262">
        <f t="shared" si="19"/>
        <v>110</v>
      </c>
      <c r="P42" s="262">
        <f t="shared" si="19"/>
        <v>0</v>
      </c>
      <c r="Q42" s="262">
        <f t="shared" si="19"/>
        <v>110</v>
      </c>
      <c r="R42" s="262">
        <f t="shared" si="19"/>
        <v>0</v>
      </c>
      <c r="S42" s="262">
        <f t="shared" si="19"/>
        <v>110</v>
      </c>
      <c r="T42" s="262">
        <f t="shared" si="19"/>
        <v>29</v>
      </c>
      <c r="U42" s="262">
        <f t="shared" si="19"/>
        <v>139</v>
      </c>
      <c r="V42" s="262">
        <f t="shared" si="19"/>
        <v>0</v>
      </c>
      <c r="W42" s="262">
        <f aca="true" t="shared" si="20" ref="V42:W44">W43</f>
        <v>139</v>
      </c>
    </row>
    <row r="43" spans="1:23" s="23" customFormat="1" ht="12.75">
      <c r="A43" s="275" t="s">
        <v>204</v>
      </c>
      <c r="B43" s="275" t="s">
        <v>206</v>
      </c>
      <c r="C43" s="275" t="s">
        <v>142</v>
      </c>
      <c r="D43" s="275" t="s">
        <v>143</v>
      </c>
      <c r="E43" s="275" t="s">
        <v>207</v>
      </c>
      <c r="F43" s="271" t="s">
        <v>208</v>
      </c>
      <c r="G43" s="264">
        <f t="shared" si="19"/>
        <v>110</v>
      </c>
      <c r="H43" s="264">
        <f t="shared" si="19"/>
        <v>0</v>
      </c>
      <c r="I43" s="264">
        <f t="shared" si="19"/>
        <v>110</v>
      </c>
      <c r="J43" s="264">
        <f t="shared" si="19"/>
        <v>0</v>
      </c>
      <c r="K43" s="264">
        <f t="shared" si="19"/>
        <v>110</v>
      </c>
      <c r="L43" s="264">
        <f t="shared" si="19"/>
        <v>0</v>
      </c>
      <c r="M43" s="264">
        <f t="shared" si="19"/>
        <v>110</v>
      </c>
      <c r="N43" s="264">
        <f t="shared" si="19"/>
        <v>0</v>
      </c>
      <c r="O43" s="264">
        <f t="shared" si="19"/>
        <v>110</v>
      </c>
      <c r="P43" s="264">
        <f t="shared" si="19"/>
        <v>0</v>
      </c>
      <c r="Q43" s="264">
        <f t="shared" si="19"/>
        <v>110</v>
      </c>
      <c r="R43" s="264">
        <f t="shared" si="19"/>
        <v>0</v>
      </c>
      <c r="S43" s="264">
        <f t="shared" si="19"/>
        <v>110</v>
      </c>
      <c r="T43" s="264">
        <f t="shared" si="19"/>
        <v>29</v>
      </c>
      <c r="U43" s="264">
        <f t="shared" si="19"/>
        <v>139</v>
      </c>
      <c r="V43" s="264">
        <f t="shared" si="20"/>
        <v>0</v>
      </c>
      <c r="W43" s="264">
        <f t="shared" si="20"/>
        <v>139</v>
      </c>
    </row>
    <row r="44" spans="1:23" ht="12.75">
      <c r="A44" s="277" t="s">
        <v>204</v>
      </c>
      <c r="B44" s="277" t="s">
        <v>209</v>
      </c>
      <c r="C44" s="277" t="s">
        <v>142</v>
      </c>
      <c r="D44" s="277" t="s">
        <v>143</v>
      </c>
      <c r="E44" s="277" t="s">
        <v>207</v>
      </c>
      <c r="F44" s="288" t="s">
        <v>210</v>
      </c>
      <c r="G44" s="265">
        <f t="shared" si="19"/>
        <v>110</v>
      </c>
      <c r="H44" s="265">
        <f t="shared" si="19"/>
        <v>0</v>
      </c>
      <c r="I44" s="265">
        <f t="shared" si="19"/>
        <v>110</v>
      </c>
      <c r="J44" s="265">
        <f t="shared" si="19"/>
        <v>0</v>
      </c>
      <c r="K44" s="265">
        <f t="shared" si="19"/>
        <v>110</v>
      </c>
      <c r="L44" s="265">
        <f t="shared" si="19"/>
        <v>0</v>
      </c>
      <c r="M44" s="265">
        <f t="shared" si="19"/>
        <v>110</v>
      </c>
      <c r="N44" s="265">
        <f t="shared" si="19"/>
        <v>0</v>
      </c>
      <c r="O44" s="265">
        <f t="shared" si="19"/>
        <v>110</v>
      </c>
      <c r="P44" s="265">
        <f t="shared" si="19"/>
        <v>0</v>
      </c>
      <c r="Q44" s="265">
        <f t="shared" si="19"/>
        <v>110</v>
      </c>
      <c r="R44" s="265">
        <f t="shared" si="19"/>
        <v>0</v>
      </c>
      <c r="S44" s="265">
        <f t="shared" si="19"/>
        <v>110</v>
      </c>
      <c r="T44" s="265">
        <f t="shared" si="19"/>
        <v>29</v>
      </c>
      <c r="U44" s="265">
        <f t="shared" si="19"/>
        <v>139</v>
      </c>
      <c r="V44" s="265">
        <f t="shared" si="20"/>
        <v>0</v>
      </c>
      <c r="W44" s="265">
        <f t="shared" si="20"/>
        <v>139</v>
      </c>
    </row>
    <row r="45" spans="1:23" ht="27" customHeight="1">
      <c r="A45" s="277" t="s">
        <v>204</v>
      </c>
      <c r="B45" s="277" t="s">
        <v>211</v>
      </c>
      <c r="C45" s="277" t="s">
        <v>57</v>
      </c>
      <c r="D45" s="277" t="s">
        <v>143</v>
      </c>
      <c r="E45" s="277" t="s">
        <v>207</v>
      </c>
      <c r="F45" s="288" t="s">
        <v>212</v>
      </c>
      <c r="G45" s="265">
        <v>110</v>
      </c>
      <c r="H45" s="265"/>
      <c r="I45" s="265">
        <f>G45+H45</f>
        <v>110</v>
      </c>
      <c r="J45" s="265"/>
      <c r="K45" s="265">
        <f>I45+J45</f>
        <v>110</v>
      </c>
      <c r="L45" s="265"/>
      <c r="M45" s="265">
        <f>K45+L45</f>
        <v>110</v>
      </c>
      <c r="N45" s="265"/>
      <c r="O45" s="265">
        <f>M45+N45</f>
        <v>110</v>
      </c>
      <c r="P45" s="265"/>
      <c r="Q45" s="265">
        <f>O45+P45</f>
        <v>110</v>
      </c>
      <c r="R45" s="265"/>
      <c r="S45" s="265">
        <f>Q45+R45</f>
        <v>110</v>
      </c>
      <c r="T45" s="265">
        <v>29</v>
      </c>
      <c r="U45" s="265">
        <f>S45+T45</f>
        <v>139</v>
      </c>
      <c r="V45" s="265"/>
      <c r="W45" s="265">
        <f>U45+V45</f>
        <v>139</v>
      </c>
    </row>
    <row r="46" spans="1:23" ht="18" customHeight="1" hidden="1">
      <c r="A46" s="277" t="s">
        <v>204</v>
      </c>
      <c r="B46" s="277" t="s">
        <v>213</v>
      </c>
      <c r="C46" s="277" t="s">
        <v>57</v>
      </c>
      <c r="D46" s="277" t="s">
        <v>143</v>
      </c>
      <c r="E46" s="277" t="s">
        <v>207</v>
      </c>
      <c r="F46" s="288" t="s">
        <v>214</v>
      </c>
      <c r="G46" s="265">
        <v>0</v>
      </c>
      <c r="H46" s="265">
        <v>0</v>
      </c>
      <c r="I46" s="265">
        <v>0</v>
      </c>
      <c r="J46" s="265">
        <v>0</v>
      </c>
      <c r="K46" s="265">
        <v>0</v>
      </c>
      <c r="L46" s="265">
        <v>0</v>
      </c>
      <c r="M46" s="265">
        <v>0</v>
      </c>
      <c r="N46" s="265">
        <v>0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</row>
    <row r="47" spans="1:23" ht="26.25" customHeight="1">
      <c r="A47" s="260" t="s">
        <v>215</v>
      </c>
      <c r="B47" s="260" t="s">
        <v>141</v>
      </c>
      <c r="C47" s="260" t="s">
        <v>142</v>
      </c>
      <c r="D47" s="260" t="s">
        <v>143</v>
      </c>
      <c r="E47" s="260" t="s">
        <v>144</v>
      </c>
      <c r="F47" s="289" t="s">
        <v>216</v>
      </c>
      <c r="G47" s="262">
        <f aca="true" t="shared" si="21" ref="G47:M47">G56+G49</f>
        <v>550</v>
      </c>
      <c r="H47" s="262">
        <f t="shared" si="21"/>
        <v>0</v>
      </c>
      <c r="I47" s="262">
        <f t="shared" si="21"/>
        <v>550</v>
      </c>
      <c r="J47" s="262">
        <f t="shared" si="21"/>
        <v>0</v>
      </c>
      <c r="K47" s="262">
        <f t="shared" si="21"/>
        <v>550</v>
      </c>
      <c r="L47" s="262">
        <f t="shared" si="21"/>
        <v>0</v>
      </c>
      <c r="M47" s="262">
        <f t="shared" si="21"/>
        <v>550</v>
      </c>
      <c r="N47" s="262">
        <f aca="true" t="shared" si="22" ref="N47:S47">N56+N49</f>
        <v>0</v>
      </c>
      <c r="O47" s="262">
        <f t="shared" si="22"/>
        <v>550</v>
      </c>
      <c r="P47" s="262">
        <f t="shared" si="22"/>
        <v>0</v>
      </c>
      <c r="Q47" s="262">
        <f t="shared" si="22"/>
        <v>550</v>
      </c>
      <c r="R47" s="262">
        <f t="shared" si="22"/>
        <v>0</v>
      </c>
      <c r="S47" s="262">
        <f t="shared" si="22"/>
        <v>550</v>
      </c>
      <c r="T47" s="262">
        <f>T56+T49</f>
        <v>0</v>
      </c>
      <c r="U47" s="262">
        <f>U56+U49</f>
        <v>550</v>
      </c>
      <c r="V47" s="262">
        <f>V56+V49</f>
        <v>0</v>
      </c>
      <c r="W47" s="262">
        <f>W56+W49</f>
        <v>550</v>
      </c>
    </row>
    <row r="48" spans="1:23" ht="27.75" customHeight="1" hidden="1">
      <c r="A48" s="25" t="s">
        <v>215</v>
      </c>
      <c r="B48" s="25" t="s">
        <v>217</v>
      </c>
      <c r="C48" s="25" t="s">
        <v>57</v>
      </c>
      <c r="D48" s="25" t="s">
        <v>143</v>
      </c>
      <c r="E48" s="25" t="s">
        <v>218</v>
      </c>
      <c r="F48" s="290" t="s">
        <v>219</v>
      </c>
      <c r="G48" s="265">
        <v>0</v>
      </c>
      <c r="H48" s="265">
        <v>0</v>
      </c>
      <c r="I48" s="265">
        <v>0</v>
      </c>
      <c r="J48" s="265">
        <v>0</v>
      </c>
      <c r="K48" s="265">
        <v>0</v>
      </c>
      <c r="L48" s="265">
        <v>0</v>
      </c>
      <c r="M48" s="265">
        <v>0</v>
      </c>
      <c r="N48" s="265">
        <v>0</v>
      </c>
      <c r="O48" s="265">
        <v>0</v>
      </c>
      <c r="P48" s="265">
        <v>0</v>
      </c>
      <c r="Q48" s="265">
        <v>0</v>
      </c>
      <c r="R48" s="265">
        <v>0</v>
      </c>
      <c r="S48" s="265">
        <v>0</v>
      </c>
      <c r="T48" s="265">
        <v>0</v>
      </c>
      <c r="U48" s="265">
        <v>0</v>
      </c>
      <c r="V48" s="265">
        <v>0</v>
      </c>
      <c r="W48" s="265">
        <v>0</v>
      </c>
    </row>
    <row r="49" spans="1:23" ht="63" customHeight="1" hidden="1">
      <c r="A49" s="25" t="s">
        <v>215</v>
      </c>
      <c r="B49" s="25" t="s">
        <v>220</v>
      </c>
      <c r="C49" s="25" t="s">
        <v>57</v>
      </c>
      <c r="D49" s="25" t="s">
        <v>143</v>
      </c>
      <c r="E49" s="25" t="s">
        <v>218</v>
      </c>
      <c r="F49" s="283" t="s">
        <v>221</v>
      </c>
      <c r="G49" s="265">
        <v>0</v>
      </c>
      <c r="H49" s="265">
        <v>0</v>
      </c>
      <c r="I49" s="265">
        <v>0</v>
      </c>
      <c r="J49" s="265">
        <v>0</v>
      </c>
      <c r="K49" s="265">
        <v>0</v>
      </c>
      <c r="L49" s="265">
        <v>0</v>
      </c>
      <c r="M49" s="265">
        <v>0</v>
      </c>
      <c r="N49" s="265">
        <v>0</v>
      </c>
      <c r="O49" s="265">
        <v>0</v>
      </c>
      <c r="P49" s="265">
        <v>0</v>
      </c>
      <c r="Q49" s="265">
        <v>0</v>
      </c>
      <c r="R49" s="265">
        <v>0</v>
      </c>
      <c r="S49" s="265">
        <v>0</v>
      </c>
      <c r="T49" s="265">
        <v>0</v>
      </c>
      <c r="U49" s="265">
        <v>0</v>
      </c>
      <c r="V49" s="265">
        <v>0</v>
      </c>
      <c r="W49" s="265">
        <v>0</v>
      </c>
    </row>
    <row r="50" spans="1:23" ht="69" customHeight="1" hidden="1">
      <c r="A50" s="25" t="s">
        <v>215</v>
      </c>
      <c r="B50" s="25" t="s">
        <v>222</v>
      </c>
      <c r="C50" s="25" t="s">
        <v>57</v>
      </c>
      <c r="D50" s="25" t="s">
        <v>143</v>
      </c>
      <c r="E50" s="25" t="s">
        <v>218</v>
      </c>
      <c r="F50" s="290" t="s">
        <v>223</v>
      </c>
      <c r="G50" s="265">
        <v>0</v>
      </c>
      <c r="H50" s="265">
        <v>0</v>
      </c>
      <c r="I50" s="265">
        <v>0</v>
      </c>
      <c r="J50" s="265">
        <v>0</v>
      </c>
      <c r="K50" s="265">
        <v>0</v>
      </c>
      <c r="L50" s="265">
        <v>0</v>
      </c>
      <c r="M50" s="265">
        <v>0</v>
      </c>
      <c r="N50" s="265">
        <v>0</v>
      </c>
      <c r="O50" s="265">
        <v>0</v>
      </c>
      <c r="P50" s="265">
        <v>0</v>
      </c>
      <c r="Q50" s="265">
        <v>0</v>
      </c>
      <c r="R50" s="265">
        <v>0</v>
      </c>
      <c r="S50" s="265">
        <v>0</v>
      </c>
      <c r="T50" s="265">
        <v>0</v>
      </c>
      <c r="U50" s="265">
        <v>0</v>
      </c>
      <c r="V50" s="265">
        <v>0</v>
      </c>
      <c r="W50" s="265">
        <v>0</v>
      </c>
    </row>
    <row r="51" spans="1:23" ht="69" customHeight="1" hidden="1">
      <c r="A51" s="25" t="s">
        <v>215</v>
      </c>
      <c r="B51" s="25" t="s">
        <v>220</v>
      </c>
      <c r="C51" s="25" t="s">
        <v>57</v>
      </c>
      <c r="D51" s="25" t="s">
        <v>143</v>
      </c>
      <c r="E51" s="25" t="s">
        <v>224</v>
      </c>
      <c r="F51" s="290" t="s">
        <v>225</v>
      </c>
      <c r="G51" s="265">
        <v>0</v>
      </c>
      <c r="H51" s="265">
        <v>0</v>
      </c>
      <c r="I51" s="265">
        <v>0</v>
      </c>
      <c r="J51" s="265">
        <v>0</v>
      </c>
      <c r="K51" s="265">
        <v>0</v>
      </c>
      <c r="L51" s="265">
        <v>0</v>
      </c>
      <c r="M51" s="265">
        <v>0</v>
      </c>
      <c r="N51" s="265">
        <v>0</v>
      </c>
      <c r="O51" s="265">
        <v>0</v>
      </c>
      <c r="P51" s="265">
        <v>0</v>
      </c>
      <c r="Q51" s="265">
        <v>0</v>
      </c>
      <c r="R51" s="265">
        <v>0</v>
      </c>
      <c r="S51" s="265">
        <v>0</v>
      </c>
      <c r="T51" s="265">
        <v>0</v>
      </c>
      <c r="U51" s="265">
        <v>0</v>
      </c>
      <c r="V51" s="265">
        <v>0</v>
      </c>
      <c r="W51" s="265">
        <v>0</v>
      </c>
    </row>
    <row r="52" spans="1:23" ht="70.5" customHeight="1" hidden="1">
      <c r="A52" s="25" t="s">
        <v>215</v>
      </c>
      <c r="B52" s="25" t="s">
        <v>222</v>
      </c>
      <c r="C52" s="25" t="s">
        <v>57</v>
      </c>
      <c r="D52" s="25" t="s">
        <v>143</v>
      </c>
      <c r="E52" s="25" t="s">
        <v>224</v>
      </c>
      <c r="F52" s="290" t="s">
        <v>225</v>
      </c>
      <c r="G52" s="265">
        <v>0</v>
      </c>
      <c r="H52" s="265">
        <v>0</v>
      </c>
      <c r="I52" s="265">
        <v>0</v>
      </c>
      <c r="J52" s="265">
        <v>0</v>
      </c>
      <c r="K52" s="265">
        <v>0</v>
      </c>
      <c r="L52" s="265">
        <v>0</v>
      </c>
      <c r="M52" s="265">
        <v>0</v>
      </c>
      <c r="N52" s="265">
        <v>0</v>
      </c>
      <c r="O52" s="265">
        <v>0</v>
      </c>
      <c r="P52" s="265">
        <v>0</v>
      </c>
      <c r="Q52" s="265">
        <v>0</v>
      </c>
      <c r="R52" s="265">
        <v>0</v>
      </c>
      <c r="S52" s="265">
        <v>0</v>
      </c>
      <c r="T52" s="265">
        <v>0</v>
      </c>
      <c r="U52" s="265">
        <v>0</v>
      </c>
      <c r="V52" s="265">
        <v>0</v>
      </c>
      <c r="W52" s="265">
        <v>0</v>
      </c>
    </row>
    <row r="53" spans="1:23" ht="42.75" customHeight="1" hidden="1">
      <c r="A53" s="25" t="s">
        <v>215</v>
      </c>
      <c r="B53" s="25" t="s">
        <v>226</v>
      </c>
      <c r="C53" s="25" t="s">
        <v>57</v>
      </c>
      <c r="D53" s="25" t="s">
        <v>143</v>
      </c>
      <c r="E53" s="25" t="s">
        <v>218</v>
      </c>
      <c r="F53" s="290" t="s">
        <v>227</v>
      </c>
      <c r="G53" s="265">
        <v>0</v>
      </c>
      <c r="H53" s="265">
        <v>0</v>
      </c>
      <c r="I53" s="265">
        <v>0</v>
      </c>
      <c r="J53" s="265">
        <v>0</v>
      </c>
      <c r="K53" s="265">
        <v>0</v>
      </c>
      <c r="L53" s="265">
        <v>0</v>
      </c>
      <c r="M53" s="265">
        <v>0</v>
      </c>
      <c r="N53" s="265">
        <v>0</v>
      </c>
      <c r="O53" s="265">
        <v>0</v>
      </c>
      <c r="P53" s="265">
        <v>0</v>
      </c>
      <c r="Q53" s="265">
        <v>0</v>
      </c>
      <c r="R53" s="265">
        <v>0</v>
      </c>
      <c r="S53" s="265">
        <v>0</v>
      </c>
      <c r="T53" s="265">
        <v>0</v>
      </c>
      <c r="U53" s="265">
        <v>0</v>
      </c>
      <c r="V53" s="265">
        <v>0</v>
      </c>
      <c r="W53" s="265">
        <v>0</v>
      </c>
    </row>
    <row r="54" spans="1:23" ht="40.5" customHeight="1" hidden="1">
      <c r="A54" s="25" t="s">
        <v>215</v>
      </c>
      <c r="B54" s="25" t="s">
        <v>226</v>
      </c>
      <c r="C54" s="25" t="s">
        <v>57</v>
      </c>
      <c r="D54" s="25" t="s">
        <v>143</v>
      </c>
      <c r="E54" s="25" t="s">
        <v>224</v>
      </c>
      <c r="F54" s="290" t="s">
        <v>228</v>
      </c>
      <c r="G54" s="265">
        <v>0</v>
      </c>
      <c r="H54" s="265">
        <v>0</v>
      </c>
      <c r="I54" s="265">
        <v>0</v>
      </c>
      <c r="J54" s="265">
        <v>0</v>
      </c>
      <c r="K54" s="265">
        <v>0</v>
      </c>
      <c r="L54" s="265">
        <v>0</v>
      </c>
      <c r="M54" s="265">
        <v>0</v>
      </c>
      <c r="N54" s="265">
        <v>0</v>
      </c>
      <c r="O54" s="265">
        <v>0</v>
      </c>
      <c r="P54" s="265">
        <v>0</v>
      </c>
      <c r="Q54" s="265">
        <v>0</v>
      </c>
      <c r="R54" s="265">
        <v>0</v>
      </c>
      <c r="S54" s="265">
        <v>0</v>
      </c>
      <c r="T54" s="265">
        <v>0</v>
      </c>
      <c r="U54" s="265">
        <v>0</v>
      </c>
      <c r="V54" s="265">
        <v>0</v>
      </c>
      <c r="W54" s="265">
        <v>0</v>
      </c>
    </row>
    <row r="55" spans="1:23" ht="26.25" customHeight="1" hidden="1">
      <c r="A55" s="25" t="s">
        <v>215</v>
      </c>
      <c r="B55" s="25" t="s">
        <v>189</v>
      </c>
      <c r="C55" s="25" t="s">
        <v>57</v>
      </c>
      <c r="D55" s="25" t="s">
        <v>143</v>
      </c>
      <c r="E55" s="25" t="s">
        <v>229</v>
      </c>
      <c r="F55" s="290" t="s">
        <v>230</v>
      </c>
      <c r="G55" s="265">
        <v>0</v>
      </c>
      <c r="H55" s="265">
        <v>0</v>
      </c>
      <c r="I55" s="265">
        <v>0</v>
      </c>
      <c r="J55" s="265">
        <v>0</v>
      </c>
      <c r="K55" s="265">
        <v>0</v>
      </c>
      <c r="L55" s="265">
        <v>0</v>
      </c>
      <c r="M55" s="265">
        <v>0</v>
      </c>
      <c r="N55" s="265">
        <v>0</v>
      </c>
      <c r="O55" s="265">
        <v>0</v>
      </c>
      <c r="P55" s="265">
        <v>0</v>
      </c>
      <c r="Q55" s="265">
        <v>0</v>
      </c>
      <c r="R55" s="265">
        <v>0</v>
      </c>
      <c r="S55" s="265">
        <v>0</v>
      </c>
      <c r="T55" s="265">
        <v>0</v>
      </c>
      <c r="U55" s="265">
        <v>0</v>
      </c>
      <c r="V55" s="265">
        <v>0</v>
      </c>
      <c r="W55" s="265">
        <v>0</v>
      </c>
    </row>
    <row r="56" spans="1:23" ht="41.25" customHeight="1">
      <c r="A56" s="25" t="s">
        <v>215</v>
      </c>
      <c r="B56" s="25" t="s">
        <v>231</v>
      </c>
      <c r="C56" s="25" t="s">
        <v>57</v>
      </c>
      <c r="D56" s="25" t="s">
        <v>143</v>
      </c>
      <c r="E56" s="25" t="s">
        <v>232</v>
      </c>
      <c r="F56" s="283" t="s">
        <v>233</v>
      </c>
      <c r="G56" s="265">
        <v>550</v>
      </c>
      <c r="H56" s="265"/>
      <c r="I56" s="265">
        <f>G56+H56</f>
        <v>550</v>
      </c>
      <c r="J56" s="265"/>
      <c r="K56" s="265">
        <f>I56+J56</f>
        <v>550</v>
      </c>
      <c r="L56" s="265"/>
      <c r="M56" s="265">
        <f>K56+L56</f>
        <v>550</v>
      </c>
      <c r="N56" s="265"/>
      <c r="O56" s="265">
        <f>M56+N56</f>
        <v>550</v>
      </c>
      <c r="P56" s="265"/>
      <c r="Q56" s="265">
        <f>O56+P56</f>
        <v>550</v>
      </c>
      <c r="R56" s="265"/>
      <c r="S56" s="265">
        <f>Q56+R56</f>
        <v>550</v>
      </c>
      <c r="T56" s="265"/>
      <c r="U56" s="265">
        <f>S56+T56</f>
        <v>550</v>
      </c>
      <c r="V56" s="265"/>
      <c r="W56" s="265">
        <f>U56+V56</f>
        <v>550</v>
      </c>
    </row>
    <row r="57" spans="1:23" s="270" customFormat="1" ht="16.5" customHeight="1">
      <c r="A57" s="260" t="s">
        <v>234</v>
      </c>
      <c r="B57" s="260" t="s">
        <v>141</v>
      </c>
      <c r="C57" s="260" t="s">
        <v>142</v>
      </c>
      <c r="D57" s="260" t="s">
        <v>143</v>
      </c>
      <c r="E57" s="260" t="s">
        <v>144</v>
      </c>
      <c r="F57" s="289" t="s">
        <v>235</v>
      </c>
      <c r="G57" s="262">
        <f aca="true" t="shared" si="23" ref="G57:M57">G67</f>
        <v>5</v>
      </c>
      <c r="H57" s="262">
        <f t="shared" si="23"/>
        <v>0</v>
      </c>
      <c r="I57" s="262">
        <f t="shared" si="23"/>
        <v>5</v>
      </c>
      <c r="J57" s="262">
        <f t="shared" si="23"/>
        <v>0</v>
      </c>
      <c r="K57" s="262">
        <f t="shared" si="23"/>
        <v>5</v>
      </c>
      <c r="L57" s="262">
        <f t="shared" si="23"/>
        <v>0</v>
      </c>
      <c r="M57" s="262">
        <f t="shared" si="23"/>
        <v>5</v>
      </c>
      <c r="N57" s="262">
        <f>N67</f>
        <v>0</v>
      </c>
      <c r="O57" s="262">
        <f>O67</f>
        <v>5</v>
      </c>
      <c r="P57" s="262">
        <f aca="true" t="shared" si="24" ref="P57:U57">P67+P62</f>
        <v>0</v>
      </c>
      <c r="Q57" s="262">
        <f t="shared" si="24"/>
        <v>5</v>
      </c>
      <c r="R57" s="262">
        <f t="shared" si="24"/>
        <v>0</v>
      </c>
      <c r="S57" s="262">
        <f t="shared" si="24"/>
        <v>5</v>
      </c>
      <c r="T57" s="262">
        <f t="shared" si="24"/>
        <v>0</v>
      </c>
      <c r="U57" s="262">
        <f t="shared" si="24"/>
        <v>5</v>
      </c>
      <c r="V57" s="262">
        <f>V67+V62</f>
        <v>0</v>
      </c>
      <c r="W57" s="262">
        <f>W67+W62</f>
        <v>5</v>
      </c>
    </row>
    <row r="58" spans="1:23" s="270" customFormat="1" ht="42.75" customHeight="1" hidden="1">
      <c r="A58" s="25" t="s">
        <v>234</v>
      </c>
      <c r="B58" s="25" t="s">
        <v>236</v>
      </c>
      <c r="C58" s="25" t="s">
        <v>57</v>
      </c>
      <c r="D58" s="25" t="s">
        <v>143</v>
      </c>
      <c r="E58" s="25" t="s">
        <v>237</v>
      </c>
      <c r="F58" s="290" t="s">
        <v>238</v>
      </c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</row>
    <row r="59" spans="1:23" s="270" customFormat="1" ht="55.5" customHeight="1" hidden="1">
      <c r="A59" s="25" t="s">
        <v>234</v>
      </c>
      <c r="B59" s="25" t="s">
        <v>239</v>
      </c>
      <c r="C59" s="25" t="s">
        <v>57</v>
      </c>
      <c r="D59" s="25" t="s">
        <v>143</v>
      </c>
      <c r="E59" s="25" t="s">
        <v>237</v>
      </c>
      <c r="F59" s="290" t="s">
        <v>240</v>
      </c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</row>
    <row r="60" spans="1:23" s="270" customFormat="1" ht="41.25" customHeight="1" hidden="1">
      <c r="A60" s="25" t="s">
        <v>234</v>
      </c>
      <c r="B60" s="25" t="s">
        <v>241</v>
      </c>
      <c r="C60" s="25" t="s">
        <v>57</v>
      </c>
      <c r="D60" s="25" t="s">
        <v>143</v>
      </c>
      <c r="E60" s="25" t="s">
        <v>237</v>
      </c>
      <c r="F60" s="290" t="s">
        <v>242</v>
      </c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</row>
    <row r="61" spans="1:23" s="270" customFormat="1" ht="43.5" customHeight="1" hidden="1">
      <c r="A61" s="25" t="s">
        <v>234</v>
      </c>
      <c r="B61" s="25" t="s">
        <v>243</v>
      </c>
      <c r="C61" s="25" t="s">
        <v>57</v>
      </c>
      <c r="D61" s="25" t="s">
        <v>143</v>
      </c>
      <c r="E61" s="25" t="s">
        <v>237</v>
      </c>
      <c r="F61" s="290" t="s">
        <v>244</v>
      </c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</row>
    <row r="62" spans="1:23" s="270" customFormat="1" ht="43.5" customHeight="1">
      <c r="A62" s="25" t="s">
        <v>234</v>
      </c>
      <c r="B62" s="25" t="s">
        <v>126</v>
      </c>
      <c r="C62" s="25" t="s">
        <v>142</v>
      </c>
      <c r="D62" s="25" t="s">
        <v>143</v>
      </c>
      <c r="E62" s="25" t="s">
        <v>237</v>
      </c>
      <c r="F62" s="291" t="s">
        <v>127</v>
      </c>
      <c r="G62" s="265"/>
      <c r="H62" s="265"/>
      <c r="I62" s="265"/>
      <c r="J62" s="265"/>
      <c r="K62" s="265"/>
      <c r="L62" s="265"/>
      <c r="M62" s="265"/>
      <c r="N62" s="265"/>
      <c r="O62" s="265">
        <f>O63</f>
        <v>0</v>
      </c>
      <c r="P62" s="265">
        <f>P63</f>
        <v>3</v>
      </c>
      <c r="Q62" s="265">
        <f>O62+P62</f>
        <v>3</v>
      </c>
      <c r="R62" s="265">
        <f>R63</f>
        <v>0</v>
      </c>
      <c r="S62" s="265">
        <f>Q62+R62</f>
        <v>3</v>
      </c>
      <c r="T62" s="265">
        <f>T63</f>
        <v>0</v>
      </c>
      <c r="U62" s="265">
        <f>S62+T62</f>
        <v>3</v>
      </c>
      <c r="V62" s="265">
        <f>V63</f>
        <v>0</v>
      </c>
      <c r="W62" s="265">
        <f>U62+V62</f>
        <v>3</v>
      </c>
    </row>
    <row r="63" spans="1:23" s="270" customFormat="1" ht="55.5" customHeight="1">
      <c r="A63" s="25" t="s">
        <v>234</v>
      </c>
      <c r="B63" s="25" t="s">
        <v>245</v>
      </c>
      <c r="C63" s="25" t="s">
        <v>57</v>
      </c>
      <c r="D63" s="25" t="s">
        <v>143</v>
      </c>
      <c r="E63" s="25" t="s">
        <v>237</v>
      </c>
      <c r="F63" s="291" t="s">
        <v>246</v>
      </c>
      <c r="G63" s="265"/>
      <c r="H63" s="265"/>
      <c r="I63" s="265"/>
      <c r="J63" s="265"/>
      <c r="K63" s="265"/>
      <c r="L63" s="265"/>
      <c r="M63" s="265"/>
      <c r="N63" s="265"/>
      <c r="O63" s="265"/>
      <c r="P63" s="265">
        <v>3</v>
      </c>
      <c r="Q63" s="265">
        <f>O63+P63</f>
        <v>3</v>
      </c>
      <c r="R63" s="265"/>
      <c r="S63" s="265">
        <f>Q63+R63</f>
        <v>3</v>
      </c>
      <c r="T63" s="265"/>
      <c r="U63" s="265">
        <f>S63+T63</f>
        <v>3</v>
      </c>
      <c r="V63" s="265"/>
      <c r="W63" s="265">
        <f>U63+V63</f>
        <v>3</v>
      </c>
    </row>
    <row r="64" spans="1:23" s="270" customFormat="1" ht="54" customHeight="1" hidden="1">
      <c r="A64" s="25" t="s">
        <v>234</v>
      </c>
      <c r="B64" s="25" t="s">
        <v>247</v>
      </c>
      <c r="C64" s="25" t="s">
        <v>57</v>
      </c>
      <c r="D64" s="25" t="s">
        <v>143</v>
      </c>
      <c r="E64" s="25" t="s">
        <v>237</v>
      </c>
      <c r="F64" s="290" t="s">
        <v>248</v>
      </c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</row>
    <row r="65" spans="1:23" s="270" customFormat="1" ht="69" customHeight="1" hidden="1">
      <c r="A65" s="25" t="s">
        <v>234</v>
      </c>
      <c r="B65" s="25" t="s">
        <v>249</v>
      </c>
      <c r="C65" s="25" t="s">
        <v>57</v>
      </c>
      <c r="D65" s="25" t="s">
        <v>143</v>
      </c>
      <c r="E65" s="25" t="s">
        <v>237</v>
      </c>
      <c r="F65" s="290" t="s">
        <v>250</v>
      </c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</row>
    <row r="66" spans="1:23" s="270" customFormat="1" ht="68.25" customHeight="1" hidden="1">
      <c r="A66" s="25" t="s">
        <v>234</v>
      </c>
      <c r="B66" s="25" t="s">
        <v>251</v>
      </c>
      <c r="C66" s="25" t="s">
        <v>47</v>
      </c>
      <c r="D66" s="25" t="s">
        <v>143</v>
      </c>
      <c r="E66" s="25" t="s">
        <v>237</v>
      </c>
      <c r="F66" s="290" t="s">
        <v>250</v>
      </c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</row>
    <row r="67" spans="1:23" ht="25.5" customHeight="1">
      <c r="A67" s="24" t="s">
        <v>234</v>
      </c>
      <c r="B67" s="24" t="s">
        <v>252</v>
      </c>
      <c r="C67" s="24" t="s">
        <v>142</v>
      </c>
      <c r="D67" s="24" t="s">
        <v>143</v>
      </c>
      <c r="E67" s="24" t="s">
        <v>144</v>
      </c>
      <c r="F67" s="292" t="s">
        <v>253</v>
      </c>
      <c r="G67" s="264">
        <f aca="true" t="shared" si="25" ref="G67:W67">G68</f>
        <v>5</v>
      </c>
      <c r="H67" s="264">
        <f t="shared" si="25"/>
        <v>0</v>
      </c>
      <c r="I67" s="264">
        <f t="shared" si="25"/>
        <v>5</v>
      </c>
      <c r="J67" s="264">
        <f t="shared" si="25"/>
        <v>0</v>
      </c>
      <c r="K67" s="264">
        <f t="shared" si="25"/>
        <v>5</v>
      </c>
      <c r="L67" s="264">
        <f t="shared" si="25"/>
        <v>0</v>
      </c>
      <c r="M67" s="264">
        <f t="shared" si="25"/>
        <v>5</v>
      </c>
      <c r="N67" s="264">
        <f t="shared" si="25"/>
        <v>0</v>
      </c>
      <c r="O67" s="264">
        <f t="shared" si="25"/>
        <v>5</v>
      </c>
      <c r="P67" s="264">
        <f t="shared" si="25"/>
        <v>-3</v>
      </c>
      <c r="Q67" s="264">
        <f t="shared" si="25"/>
        <v>2</v>
      </c>
      <c r="R67" s="264">
        <f t="shared" si="25"/>
        <v>0</v>
      </c>
      <c r="S67" s="264">
        <f t="shared" si="25"/>
        <v>2</v>
      </c>
      <c r="T67" s="264">
        <f t="shared" si="25"/>
        <v>0</v>
      </c>
      <c r="U67" s="264">
        <f t="shared" si="25"/>
        <v>2</v>
      </c>
      <c r="V67" s="264">
        <f t="shared" si="25"/>
        <v>0</v>
      </c>
      <c r="W67" s="264">
        <f t="shared" si="25"/>
        <v>2</v>
      </c>
    </row>
    <row r="68" spans="1:23" ht="26.25" customHeight="1">
      <c r="A68" s="25" t="s">
        <v>234</v>
      </c>
      <c r="B68" s="25" t="s">
        <v>254</v>
      </c>
      <c r="C68" s="25" t="s">
        <v>57</v>
      </c>
      <c r="D68" s="25" t="s">
        <v>143</v>
      </c>
      <c r="E68" s="25" t="s">
        <v>237</v>
      </c>
      <c r="F68" s="283" t="s">
        <v>255</v>
      </c>
      <c r="G68" s="265">
        <v>5</v>
      </c>
      <c r="H68" s="265"/>
      <c r="I68" s="265">
        <f>G68+H68</f>
        <v>5</v>
      </c>
      <c r="J68" s="265"/>
      <c r="K68" s="265">
        <f>I68+J68</f>
        <v>5</v>
      </c>
      <c r="L68" s="265"/>
      <c r="M68" s="265">
        <f>K68+L68</f>
        <v>5</v>
      </c>
      <c r="N68" s="265"/>
      <c r="O68" s="265">
        <f>M68+N68</f>
        <v>5</v>
      </c>
      <c r="P68" s="265">
        <v>-3</v>
      </c>
      <c r="Q68" s="265">
        <f>O68+P68</f>
        <v>2</v>
      </c>
      <c r="R68" s="265"/>
      <c r="S68" s="265">
        <f>Q68+R68</f>
        <v>2</v>
      </c>
      <c r="T68" s="265"/>
      <c r="U68" s="265">
        <f>S68+T68</f>
        <v>2</v>
      </c>
      <c r="V68" s="265"/>
      <c r="W68" s="265">
        <f>U68+V68</f>
        <v>2</v>
      </c>
    </row>
    <row r="69" spans="1:23" s="270" customFormat="1" ht="12.75">
      <c r="A69" s="260" t="s">
        <v>256</v>
      </c>
      <c r="B69" s="260" t="s">
        <v>141</v>
      </c>
      <c r="C69" s="260" t="s">
        <v>57</v>
      </c>
      <c r="D69" s="260" t="s">
        <v>143</v>
      </c>
      <c r="E69" s="260" t="s">
        <v>144</v>
      </c>
      <c r="F69" s="289" t="s">
        <v>257</v>
      </c>
      <c r="G69" s="262">
        <f aca="true" t="shared" si="26" ref="G69:M69">G70+G72</f>
        <v>0</v>
      </c>
      <c r="H69" s="262">
        <f t="shared" si="26"/>
        <v>0</v>
      </c>
      <c r="I69" s="262">
        <f t="shared" si="26"/>
        <v>0</v>
      </c>
      <c r="J69" s="262">
        <f t="shared" si="26"/>
        <v>0</v>
      </c>
      <c r="K69" s="262">
        <f t="shared" si="26"/>
        <v>0</v>
      </c>
      <c r="L69" s="262">
        <f t="shared" si="26"/>
        <v>0</v>
      </c>
      <c r="M69" s="262">
        <f t="shared" si="26"/>
        <v>0</v>
      </c>
      <c r="N69" s="262">
        <f aca="true" t="shared" si="27" ref="N69:S69">N70+N72</f>
        <v>0</v>
      </c>
      <c r="O69" s="262">
        <f t="shared" si="27"/>
        <v>0</v>
      </c>
      <c r="P69" s="262">
        <f t="shared" si="27"/>
        <v>0</v>
      </c>
      <c r="Q69" s="262">
        <f t="shared" si="27"/>
        <v>0</v>
      </c>
      <c r="R69" s="262">
        <f t="shared" si="27"/>
        <v>0</v>
      </c>
      <c r="S69" s="262">
        <f t="shared" si="27"/>
        <v>0</v>
      </c>
      <c r="T69" s="262">
        <f>T70+T72</f>
        <v>0</v>
      </c>
      <c r="U69" s="262">
        <f>U70+U72</f>
        <v>0</v>
      </c>
      <c r="V69" s="262">
        <f>V70+V72</f>
        <v>300</v>
      </c>
      <c r="W69" s="262">
        <f>W70+W72</f>
        <v>300</v>
      </c>
    </row>
    <row r="70" spans="1:23" ht="12.75">
      <c r="A70" s="24" t="s">
        <v>256</v>
      </c>
      <c r="B70" s="24" t="s">
        <v>206</v>
      </c>
      <c r="C70" s="24" t="s">
        <v>57</v>
      </c>
      <c r="D70" s="24" t="s">
        <v>143</v>
      </c>
      <c r="E70" s="24" t="s">
        <v>258</v>
      </c>
      <c r="F70" s="292" t="s">
        <v>259</v>
      </c>
      <c r="G70" s="264">
        <f aca="true" t="shared" si="28" ref="G70:W70">G71</f>
        <v>0</v>
      </c>
      <c r="H70" s="264">
        <f t="shared" si="28"/>
        <v>0</v>
      </c>
      <c r="I70" s="264">
        <f t="shared" si="28"/>
        <v>0</v>
      </c>
      <c r="J70" s="264">
        <f t="shared" si="28"/>
        <v>0</v>
      </c>
      <c r="K70" s="264">
        <f t="shared" si="28"/>
        <v>0</v>
      </c>
      <c r="L70" s="264">
        <f t="shared" si="28"/>
        <v>0</v>
      </c>
      <c r="M70" s="264">
        <f t="shared" si="28"/>
        <v>0</v>
      </c>
      <c r="N70" s="264">
        <f t="shared" si="28"/>
        <v>0</v>
      </c>
      <c r="O70" s="264">
        <f t="shared" si="28"/>
        <v>0</v>
      </c>
      <c r="P70" s="264">
        <f t="shared" si="28"/>
        <v>0</v>
      </c>
      <c r="Q70" s="264">
        <f t="shared" si="28"/>
        <v>0</v>
      </c>
      <c r="R70" s="264">
        <f t="shared" si="28"/>
        <v>0</v>
      </c>
      <c r="S70" s="264">
        <f t="shared" si="28"/>
        <v>0</v>
      </c>
      <c r="T70" s="264">
        <f t="shared" si="28"/>
        <v>0</v>
      </c>
      <c r="U70" s="264">
        <f t="shared" si="28"/>
        <v>0</v>
      </c>
      <c r="V70" s="264">
        <f t="shared" si="28"/>
        <v>0</v>
      </c>
      <c r="W70" s="264">
        <f t="shared" si="28"/>
        <v>0</v>
      </c>
    </row>
    <row r="71" spans="1:23" ht="24" customHeight="1">
      <c r="A71" s="25" t="s">
        <v>256</v>
      </c>
      <c r="B71" s="25" t="s">
        <v>217</v>
      </c>
      <c r="C71" s="25" t="s">
        <v>57</v>
      </c>
      <c r="D71" s="25" t="s">
        <v>143</v>
      </c>
      <c r="E71" s="25" t="s">
        <v>258</v>
      </c>
      <c r="F71" s="283" t="s">
        <v>260</v>
      </c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</row>
    <row r="72" spans="1:23" ht="12.75" customHeight="1">
      <c r="A72" s="25" t="s">
        <v>256</v>
      </c>
      <c r="B72" s="25" t="s">
        <v>261</v>
      </c>
      <c r="C72" s="25" t="s">
        <v>57</v>
      </c>
      <c r="D72" s="25" t="s">
        <v>143</v>
      </c>
      <c r="E72" s="25" t="s">
        <v>258</v>
      </c>
      <c r="F72" s="283" t="s">
        <v>262</v>
      </c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>
        <v>300</v>
      </c>
      <c r="W72" s="265">
        <f>U72+V72</f>
        <v>300</v>
      </c>
    </row>
    <row r="73" spans="1:23" s="270" customFormat="1" ht="14.25" customHeight="1">
      <c r="A73" s="378" t="s">
        <v>263</v>
      </c>
      <c r="B73" s="379"/>
      <c r="C73" s="379"/>
      <c r="D73" s="379"/>
      <c r="E73" s="379"/>
      <c r="F73" s="380"/>
      <c r="G73" s="293">
        <f aca="true" t="shared" si="29" ref="G73:M73">G11+G17+G23+G27+G35+G42+G47+G57+G69</f>
        <v>15310</v>
      </c>
      <c r="H73" s="293">
        <f t="shared" si="29"/>
        <v>0</v>
      </c>
      <c r="I73" s="293">
        <f t="shared" si="29"/>
        <v>15310</v>
      </c>
      <c r="J73" s="293">
        <f t="shared" si="29"/>
        <v>0</v>
      </c>
      <c r="K73" s="293">
        <f t="shared" si="29"/>
        <v>15310</v>
      </c>
      <c r="L73" s="293">
        <f t="shared" si="29"/>
        <v>0</v>
      </c>
      <c r="M73" s="293">
        <f t="shared" si="29"/>
        <v>15310</v>
      </c>
      <c r="N73" s="293">
        <f aca="true" t="shared" si="30" ref="N73:S73">N11+N17+N23+N27+N35+N42+N47+N57+N69</f>
        <v>1065</v>
      </c>
      <c r="O73" s="293">
        <f t="shared" si="30"/>
        <v>16375</v>
      </c>
      <c r="P73" s="293">
        <f t="shared" si="30"/>
        <v>0</v>
      </c>
      <c r="Q73" s="293">
        <f t="shared" si="30"/>
        <v>16375</v>
      </c>
      <c r="R73" s="293">
        <f t="shared" si="30"/>
        <v>0</v>
      </c>
      <c r="S73" s="293">
        <f t="shared" si="30"/>
        <v>16375</v>
      </c>
      <c r="T73" s="293">
        <f>T11+T17+T23+T27+T35+T42+T47+T57+T69</f>
        <v>29</v>
      </c>
      <c r="U73" s="293">
        <f>U11+U17+U23+U27+U35+U42+U47+U57+U69</f>
        <v>16404</v>
      </c>
      <c r="V73" s="293">
        <f>V11+V17+V23+V27+V35+V42+V47+V57+V69</f>
        <v>300</v>
      </c>
      <c r="W73" s="293">
        <f>W11+W17+W23+W27+W35+W42+W47+W57+W69</f>
        <v>16704</v>
      </c>
    </row>
    <row r="74" spans="1:23" s="270" customFormat="1" ht="12.75">
      <c r="A74" s="381" t="s">
        <v>264</v>
      </c>
      <c r="B74" s="381"/>
      <c r="C74" s="381"/>
      <c r="D74" s="381"/>
      <c r="E74" s="381"/>
      <c r="F74" s="381"/>
      <c r="G74" s="294" t="e">
        <f>G75+G78+G85+G92+G96</f>
        <v>#REF!</v>
      </c>
      <c r="H74" s="294" t="e">
        <f>H75+H78+H85+H92+H96</f>
        <v>#REF!</v>
      </c>
      <c r="I74" s="294">
        <f aca="true" t="shared" si="31" ref="I74:O74">I75+I78+I85+I92</f>
        <v>10917.199999999999</v>
      </c>
      <c r="J74" s="294">
        <f t="shared" si="31"/>
        <v>20</v>
      </c>
      <c r="K74" s="294">
        <f t="shared" si="31"/>
        <v>10937.199999999999</v>
      </c>
      <c r="L74" s="294">
        <f t="shared" si="31"/>
        <v>-298.5</v>
      </c>
      <c r="M74" s="294">
        <f t="shared" si="31"/>
        <v>10638.699999999999</v>
      </c>
      <c r="N74" s="294">
        <f t="shared" si="31"/>
        <v>0</v>
      </c>
      <c r="O74" s="294">
        <f t="shared" si="31"/>
        <v>10638.699999999999</v>
      </c>
      <c r="P74" s="294">
        <f aca="true" t="shared" si="32" ref="P74:U74">P75+P78+P85+P92</f>
        <v>0</v>
      </c>
      <c r="Q74" s="294">
        <f t="shared" si="32"/>
        <v>10638.699999999999</v>
      </c>
      <c r="R74" s="294">
        <f t="shared" si="32"/>
        <v>0</v>
      </c>
      <c r="S74" s="294">
        <f t="shared" si="32"/>
        <v>10638.699999999999</v>
      </c>
      <c r="T74" s="294">
        <f t="shared" si="32"/>
        <v>27748.8</v>
      </c>
      <c r="U74" s="294">
        <f t="shared" si="32"/>
        <v>38387.5</v>
      </c>
      <c r="V74" s="294">
        <f>V75+V78+V85+V92</f>
        <v>6.2</v>
      </c>
      <c r="W74" s="294">
        <f>W75+W78+W85+W92</f>
        <v>38393.7</v>
      </c>
    </row>
    <row r="75" spans="1:23" s="270" customFormat="1" ht="15.75" customHeight="1">
      <c r="A75" s="295" t="s">
        <v>265</v>
      </c>
      <c r="B75" s="295" t="s">
        <v>266</v>
      </c>
      <c r="C75" s="295" t="s">
        <v>142</v>
      </c>
      <c r="D75" s="295" t="s">
        <v>143</v>
      </c>
      <c r="E75" s="295" t="s">
        <v>144</v>
      </c>
      <c r="F75" s="296" t="s">
        <v>267</v>
      </c>
      <c r="G75" s="294">
        <f aca="true" t="shared" si="33" ref="G75:M75">G76+G77</f>
        <v>6975.6</v>
      </c>
      <c r="H75" s="294">
        <f t="shared" si="33"/>
        <v>0</v>
      </c>
      <c r="I75" s="294">
        <f t="shared" si="33"/>
        <v>6975.6</v>
      </c>
      <c r="J75" s="294">
        <f t="shared" si="33"/>
        <v>0</v>
      </c>
      <c r="K75" s="294">
        <f t="shared" si="33"/>
        <v>6975.6</v>
      </c>
      <c r="L75" s="294">
        <f t="shared" si="33"/>
        <v>0</v>
      </c>
      <c r="M75" s="294">
        <f t="shared" si="33"/>
        <v>6975.6</v>
      </c>
      <c r="N75" s="294">
        <f aca="true" t="shared" si="34" ref="N75:S75">N76+N77</f>
        <v>0</v>
      </c>
      <c r="O75" s="294">
        <f t="shared" si="34"/>
        <v>6975.6</v>
      </c>
      <c r="P75" s="294">
        <f t="shared" si="34"/>
        <v>0</v>
      </c>
      <c r="Q75" s="294">
        <f t="shared" si="34"/>
        <v>6975.6</v>
      </c>
      <c r="R75" s="294">
        <f t="shared" si="34"/>
        <v>0</v>
      </c>
      <c r="S75" s="294">
        <f t="shared" si="34"/>
        <v>6975.6</v>
      </c>
      <c r="T75" s="294">
        <f>T76+T77</f>
        <v>0</v>
      </c>
      <c r="U75" s="294">
        <f>U76+U77</f>
        <v>6975.6</v>
      </c>
      <c r="V75" s="294">
        <f>V76+V77</f>
        <v>0</v>
      </c>
      <c r="W75" s="294">
        <f>W76+W77</f>
        <v>6975.6</v>
      </c>
    </row>
    <row r="76" spans="1:23" ht="25.5">
      <c r="A76" s="25" t="s">
        <v>265</v>
      </c>
      <c r="B76" s="25" t="s">
        <v>268</v>
      </c>
      <c r="C76" s="25" t="s">
        <v>57</v>
      </c>
      <c r="D76" s="25" t="s">
        <v>143</v>
      </c>
      <c r="E76" s="25" t="s">
        <v>269</v>
      </c>
      <c r="F76" s="290" t="s">
        <v>270</v>
      </c>
      <c r="G76" s="297">
        <v>6109.5</v>
      </c>
      <c r="H76" s="297"/>
      <c r="I76" s="297">
        <f>G76+H76</f>
        <v>6109.5</v>
      </c>
      <c r="J76" s="297"/>
      <c r="K76" s="297">
        <f>I76+J76</f>
        <v>6109.5</v>
      </c>
      <c r="L76" s="297"/>
      <c r="M76" s="297">
        <f>K76+L76</f>
        <v>6109.5</v>
      </c>
      <c r="N76" s="297"/>
      <c r="O76" s="297">
        <f>M76+N76</f>
        <v>6109.5</v>
      </c>
      <c r="P76" s="297"/>
      <c r="Q76" s="297">
        <f>O76+P76</f>
        <v>6109.5</v>
      </c>
      <c r="R76" s="297"/>
      <c r="S76" s="297">
        <f>Q76+R76</f>
        <v>6109.5</v>
      </c>
      <c r="T76" s="297"/>
      <c r="U76" s="297">
        <f>S76+T76</f>
        <v>6109.5</v>
      </c>
      <c r="V76" s="297"/>
      <c r="W76" s="297">
        <f>U76+V76</f>
        <v>6109.5</v>
      </c>
    </row>
    <row r="77" spans="1:23" ht="25.5">
      <c r="A77" s="25" t="s">
        <v>265</v>
      </c>
      <c r="B77" s="25" t="s">
        <v>271</v>
      </c>
      <c r="C77" s="25" t="s">
        <v>57</v>
      </c>
      <c r="D77" s="25" t="s">
        <v>143</v>
      </c>
      <c r="E77" s="25" t="s">
        <v>269</v>
      </c>
      <c r="F77" s="290" t="s">
        <v>272</v>
      </c>
      <c r="G77" s="297">
        <v>866.1</v>
      </c>
      <c r="H77" s="297"/>
      <c r="I77" s="297">
        <f>G77+H77</f>
        <v>866.1</v>
      </c>
      <c r="J77" s="297"/>
      <c r="K77" s="297">
        <f>I77+J77</f>
        <v>866.1</v>
      </c>
      <c r="L77" s="297"/>
      <c r="M77" s="297">
        <f>K77+L77</f>
        <v>866.1</v>
      </c>
      <c r="N77" s="297"/>
      <c r="O77" s="297">
        <f>M77+N77</f>
        <v>866.1</v>
      </c>
      <c r="P77" s="297"/>
      <c r="Q77" s="297">
        <f>O77+P77</f>
        <v>866.1</v>
      </c>
      <c r="R77" s="297"/>
      <c r="S77" s="297">
        <f>Q77+R77</f>
        <v>866.1</v>
      </c>
      <c r="T77" s="297"/>
      <c r="U77" s="297">
        <f>S77+T77</f>
        <v>866.1</v>
      </c>
      <c r="V77" s="297"/>
      <c r="W77" s="297">
        <f>U77+V77</f>
        <v>866.1</v>
      </c>
    </row>
    <row r="78" spans="1:23" s="270" customFormat="1" ht="25.5">
      <c r="A78" s="260" t="s">
        <v>265</v>
      </c>
      <c r="B78" s="260" t="s">
        <v>286</v>
      </c>
      <c r="C78" s="260" t="s">
        <v>142</v>
      </c>
      <c r="D78" s="260" t="s">
        <v>273</v>
      </c>
      <c r="E78" s="260" t="s">
        <v>269</v>
      </c>
      <c r="F78" s="298" t="s">
        <v>287</v>
      </c>
      <c r="G78" s="294">
        <f aca="true" t="shared" si="35" ref="G78:R78">G81</f>
        <v>0</v>
      </c>
      <c r="H78" s="294">
        <f t="shared" si="35"/>
        <v>3178.2</v>
      </c>
      <c r="I78" s="294">
        <f t="shared" si="35"/>
        <v>3178.2</v>
      </c>
      <c r="J78" s="294">
        <f t="shared" si="35"/>
        <v>0</v>
      </c>
      <c r="K78" s="294">
        <f t="shared" si="35"/>
        <v>3178.2</v>
      </c>
      <c r="L78" s="294">
        <f t="shared" si="35"/>
        <v>-298.5</v>
      </c>
      <c r="M78" s="294">
        <f t="shared" si="35"/>
        <v>2879.7</v>
      </c>
      <c r="N78" s="294">
        <f t="shared" si="35"/>
        <v>0</v>
      </c>
      <c r="O78" s="294">
        <f t="shared" si="35"/>
        <v>2879.7</v>
      </c>
      <c r="P78" s="294">
        <f t="shared" si="35"/>
        <v>0</v>
      </c>
      <c r="Q78" s="294">
        <f t="shared" si="35"/>
        <v>2879.7</v>
      </c>
      <c r="R78" s="294">
        <f t="shared" si="35"/>
        <v>0</v>
      </c>
      <c r="S78" s="294">
        <f>S81+S79</f>
        <v>2879.7</v>
      </c>
      <c r="T78" s="294">
        <f>T81+T79</f>
        <v>27748.8</v>
      </c>
      <c r="U78" s="294">
        <f>U81+U79</f>
        <v>30628.5</v>
      </c>
      <c r="V78" s="294">
        <f>V81+V79</f>
        <v>0</v>
      </c>
      <c r="W78" s="294">
        <f>W81+W79</f>
        <v>30628.5</v>
      </c>
    </row>
    <row r="79" spans="1:23" ht="25.5">
      <c r="A79" s="25" t="s">
        <v>265</v>
      </c>
      <c r="B79" s="25" t="s">
        <v>465</v>
      </c>
      <c r="C79" s="25" t="s">
        <v>142</v>
      </c>
      <c r="D79" s="25" t="s">
        <v>143</v>
      </c>
      <c r="E79" s="25" t="s">
        <v>269</v>
      </c>
      <c r="F79" s="299" t="s">
        <v>466</v>
      </c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>
        <f>S80</f>
        <v>0</v>
      </c>
      <c r="T79" s="297">
        <f>T80</f>
        <v>27748.8</v>
      </c>
      <c r="U79" s="297">
        <f>U80</f>
        <v>27748.8</v>
      </c>
      <c r="V79" s="297">
        <f>V80</f>
        <v>0</v>
      </c>
      <c r="W79" s="297">
        <f>W80</f>
        <v>27748.8</v>
      </c>
    </row>
    <row r="80" spans="1:23" ht="38.25">
      <c r="A80" s="25" t="s">
        <v>265</v>
      </c>
      <c r="B80" s="25" t="s">
        <v>465</v>
      </c>
      <c r="C80" s="25" t="s">
        <v>57</v>
      </c>
      <c r="D80" s="25" t="s">
        <v>143</v>
      </c>
      <c r="E80" s="25" t="s">
        <v>269</v>
      </c>
      <c r="F80" s="299" t="s">
        <v>467</v>
      </c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>
        <v>27748.8</v>
      </c>
      <c r="U80" s="265">
        <f>S80+T80</f>
        <v>27748.8</v>
      </c>
      <c r="V80" s="297"/>
      <c r="W80" s="265">
        <f>U80+V80</f>
        <v>27748.8</v>
      </c>
    </row>
    <row r="81" spans="1:23" s="270" customFormat="1" ht="12.75">
      <c r="A81" s="25" t="s">
        <v>265</v>
      </c>
      <c r="B81" s="25" t="s">
        <v>128</v>
      </c>
      <c r="C81" s="25" t="s">
        <v>142</v>
      </c>
      <c r="D81" s="25" t="s">
        <v>143</v>
      </c>
      <c r="E81" s="25" t="s">
        <v>269</v>
      </c>
      <c r="F81" s="21" t="s">
        <v>129</v>
      </c>
      <c r="G81" s="297">
        <f aca="true" t="shared" si="36" ref="G81:W81">G82</f>
        <v>0</v>
      </c>
      <c r="H81" s="297">
        <f t="shared" si="36"/>
        <v>3178.2</v>
      </c>
      <c r="I81" s="297">
        <f t="shared" si="36"/>
        <v>3178.2</v>
      </c>
      <c r="J81" s="297">
        <f t="shared" si="36"/>
        <v>0</v>
      </c>
      <c r="K81" s="297">
        <f t="shared" si="36"/>
        <v>3178.2</v>
      </c>
      <c r="L81" s="297">
        <f t="shared" si="36"/>
        <v>-298.5</v>
      </c>
      <c r="M81" s="297">
        <f t="shared" si="36"/>
        <v>2879.7</v>
      </c>
      <c r="N81" s="297">
        <f t="shared" si="36"/>
        <v>0</v>
      </c>
      <c r="O81" s="297">
        <f t="shared" si="36"/>
        <v>2879.7</v>
      </c>
      <c r="P81" s="297">
        <f t="shared" si="36"/>
        <v>0</v>
      </c>
      <c r="Q81" s="297">
        <f t="shared" si="36"/>
        <v>2879.7</v>
      </c>
      <c r="R81" s="297">
        <f t="shared" si="36"/>
        <v>0</v>
      </c>
      <c r="S81" s="297">
        <f t="shared" si="36"/>
        <v>2879.7</v>
      </c>
      <c r="T81" s="297">
        <f t="shared" si="36"/>
        <v>0</v>
      </c>
      <c r="U81" s="297">
        <f t="shared" si="36"/>
        <v>2879.7</v>
      </c>
      <c r="V81" s="297">
        <f t="shared" si="36"/>
        <v>0</v>
      </c>
      <c r="W81" s="297">
        <f t="shared" si="36"/>
        <v>2879.7</v>
      </c>
    </row>
    <row r="82" spans="1:23" s="270" customFormat="1" ht="12.75">
      <c r="A82" s="25" t="s">
        <v>265</v>
      </c>
      <c r="B82" s="25" t="s">
        <v>128</v>
      </c>
      <c r="C82" s="25" t="s">
        <v>57</v>
      </c>
      <c r="D82" s="25" t="s">
        <v>143</v>
      </c>
      <c r="E82" s="25" t="s">
        <v>269</v>
      </c>
      <c r="F82" s="290" t="s">
        <v>130</v>
      </c>
      <c r="G82" s="297"/>
      <c r="H82" s="297">
        <v>3178.2</v>
      </c>
      <c r="I82" s="297">
        <f>G82+H82</f>
        <v>3178.2</v>
      </c>
      <c r="J82" s="297"/>
      <c r="K82" s="297">
        <f>I82+J82</f>
        <v>3178.2</v>
      </c>
      <c r="L82" s="297">
        <v>-298.5</v>
      </c>
      <c r="M82" s="297">
        <f>K82+L82</f>
        <v>2879.7</v>
      </c>
      <c r="N82" s="297"/>
      <c r="O82" s="297">
        <f>M82+N82</f>
        <v>2879.7</v>
      </c>
      <c r="P82" s="297"/>
      <c r="Q82" s="297">
        <f>O82+P82</f>
        <v>2879.7</v>
      </c>
      <c r="R82" s="297"/>
      <c r="S82" s="297">
        <f>Q82+R82</f>
        <v>2879.7</v>
      </c>
      <c r="T82" s="297"/>
      <c r="U82" s="297">
        <f>S82+T82</f>
        <v>2879.7</v>
      </c>
      <c r="V82" s="297"/>
      <c r="W82" s="297">
        <f>U82+V82</f>
        <v>2879.7</v>
      </c>
    </row>
    <row r="83" spans="1:23" s="270" customFormat="1" ht="78" customHeight="1" hidden="1">
      <c r="A83" s="25"/>
      <c r="B83" s="25"/>
      <c r="C83" s="25"/>
      <c r="D83" s="25"/>
      <c r="E83" s="25"/>
      <c r="F83" s="299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</row>
    <row r="84" spans="1:23" s="270" customFormat="1" ht="39" customHeight="1" hidden="1">
      <c r="A84" s="277"/>
      <c r="B84" s="277"/>
      <c r="C84" s="277"/>
      <c r="D84" s="277"/>
      <c r="E84" s="277"/>
      <c r="F84" s="300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</row>
    <row r="85" spans="1:23" s="270" customFormat="1" ht="18.75" customHeight="1">
      <c r="A85" s="260" t="s">
        <v>265</v>
      </c>
      <c r="B85" s="260" t="s">
        <v>274</v>
      </c>
      <c r="C85" s="260" t="s">
        <v>142</v>
      </c>
      <c r="D85" s="260" t="s">
        <v>143</v>
      </c>
      <c r="E85" s="260" t="s">
        <v>269</v>
      </c>
      <c r="F85" s="298" t="s">
        <v>275</v>
      </c>
      <c r="G85" s="294">
        <f aca="true" t="shared" si="37" ref="G85:M85">G86+G90+G91</f>
        <v>763.4000000000001</v>
      </c>
      <c r="H85" s="294">
        <f t="shared" si="37"/>
        <v>0</v>
      </c>
      <c r="I85" s="294">
        <f t="shared" si="37"/>
        <v>763.4000000000001</v>
      </c>
      <c r="J85" s="294">
        <f t="shared" si="37"/>
        <v>0</v>
      </c>
      <c r="K85" s="294">
        <f t="shared" si="37"/>
        <v>763.4000000000001</v>
      </c>
      <c r="L85" s="294">
        <f t="shared" si="37"/>
        <v>0</v>
      </c>
      <c r="M85" s="294">
        <f t="shared" si="37"/>
        <v>763.4000000000001</v>
      </c>
      <c r="N85" s="294">
        <f aca="true" t="shared" si="38" ref="N85:S85">N86+N90+N91</f>
        <v>0</v>
      </c>
      <c r="O85" s="294">
        <f t="shared" si="38"/>
        <v>763.4000000000001</v>
      </c>
      <c r="P85" s="294">
        <f t="shared" si="38"/>
        <v>0</v>
      </c>
      <c r="Q85" s="294">
        <f t="shared" si="38"/>
        <v>763.4000000000001</v>
      </c>
      <c r="R85" s="294">
        <f t="shared" si="38"/>
        <v>0</v>
      </c>
      <c r="S85" s="294">
        <f t="shared" si="38"/>
        <v>763.4000000000001</v>
      </c>
      <c r="T85" s="294">
        <f>T86+T90+T91</f>
        <v>0</v>
      </c>
      <c r="U85" s="294">
        <f>U86+U90+U91</f>
        <v>763.4000000000001</v>
      </c>
      <c r="V85" s="294">
        <f>V86+V90+V91</f>
        <v>6.2</v>
      </c>
      <c r="W85" s="294">
        <f>W86+W90+W91</f>
        <v>769.6000000000001</v>
      </c>
    </row>
    <row r="86" spans="1:23" s="23" customFormat="1" ht="30" customHeight="1">
      <c r="A86" s="24" t="s">
        <v>265</v>
      </c>
      <c r="B86" s="24" t="s">
        <v>276</v>
      </c>
      <c r="C86" s="24" t="s">
        <v>142</v>
      </c>
      <c r="D86" s="24" t="s">
        <v>143</v>
      </c>
      <c r="E86" s="24" t="s">
        <v>269</v>
      </c>
      <c r="F86" s="301" t="s">
        <v>277</v>
      </c>
      <c r="G86" s="264">
        <f aca="true" t="shared" si="39" ref="G86:W86">G87</f>
        <v>33.5</v>
      </c>
      <c r="H86" s="264">
        <f t="shared" si="39"/>
        <v>0</v>
      </c>
      <c r="I86" s="264">
        <f t="shared" si="39"/>
        <v>33.5</v>
      </c>
      <c r="J86" s="264">
        <f t="shared" si="39"/>
        <v>0</v>
      </c>
      <c r="K86" s="264">
        <f t="shared" si="39"/>
        <v>33.5</v>
      </c>
      <c r="L86" s="264">
        <f t="shared" si="39"/>
        <v>0</v>
      </c>
      <c r="M86" s="264">
        <f t="shared" si="39"/>
        <v>33.5</v>
      </c>
      <c r="N86" s="264">
        <f t="shared" si="39"/>
        <v>0</v>
      </c>
      <c r="O86" s="264">
        <f t="shared" si="39"/>
        <v>33.5</v>
      </c>
      <c r="P86" s="264">
        <f t="shared" si="39"/>
        <v>0</v>
      </c>
      <c r="Q86" s="264">
        <f t="shared" si="39"/>
        <v>33.5</v>
      </c>
      <c r="R86" s="264">
        <f t="shared" si="39"/>
        <v>0</v>
      </c>
      <c r="S86" s="264">
        <f t="shared" si="39"/>
        <v>33.5</v>
      </c>
      <c r="T86" s="264">
        <f t="shared" si="39"/>
        <v>0</v>
      </c>
      <c r="U86" s="264">
        <f t="shared" si="39"/>
        <v>33.5</v>
      </c>
      <c r="V86" s="264">
        <f t="shared" si="39"/>
        <v>6.2</v>
      </c>
      <c r="W86" s="264">
        <f t="shared" si="39"/>
        <v>39.7</v>
      </c>
    </row>
    <row r="87" spans="1:23" ht="28.5" customHeight="1">
      <c r="A87" s="25" t="s">
        <v>265</v>
      </c>
      <c r="B87" s="25" t="s">
        <v>276</v>
      </c>
      <c r="C87" s="25" t="s">
        <v>57</v>
      </c>
      <c r="D87" s="25" t="s">
        <v>143</v>
      </c>
      <c r="E87" s="25" t="s">
        <v>269</v>
      </c>
      <c r="F87" s="290" t="s">
        <v>278</v>
      </c>
      <c r="G87" s="265">
        <f aca="true" t="shared" si="40" ref="G87:M87">G88+G89</f>
        <v>33.5</v>
      </c>
      <c r="H87" s="265">
        <f t="shared" si="40"/>
        <v>0</v>
      </c>
      <c r="I87" s="265">
        <f t="shared" si="40"/>
        <v>33.5</v>
      </c>
      <c r="J87" s="265">
        <f t="shared" si="40"/>
        <v>0</v>
      </c>
      <c r="K87" s="265">
        <f t="shared" si="40"/>
        <v>33.5</v>
      </c>
      <c r="L87" s="265">
        <f t="shared" si="40"/>
        <v>0</v>
      </c>
      <c r="M87" s="265">
        <f t="shared" si="40"/>
        <v>33.5</v>
      </c>
      <c r="N87" s="265">
        <f aca="true" t="shared" si="41" ref="N87:S87">N88+N89</f>
        <v>0</v>
      </c>
      <c r="O87" s="265">
        <f t="shared" si="41"/>
        <v>33.5</v>
      </c>
      <c r="P87" s="265">
        <f t="shared" si="41"/>
        <v>0</v>
      </c>
      <c r="Q87" s="265">
        <f t="shared" si="41"/>
        <v>33.5</v>
      </c>
      <c r="R87" s="265">
        <f t="shared" si="41"/>
        <v>0</v>
      </c>
      <c r="S87" s="265">
        <f t="shared" si="41"/>
        <v>33.5</v>
      </c>
      <c r="T87" s="265">
        <f>T88+T89</f>
        <v>0</v>
      </c>
      <c r="U87" s="265">
        <f>U88+U89</f>
        <v>33.5</v>
      </c>
      <c r="V87" s="265">
        <f>V88+V89</f>
        <v>6.2</v>
      </c>
      <c r="W87" s="265">
        <f>W88+W89</f>
        <v>39.7</v>
      </c>
    </row>
    <row r="88" spans="1:23" ht="31.5" customHeight="1">
      <c r="A88" s="25" t="s">
        <v>265</v>
      </c>
      <c r="B88" s="25" t="s">
        <v>276</v>
      </c>
      <c r="C88" s="25" t="s">
        <v>57</v>
      </c>
      <c r="D88" s="25" t="s">
        <v>143</v>
      </c>
      <c r="E88" s="25" t="s">
        <v>269</v>
      </c>
      <c r="F88" s="302" t="s">
        <v>279</v>
      </c>
      <c r="G88" s="265">
        <v>1</v>
      </c>
      <c r="H88" s="265"/>
      <c r="I88" s="265">
        <f>G88+H88</f>
        <v>1</v>
      </c>
      <c r="J88" s="265"/>
      <c r="K88" s="265">
        <f>I88+J88</f>
        <v>1</v>
      </c>
      <c r="L88" s="265"/>
      <c r="M88" s="265">
        <f>K88+L88</f>
        <v>1</v>
      </c>
      <c r="N88" s="265"/>
      <c r="O88" s="265">
        <f>M88+N88</f>
        <v>1</v>
      </c>
      <c r="P88" s="265"/>
      <c r="Q88" s="265">
        <f>O88+P88</f>
        <v>1</v>
      </c>
      <c r="R88" s="265"/>
      <c r="S88" s="265">
        <f>Q88+R88</f>
        <v>1</v>
      </c>
      <c r="T88" s="265"/>
      <c r="U88" s="265">
        <f>S88+T88</f>
        <v>1</v>
      </c>
      <c r="V88" s="265"/>
      <c r="W88" s="265">
        <f>U88+V88</f>
        <v>1</v>
      </c>
    </row>
    <row r="89" spans="1:23" ht="53.25" customHeight="1">
      <c r="A89" s="25" t="s">
        <v>265</v>
      </c>
      <c r="B89" s="25" t="s">
        <v>276</v>
      </c>
      <c r="C89" s="25" t="s">
        <v>57</v>
      </c>
      <c r="D89" s="25" t="s">
        <v>143</v>
      </c>
      <c r="E89" s="25" t="s">
        <v>269</v>
      </c>
      <c r="F89" s="302" t="s">
        <v>280</v>
      </c>
      <c r="G89" s="265">
        <v>32.5</v>
      </c>
      <c r="H89" s="265"/>
      <c r="I89" s="265">
        <f>G89+H89</f>
        <v>32.5</v>
      </c>
      <c r="J89" s="265"/>
      <c r="K89" s="265">
        <f>I89+J89</f>
        <v>32.5</v>
      </c>
      <c r="L89" s="265"/>
      <c r="M89" s="265">
        <f>K89+L89</f>
        <v>32.5</v>
      </c>
      <c r="N89" s="265"/>
      <c r="O89" s="265">
        <f>M89+N89</f>
        <v>32.5</v>
      </c>
      <c r="P89" s="265"/>
      <c r="Q89" s="265">
        <f>O89+P89</f>
        <v>32.5</v>
      </c>
      <c r="R89" s="265"/>
      <c r="S89" s="265">
        <f>Q89+R89</f>
        <v>32.5</v>
      </c>
      <c r="T89" s="265"/>
      <c r="U89" s="265">
        <f>S89+T89</f>
        <v>32.5</v>
      </c>
      <c r="V89" s="265">
        <v>6.2</v>
      </c>
      <c r="W89" s="265">
        <f>U89+V89</f>
        <v>38.7</v>
      </c>
    </row>
    <row r="90" spans="1:23" s="23" customFormat="1" ht="30" customHeight="1">
      <c r="A90" s="25" t="s">
        <v>265</v>
      </c>
      <c r="B90" s="25" t="s">
        <v>281</v>
      </c>
      <c r="C90" s="25" t="s">
        <v>57</v>
      </c>
      <c r="D90" s="25" t="s">
        <v>143</v>
      </c>
      <c r="E90" s="25" t="s">
        <v>269</v>
      </c>
      <c r="F90" s="290" t="s">
        <v>282</v>
      </c>
      <c r="G90" s="265">
        <v>580.7</v>
      </c>
      <c r="H90" s="265"/>
      <c r="I90" s="265">
        <f>G90+H90</f>
        <v>580.7</v>
      </c>
      <c r="J90" s="265"/>
      <c r="K90" s="265">
        <f>I90+J90</f>
        <v>580.7</v>
      </c>
      <c r="L90" s="265"/>
      <c r="M90" s="265">
        <f>K90+L90</f>
        <v>580.7</v>
      </c>
      <c r="N90" s="265"/>
      <c r="O90" s="265">
        <f>M90+N90</f>
        <v>580.7</v>
      </c>
      <c r="P90" s="265"/>
      <c r="Q90" s="265">
        <f>O90+P90</f>
        <v>580.7</v>
      </c>
      <c r="R90" s="265"/>
      <c r="S90" s="265">
        <f>Q90+R90</f>
        <v>580.7</v>
      </c>
      <c r="T90" s="265"/>
      <c r="U90" s="265">
        <f>S90+T90</f>
        <v>580.7</v>
      </c>
      <c r="V90" s="265"/>
      <c r="W90" s="265">
        <f>U90+V90</f>
        <v>580.7</v>
      </c>
    </row>
    <row r="91" spans="1:23" s="23" customFormat="1" ht="26.25" customHeight="1">
      <c r="A91" s="25" t="s">
        <v>265</v>
      </c>
      <c r="B91" s="25" t="s">
        <v>283</v>
      </c>
      <c r="C91" s="25" t="s">
        <v>57</v>
      </c>
      <c r="D91" s="25" t="s">
        <v>143</v>
      </c>
      <c r="E91" s="25" t="s">
        <v>269</v>
      </c>
      <c r="F91" s="290" t="s">
        <v>284</v>
      </c>
      <c r="G91" s="265">
        <v>149.2</v>
      </c>
      <c r="H91" s="265"/>
      <c r="I91" s="265">
        <f>G91+H91</f>
        <v>149.2</v>
      </c>
      <c r="J91" s="265"/>
      <c r="K91" s="265">
        <f>I91+J91</f>
        <v>149.2</v>
      </c>
      <c r="L91" s="265"/>
      <c r="M91" s="265">
        <f>K91+L91</f>
        <v>149.2</v>
      </c>
      <c r="N91" s="265"/>
      <c r="O91" s="265">
        <f>M91+N91</f>
        <v>149.2</v>
      </c>
      <c r="P91" s="265"/>
      <c r="Q91" s="265">
        <f>O91+P91</f>
        <v>149.2</v>
      </c>
      <c r="R91" s="265"/>
      <c r="S91" s="265">
        <f>Q91+R91</f>
        <v>149.2</v>
      </c>
      <c r="T91" s="265"/>
      <c r="U91" s="265">
        <f>S91+T91</f>
        <v>149.2</v>
      </c>
      <c r="V91" s="265"/>
      <c r="W91" s="265">
        <f>U91+V91</f>
        <v>149.2</v>
      </c>
    </row>
    <row r="92" spans="1:23" ht="12.75" customHeight="1">
      <c r="A92" s="260" t="s">
        <v>265</v>
      </c>
      <c r="B92" s="260" t="s">
        <v>131</v>
      </c>
      <c r="C92" s="260" t="s">
        <v>142</v>
      </c>
      <c r="D92" s="260" t="s">
        <v>143</v>
      </c>
      <c r="E92" s="260" t="s">
        <v>144</v>
      </c>
      <c r="F92" s="303" t="s">
        <v>339</v>
      </c>
      <c r="G92" s="262" t="e">
        <f>#REF!+G94</f>
        <v>#REF!</v>
      </c>
      <c r="H92" s="262" t="e">
        <f>#REF!+H94</f>
        <v>#REF!</v>
      </c>
      <c r="I92" s="262">
        <f aca="true" t="shared" si="42" ref="I92:W94">I93</f>
        <v>0</v>
      </c>
      <c r="J92" s="262">
        <f t="shared" si="42"/>
        <v>20</v>
      </c>
      <c r="K92" s="262">
        <f t="shared" si="42"/>
        <v>20</v>
      </c>
      <c r="L92" s="262">
        <f t="shared" si="42"/>
        <v>0</v>
      </c>
      <c r="M92" s="262">
        <f t="shared" si="42"/>
        <v>20</v>
      </c>
      <c r="N92" s="262">
        <f t="shared" si="42"/>
        <v>0</v>
      </c>
      <c r="O92" s="262">
        <f t="shared" si="42"/>
        <v>20</v>
      </c>
      <c r="P92" s="262">
        <f t="shared" si="42"/>
        <v>0</v>
      </c>
      <c r="Q92" s="262">
        <f t="shared" si="42"/>
        <v>20</v>
      </c>
      <c r="R92" s="262">
        <f t="shared" si="42"/>
        <v>0</v>
      </c>
      <c r="S92" s="262">
        <f t="shared" si="42"/>
        <v>20</v>
      </c>
      <c r="T92" s="262">
        <f t="shared" si="42"/>
        <v>0</v>
      </c>
      <c r="U92" s="262">
        <f t="shared" si="42"/>
        <v>20</v>
      </c>
      <c r="V92" s="262">
        <f t="shared" si="42"/>
        <v>0</v>
      </c>
      <c r="W92" s="262">
        <f t="shared" si="42"/>
        <v>20</v>
      </c>
    </row>
    <row r="93" spans="1:23" s="23" customFormat="1" ht="12.75">
      <c r="A93" s="24" t="s">
        <v>265</v>
      </c>
      <c r="B93" s="24" t="s">
        <v>132</v>
      </c>
      <c r="C93" s="24" t="s">
        <v>142</v>
      </c>
      <c r="D93" s="24" t="s">
        <v>143</v>
      </c>
      <c r="E93" s="24" t="s">
        <v>144</v>
      </c>
      <c r="F93" s="339" t="s">
        <v>133</v>
      </c>
      <c r="G93" s="264"/>
      <c r="H93" s="264"/>
      <c r="I93" s="264">
        <f t="shared" si="42"/>
        <v>0</v>
      </c>
      <c r="J93" s="264">
        <f t="shared" si="42"/>
        <v>20</v>
      </c>
      <c r="K93" s="264">
        <f t="shared" si="42"/>
        <v>20</v>
      </c>
      <c r="L93" s="264">
        <f t="shared" si="42"/>
        <v>0</v>
      </c>
      <c r="M93" s="264">
        <f t="shared" si="42"/>
        <v>20</v>
      </c>
      <c r="N93" s="264">
        <f t="shared" si="42"/>
        <v>0</v>
      </c>
      <c r="O93" s="264">
        <f t="shared" si="42"/>
        <v>20</v>
      </c>
      <c r="P93" s="264">
        <f t="shared" si="42"/>
        <v>0</v>
      </c>
      <c r="Q93" s="264">
        <f t="shared" si="42"/>
        <v>20</v>
      </c>
      <c r="R93" s="264">
        <f t="shared" si="42"/>
        <v>0</v>
      </c>
      <c r="S93" s="264">
        <f t="shared" si="42"/>
        <v>20</v>
      </c>
      <c r="T93" s="264">
        <f t="shared" si="42"/>
        <v>0</v>
      </c>
      <c r="U93" s="264">
        <f t="shared" si="42"/>
        <v>20</v>
      </c>
      <c r="V93" s="264">
        <f t="shared" si="42"/>
        <v>0</v>
      </c>
      <c r="W93" s="264">
        <f t="shared" si="42"/>
        <v>20</v>
      </c>
    </row>
    <row r="94" spans="1:23" s="270" customFormat="1" ht="25.5">
      <c r="A94" s="25" t="s">
        <v>265</v>
      </c>
      <c r="B94" s="304" t="s">
        <v>132</v>
      </c>
      <c r="C94" s="25" t="s">
        <v>57</v>
      </c>
      <c r="D94" s="25" t="s">
        <v>143</v>
      </c>
      <c r="E94" s="25" t="s">
        <v>269</v>
      </c>
      <c r="F94" s="290" t="s">
        <v>285</v>
      </c>
      <c r="G94" s="265"/>
      <c r="H94" s="265"/>
      <c r="I94" s="265">
        <f t="shared" si="42"/>
        <v>0</v>
      </c>
      <c r="J94" s="265">
        <f t="shared" si="42"/>
        <v>20</v>
      </c>
      <c r="K94" s="265">
        <f t="shared" si="42"/>
        <v>20</v>
      </c>
      <c r="L94" s="265">
        <f t="shared" si="42"/>
        <v>0</v>
      </c>
      <c r="M94" s="265">
        <f t="shared" si="42"/>
        <v>20</v>
      </c>
      <c r="N94" s="265">
        <f t="shared" si="42"/>
        <v>0</v>
      </c>
      <c r="O94" s="265">
        <f t="shared" si="42"/>
        <v>20</v>
      </c>
      <c r="P94" s="265">
        <f t="shared" si="42"/>
        <v>0</v>
      </c>
      <c r="Q94" s="265">
        <f t="shared" si="42"/>
        <v>20</v>
      </c>
      <c r="R94" s="265">
        <f t="shared" si="42"/>
        <v>0</v>
      </c>
      <c r="S94" s="265">
        <f t="shared" si="42"/>
        <v>20</v>
      </c>
      <c r="T94" s="265">
        <f t="shared" si="42"/>
        <v>0</v>
      </c>
      <c r="U94" s="265">
        <f t="shared" si="42"/>
        <v>20</v>
      </c>
      <c r="V94" s="265">
        <f t="shared" si="42"/>
        <v>0</v>
      </c>
      <c r="W94" s="265">
        <f t="shared" si="42"/>
        <v>20</v>
      </c>
    </row>
    <row r="95" spans="1:23" s="270" customFormat="1" ht="38.25">
      <c r="A95" s="25" t="s">
        <v>265</v>
      </c>
      <c r="B95" s="304" t="s">
        <v>132</v>
      </c>
      <c r="C95" s="25" t="s">
        <v>57</v>
      </c>
      <c r="D95" s="25" t="s">
        <v>143</v>
      </c>
      <c r="E95" s="25" t="s">
        <v>269</v>
      </c>
      <c r="F95" s="290" t="s">
        <v>134</v>
      </c>
      <c r="G95" s="265"/>
      <c r="H95" s="265"/>
      <c r="I95" s="265"/>
      <c r="J95" s="265">
        <v>20</v>
      </c>
      <c r="K95" s="265">
        <f>I95+J95</f>
        <v>20</v>
      </c>
      <c r="L95" s="265">
        <v>0</v>
      </c>
      <c r="M95" s="265">
        <f>K95+L95</f>
        <v>20</v>
      </c>
      <c r="N95" s="265">
        <v>0</v>
      </c>
      <c r="O95" s="265">
        <f>M95+N95</f>
        <v>20</v>
      </c>
      <c r="P95" s="265">
        <v>0</v>
      </c>
      <c r="Q95" s="265">
        <f>O95+P95</f>
        <v>20</v>
      </c>
      <c r="R95" s="265">
        <v>0</v>
      </c>
      <c r="S95" s="265">
        <f>Q95+R95</f>
        <v>20</v>
      </c>
      <c r="T95" s="265">
        <v>0</v>
      </c>
      <c r="U95" s="265">
        <f>S95+T95</f>
        <v>20</v>
      </c>
      <c r="V95" s="265">
        <v>0</v>
      </c>
      <c r="W95" s="265">
        <f>U95+V95</f>
        <v>20</v>
      </c>
    </row>
    <row r="96" spans="1:23" s="270" customFormat="1" ht="39" customHeight="1" hidden="1">
      <c r="A96" s="260" t="s">
        <v>295</v>
      </c>
      <c r="B96" s="260" t="s">
        <v>141</v>
      </c>
      <c r="C96" s="260" t="s">
        <v>57</v>
      </c>
      <c r="D96" s="260" t="s">
        <v>143</v>
      </c>
      <c r="E96" s="260" t="s">
        <v>144</v>
      </c>
      <c r="F96" s="303" t="s">
        <v>296</v>
      </c>
      <c r="G96" s="262" t="e">
        <f>#REF!</f>
        <v>#REF!</v>
      </c>
      <c r="H96" s="262" t="e">
        <f>#REF!</f>
        <v>#REF!</v>
      </c>
      <c r="I96" s="262" t="e">
        <f>#REF!</f>
        <v>#REF!</v>
      </c>
      <c r="J96" s="262" t="e">
        <f>#REF!</f>
        <v>#REF!</v>
      </c>
      <c r="K96" s="262" t="e">
        <f>#REF!</f>
        <v>#REF!</v>
      </c>
      <c r="L96" s="262" t="e">
        <f>#REF!</f>
        <v>#REF!</v>
      </c>
      <c r="M96" s="262" t="e">
        <f>#REF!</f>
        <v>#REF!</v>
      </c>
      <c r="N96" s="262" t="e">
        <f>#REF!</f>
        <v>#REF!</v>
      </c>
      <c r="O96" s="262" t="e">
        <f>#REF!</f>
        <v>#REF!</v>
      </c>
      <c r="P96" s="262" t="e">
        <f>#REF!</f>
        <v>#REF!</v>
      </c>
      <c r="Q96" s="262" t="e">
        <f>#REF!</f>
        <v>#REF!</v>
      </c>
      <c r="R96" s="262" t="e">
        <f>#REF!</f>
        <v>#REF!</v>
      </c>
      <c r="S96" s="262" t="e">
        <f>#REF!</f>
        <v>#REF!</v>
      </c>
      <c r="T96" s="262" t="e">
        <f>#REF!</f>
        <v>#REF!</v>
      </c>
      <c r="U96" s="262" t="e">
        <f>#REF!</f>
        <v>#REF!</v>
      </c>
      <c r="V96" s="262" t="e">
        <f>#REF!</f>
        <v>#REF!</v>
      </c>
      <c r="W96" s="262" t="e">
        <f>#REF!</f>
        <v>#REF!</v>
      </c>
    </row>
    <row r="97" spans="1:23" s="270" customFormat="1" ht="39" customHeight="1" hidden="1">
      <c r="A97" s="25" t="s">
        <v>297</v>
      </c>
      <c r="B97" s="25" t="s">
        <v>192</v>
      </c>
      <c r="C97" s="25" t="s">
        <v>57</v>
      </c>
      <c r="D97" s="25" t="s">
        <v>143</v>
      </c>
      <c r="E97" s="25" t="s">
        <v>269</v>
      </c>
      <c r="F97" s="290" t="s">
        <v>298</v>
      </c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</row>
    <row r="98" spans="1:23" ht="12.75">
      <c r="A98" s="260"/>
      <c r="B98" s="260"/>
      <c r="C98" s="260"/>
      <c r="D98" s="260"/>
      <c r="E98" s="260"/>
      <c r="F98" s="261" t="s">
        <v>299</v>
      </c>
      <c r="G98" s="305" t="e">
        <f aca="true" t="shared" si="43" ref="G98:M98">G73+G74</f>
        <v>#REF!</v>
      </c>
      <c r="H98" s="305" t="e">
        <f t="shared" si="43"/>
        <v>#REF!</v>
      </c>
      <c r="I98" s="305">
        <f t="shared" si="43"/>
        <v>26227.199999999997</v>
      </c>
      <c r="J98" s="305">
        <f t="shared" si="43"/>
        <v>20</v>
      </c>
      <c r="K98" s="305">
        <f t="shared" si="43"/>
        <v>26247.199999999997</v>
      </c>
      <c r="L98" s="305">
        <f t="shared" si="43"/>
        <v>-298.5</v>
      </c>
      <c r="M98" s="305">
        <f t="shared" si="43"/>
        <v>25948.699999999997</v>
      </c>
      <c r="N98" s="305">
        <f aca="true" t="shared" si="44" ref="N98:T98">N73+N74</f>
        <v>1065</v>
      </c>
      <c r="O98" s="305">
        <f t="shared" si="44"/>
        <v>27013.699999999997</v>
      </c>
      <c r="P98" s="305">
        <f t="shared" si="44"/>
        <v>0</v>
      </c>
      <c r="Q98" s="305">
        <f t="shared" si="44"/>
        <v>27013.699999999997</v>
      </c>
      <c r="R98" s="305">
        <f t="shared" si="44"/>
        <v>0</v>
      </c>
      <c r="S98" s="305">
        <f t="shared" si="44"/>
        <v>27013.699999999997</v>
      </c>
      <c r="T98" s="305">
        <f t="shared" si="44"/>
        <v>27777.8</v>
      </c>
      <c r="U98" s="305">
        <f>U73+U74</f>
        <v>54791.5</v>
      </c>
      <c r="V98" s="305">
        <f>V73+V74</f>
        <v>306.2</v>
      </c>
      <c r="W98" s="305">
        <f>W73+W74</f>
        <v>55097.7</v>
      </c>
    </row>
    <row r="99" spans="1:6" ht="12.75">
      <c r="A99" s="270"/>
      <c r="B99" s="270"/>
      <c r="C99" s="270"/>
      <c r="D99" s="270"/>
      <c r="E99" s="270"/>
      <c r="F99" s="270"/>
    </row>
    <row r="100" spans="1:23" ht="12.75" hidden="1">
      <c r="A100" s="21" t="s">
        <v>291</v>
      </c>
      <c r="G100" s="306"/>
      <c r="H100" s="306"/>
      <c r="I100" s="307" t="e">
        <f>I98-G98</f>
        <v>#REF!</v>
      </c>
      <c r="J100" s="306"/>
      <c r="K100" s="307">
        <f>K98-I98</f>
        <v>20</v>
      </c>
      <c r="L100" s="306"/>
      <c r="M100" s="307">
        <f>M98-K98</f>
        <v>-298.5</v>
      </c>
      <c r="N100" s="306"/>
      <c r="O100" s="307">
        <f>O98-M98</f>
        <v>1065</v>
      </c>
      <c r="P100" s="306"/>
      <c r="Q100" s="307">
        <f>Q98-O98</f>
        <v>0</v>
      </c>
      <c r="R100" s="306"/>
      <c r="S100" s="307">
        <f>S98-Q98</f>
        <v>0</v>
      </c>
      <c r="T100" s="306"/>
      <c r="U100" s="307">
        <f>U98-S98</f>
        <v>27777.800000000003</v>
      </c>
      <c r="V100" s="306"/>
      <c r="W100" s="307">
        <f>W98-U98</f>
        <v>306.1999999999971</v>
      </c>
    </row>
    <row r="101" spans="7:23" ht="12.75"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</row>
    <row r="102" spans="7:23" ht="12.75"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</row>
    <row r="103" spans="7:23" ht="12.75" hidden="1">
      <c r="G103" s="308"/>
      <c r="H103" s="308"/>
      <c r="I103" s="308"/>
      <c r="J103" s="308"/>
      <c r="K103" s="308"/>
      <c r="L103" s="308"/>
      <c r="M103" s="308"/>
      <c r="N103" s="308"/>
      <c r="O103" s="308">
        <f>O10+O75</f>
        <v>23350.6</v>
      </c>
      <c r="P103" s="308"/>
      <c r="Q103" s="308">
        <f>Q10+Q75</f>
        <v>23350.6</v>
      </c>
      <c r="R103" s="308"/>
      <c r="S103" s="308">
        <f>S10+S75</f>
        <v>23350.6</v>
      </c>
      <c r="T103" s="308"/>
      <c r="U103" s="308">
        <f>U10+U75</f>
        <v>23379.6</v>
      </c>
      <c r="V103" s="308"/>
      <c r="W103" s="308">
        <f>W10+W75</f>
        <v>23679.6</v>
      </c>
    </row>
  </sheetData>
  <mergeCells count="7">
    <mergeCell ref="A9:E9"/>
    <mergeCell ref="A73:F73"/>
    <mergeCell ref="A74:F74"/>
    <mergeCell ref="F1:G1"/>
    <mergeCell ref="A6:Q6"/>
    <mergeCell ref="A8:E8"/>
    <mergeCell ref="F3:W3"/>
  </mergeCells>
  <printOptions/>
  <pageMargins left="0.75" right="0.4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3"/>
  <sheetViews>
    <sheetView zoomScalePageLayoutView="0" workbookViewId="0" topLeftCell="A1">
      <selection activeCell="AE14" sqref="AE14"/>
    </sheetView>
  </sheetViews>
  <sheetFormatPr defaultColWidth="9.00390625" defaultRowHeight="12.75"/>
  <cols>
    <col min="1" max="1" width="67.375" style="1" customWidth="1"/>
    <col min="2" max="2" width="5.00390625" style="21" customWidth="1"/>
    <col min="3" max="3" width="4.00390625" style="7" customWidth="1"/>
    <col min="4" max="4" width="4.25390625" style="7" customWidth="1"/>
    <col min="5" max="5" width="13.00390625" style="1" customWidth="1"/>
    <col min="6" max="6" width="5.00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hidden="1" customWidth="1"/>
    <col min="18" max="18" width="12.00390625" style="18" hidden="1" customWidth="1"/>
    <col min="19" max="19" width="11.25390625" style="18" hidden="1" customWidth="1"/>
    <col min="20" max="20" width="12.00390625" style="18" hidden="1" customWidth="1"/>
    <col min="21" max="21" width="11.25390625" style="18" hidden="1" customWidth="1"/>
    <col min="22" max="22" width="12.00390625" style="18" hidden="1" customWidth="1"/>
    <col min="23" max="23" width="11.25390625" style="18" hidden="1" customWidth="1"/>
    <col min="24" max="24" width="12.00390625" style="18" hidden="1" customWidth="1"/>
    <col min="25" max="25" width="14.00390625" style="18" hidden="1" customWidth="1"/>
    <col min="26" max="26" width="12.00390625" style="18" hidden="1" customWidth="1"/>
    <col min="27" max="27" width="13.25390625" style="18" hidden="1" customWidth="1"/>
    <col min="28" max="28" width="12.00390625" style="18" hidden="1" customWidth="1"/>
    <col min="29" max="29" width="12.375" style="18" customWidth="1"/>
    <col min="30" max="16384" width="9.125" style="1" customWidth="1"/>
  </cols>
  <sheetData>
    <row r="1" spans="1:7" s="5" customFormat="1" ht="15.75">
      <c r="A1" s="10"/>
      <c r="B1" s="67"/>
      <c r="C1" s="384" t="s">
        <v>463</v>
      </c>
      <c r="D1" s="384"/>
      <c r="E1" s="384"/>
      <c r="F1" s="384"/>
      <c r="G1" s="384"/>
    </row>
    <row r="2" spans="1:7" s="5" customFormat="1" ht="15.75">
      <c r="A2" s="10"/>
      <c r="B2" s="67"/>
      <c r="C2" s="209" t="s">
        <v>54</v>
      </c>
      <c r="D2" s="209"/>
      <c r="E2" s="209"/>
      <c r="F2" s="209"/>
      <c r="G2" s="209"/>
    </row>
    <row r="3" spans="1:7" s="5" customFormat="1" ht="15.75">
      <c r="A3" s="10"/>
      <c r="B3" s="67"/>
      <c r="C3" s="385" t="s">
        <v>484</v>
      </c>
      <c r="D3" s="385"/>
      <c r="E3" s="385"/>
      <c r="F3" s="385"/>
      <c r="G3" s="385"/>
    </row>
    <row r="4" spans="1:29" s="5" customFormat="1" ht="15.75">
      <c r="A4" s="10"/>
      <c r="B4" s="67"/>
      <c r="C4" s="11"/>
      <c r="D4" s="11"/>
      <c r="E4" s="11"/>
      <c r="F4" s="9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5" customFormat="1" ht="34.5" customHeight="1">
      <c r="A5" s="386" t="s">
        <v>405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</row>
    <row r="6" ht="12" customHeight="1"/>
    <row r="7" spans="1:29" s="4" customFormat="1" ht="42.75" customHeight="1">
      <c r="A7" s="53" t="s">
        <v>55</v>
      </c>
      <c r="B7" s="53" t="s">
        <v>431</v>
      </c>
      <c r="C7" s="53" t="s">
        <v>446</v>
      </c>
      <c r="D7" s="53" t="s">
        <v>447</v>
      </c>
      <c r="E7" s="53" t="s">
        <v>448</v>
      </c>
      <c r="F7" s="53" t="s">
        <v>449</v>
      </c>
      <c r="G7" s="99" t="s">
        <v>450</v>
      </c>
      <c r="H7" s="99" t="s">
        <v>404</v>
      </c>
      <c r="I7" s="99" t="s">
        <v>450</v>
      </c>
      <c r="J7" s="99" t="s">
        <v>338</v>
      </c>
      <c r="K7" s="99" t="s">
        <v>450</v>
      </c>
      <c r="L7" s="99" t="s">
        <v>330</v>
      </c>
      <c r="M7" s="99" t="s">
        <v>450</v>
      </c>
      <c r="N7" s="99" t="s">
        <v>98</v>
      </c>
      <c r="O7" s="99" t="s">
        <v>450</v>
      </c>
      <c r="P7" s="99" t="s">
        <v>120</v>
      </c>
      <c r="Q7" s="99" t="s">
        <v>450</v>
      </c>
      <c r="R7" s="99" t="s">
        <v>121</v>
      </c>
      <c r="S7" s="99" t="s">
        <v>450</v>
      </c>
      <c r="T7" s="99" t="s">
        <v>122</v>
      </c>
      <c r="U7" s="99" t="s">
        <v>450</v>
      </c>
      <c r="V7" s="99" t="s">
        <v>313</v>
      </c>
      <c r="W7" s="99" t="s">
        <v>450</v>
      </c>
      <c r="X7" s="99" t="s">
        <v>313</v>
      </c>
      <c r="Y7" s="99" t="s">
        <v>450</v>
      </c>
      <c r="Z7" s="99" t="s">
        <v>313</v>
      </c>
      <c r="AA7" s="99" t="s">
        <v>450</v>
      </c>
      <c r="AB7" s="99" t="s">
        <v>478</v>
      </c>
      <c r="AC7" s="99" t="s">
        <v>450</v>
      </c>
    </row>
    <row r="8" spans="1:29" ht="12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74">
        <v>7</v>
      </c>
      <c r="H8" s="74">
        <v>7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4">
        <v>7</v>
      </c>
      <c r="O8" s="74">
        <v>7</v>
      </c>
      <c r="P8" s="74">
        <v>7</v>
      </c>
      <c r="Q8" s="74">
        <v>7</v>
      </c>
      <c r="R8" s="74">
        <v>7</v>
      </c>
      <c r="S8" s="74">
        <v>7</v>
      </c>
      <c r="T8" s="74">
        <v>7</v>
      </c>
      <c r="U8" s="74">
        <v>7</v>
      </c>
      <c r="V8" s="74">
        <v>7</v>
      </c>
      <c r="W8" s="74">
        <v>7</v>
      </c>
      <c r="X8" s="74">
        <v>7</v>
      </c>
      <c r="Y8" s="74">
        <v>7</v>
      </c>
      <c r="Z8" s="74">
        <v>7</v>
      </c>
      <c r="AA8" s="74">
        <v>7</v>
      </c>
      <c r="AB8" s="74">
        <v>7</v>
      </c>
      <c r="AC8" s="74">
        <v>7</v>
      </c>
    </row>
    <row r="9" spans="1:29" s="12" customFormat="1" ht="15" customHeight="1">
      <c r="A9" s="29" t="s">
        <v>60</v>
      </c>
      <c r="B9" s="68" t="s">
        <v>406</v>
      </c>
      <c r="C9" s="30" t="s">
        <v>46</v>
      </c>
      <c r="D9" s="30"/>
      <c r="E9" s="31"/>
      <c r="F9" s="30"/>
      <c r="G9" s="54">
        <f aca="true" t="shared" si="0" ref="G9:M9">G10+G18+G26+G51</f>
        <v>9818.760000000002</v>
      </c>
      <c r="H9" s="54">
        <f t="shared" si="0"/>
        <v>20</v>
      </c>
      <c r="I9" s="54">
        <f t="shared" si="0"/>
        <v>9838.760000000002</v>
      </c>
      <c r="J9" s="54">
        <f t="shared" si="0"/>
        <v>0</v>
      </c>
      <c r="K9" s="215">
        <f t="shared" si="0"/>
        <v>9838.760000000002</v>
      </c>
      <c r="L9" s="54">
        <f t="shared" si="0"/>
        <v>-50</v>
      </c>
      <c r="M9" s="215">
        <f t="shared" si="0"/>
        <v>9788.760000000002</v>
      </c>
      <c r="N9" s="227">
        <f aca="true" t="shared" si="1" ref="N9:S9">N10+N18+N26+N51</f>
        <v>402.47952999999995</v>
      </c>
      <c r="O9" s="227">
        <f t="shared" si="1"/>
        <v>10191.23953</v>
      </c>
      <c r="P9" s="227">
        <f t="shared" si="1"/>
        <v>1154.5107600000001</v>
      </c>
      <c r="Q9" s="227">
        <f t="shared" si="1"/>
        <v>11345.75029</v>
      </c>
      <c r="R9" s="227">
        <f t="shared" si="1"/>
        <v>-29.28</v>
      </c>
      <c r="S9" s="227">
        <f t="shared" si="1"/>
        <v>11316.470290000001</v>
      </c>
      <c r="T9" s="227">
        <f aca="true" t="shared" si="2" ref="T9:Y9">T10+T18+T26+T51</f>
        <v>0</v>
      </c>
      <c r="U9" s="227">
        <f t="shared" si="2"/>
        <v>11316.470290000001</v>
      </c>
      <c r="V9" s="227">
        <f t="shared" si="2"/>
        <v>-125</v>
      </c>
      <c r="W9" s="227">
        <f t="shared" si="2"/>
        <v>11191.470290000001</v>
      </c>
      <c r="X9" s="227">
        <f t="shared" si="2"/>
        <v>274</v>
      </c>
      <c r="Y9" s="227">
        <f t="shared" si="2"/>
        <v>11465.470290000001</v>
      </c>
      <c r="Z9" s="227">
        <f>Z10+Z18+Z26+Z51</f>
        <v>148.2276</v>
      </c>
      <c r="AA9" s="227">
        <f>AA10+AA18+AA26+AA51</f>
        <v>11613.697890000001</v>
      </c>
      <c r="AB9" s="227">
        <f>AB10+AB18+AB26+AB51</f>
        <v>196.68525000000008</v>
      </c>
      <c r="AC9" s="227">
        <f>AC10+AC18+AC26+AC51</f>
        <v>11810.38314</v>
      </c>
    </row>
    <row r="10" spans="1:29" s="13" customFormat="1" ht="27" customHeight="1">
      <c r="A10" s="100" t="s">
        <v>43</v>
      </c>
      <c r="B10" s="68" t="s">
        <v>406</v>
      </c>
      <c r="C10" s="101" t="s">
        <v>46</v>
      </c>
      <c r="D10" s="101" t="s">
        <v>47</v>
      </c>
      <c r="E10" s="102"/>
      <c r="F10" s="103"/>
      <c r="G10" s="104">
        <f aca="true" t="shared" si="3" ref="G10:AB14">G11</f>
        <v>998.4100000000001</v>
      </c>
      <c r="H10" s="104">
        <f t="shared" si="3"/>
        <v>0</v>
      </c>
      <c r="I10" s="104">
        <f t="shared" si="3"/>
        <v>998.4100000000001</v>
      </c>
      <c r="J10" s="104">
        <f t="shared" si="3"/>
        <v>0</v>
      </c>
      <c r="K10" s="216">
        <f t="shared" si="3"/>
        <v>998.4100000000001</v>
      </c>
      <c r="L10" s="104">
        <f t="shared" si="3"/>
        <v>-38</v>
      </c>
      <c r="M10" s="216">
        <f t="shared" si="3"/>
        <v>960.4100000000001</v>
      </c>
      <c r="N10" s="104">
        <f t="shared" si="3"/>
        <v>0</v>
      </c>
      <c r="O10" s="216">
        <f t="shared" si="3"/>
        <v>960.4100000000001</v>
      </c>
      <c r="P10" s="104">
        <f t="shared" si="3"/>
        <v>0</v>
      </c>
      <c r="Q10" s="216">
        <f t="shared" si="3"/>
        <v>960.4100000000001</v>
      </c>
      <c r="R10" s="104">
        <f t="shared" si="3"/>
        <v>0</v>
      </c>
      <c r="S10" s="216">
        <f t="shared" si="3"/>
        <v>960.4100000000001</v>
      </c>
      <c r="T10" s="104">
        <f t="shared" si="3"/>
        <v>0</v>
      </c>
      <c r="U10" s="216">
        <f t="shared" si="3"/>
        <v>960.4100000000001</v>
      </c>
      <c r="V10" s="104">
        <f t="shared" si="3"/>
        <v>-33</v>
      </c>
      <c r="W10" s="216">
        <f aca="true" t="shared" si="4" ref="V10:AC14">W11</f>
        <v>927.4100000000001</v>
      </c>
      <c r="X10" s="104">
        <f t="shared" si="3"/>
        <v>0</v>
      </c>
      <c r="Y10" s="216">
        <f t="shared" si="4"/>
        <v>927.4100000000001</v>
      </c>
      <c r="Z10" s="104">
        <f t="shared" si="3"/>
        <v>0</v>
      </c>
      <c r="AA10" s="216">
        <f t="shared" si="4"/>
        <v>927.4100000000001</v>
      </c>
      <c r="AB10" s="104">
        <f t="shared" si="3"/>
        <v>71.04400000000001</v>
      </c>
      <c r="AC10" s="216">
        <f t="shared" si="4"/>
        <v>998.4540000000001</v>
      </c>
    </row>
    <row r="11" spans="1:29" s="5" customFormat="1" ht="30" customHeight="1">
      <c r="A11" s="105" t="s">
        <v>451</v>
      </c>
      <c r="B11" s="106" t="s">
        <v>406</v>
      </c>
      <c r="C11" s="107" t="s">
        <v>46</v>
      </c>
      <c r="D11" s="107" t="s">
        <v>47</v>
      </c>
      <c r="E11" s="108" t="s">
        <v>366</v>
      </c>
      <c r="F11" s="109"/>
      <c r="G11" s="110">
        <f t="shared" si="3"/>
        <v>998.4100000000001</v>
      </c>
      <c r="H11" s="110">
        <f t="shared" si="3"/>
        <v>0</v>
      </c>
      <c r="I11" s="110">
        <f t="shared" si="3"/>
        <v>998.4100000000001</v>
      </c>
      <c r="J11" s="110">
        <f t="shared" si="3"/>
        <v>0</v>
      </c>
      <c r="K11" s="217">
        <f t="shared" si="3"/>
        <v>998.4100000000001</v>
      </c>
      <c r="L11" s="110">
        <f t="shared" si="3"/>
        <v>-38</v>
      </c>
      <c r="M11" s="217">
        <f t="shared" si="3"/>
        <v>960.4100000000001</v>
      </c>
      <c r="N11" s="110">
        <f t="shared" si="3"/>
        <v>0</v>
      </c>
      <c r="O11" s="217">
        <f t="shared" si="3"/>
        <v>960.4100000000001</v>
      </c>
      <c r="P11" s="110">
        <f t="shared" si="3"/>
        <v>0</v>
      </c>
      <c r="Q11" s="217">
        <f t="shared" si="3"/>
        <v>960.4100000000001</v>
      </c>
      <c r="R11" s="110">
        <f t="shared" si="3"/>
        <v>0</v>
      </c>
      <c r="S11" s="217">
        <f t="shared" si="3"/>
        <v>960.4100000000001</v>
      </c>
      <c r="T11" s="110">
        <f t="shared" si="3"/>
        <v>0</v>
      </c>
      <c r="U11" s="217">
        <f t="shared" si="3"/>
        <v>960.4100000000001</v>
      </c>
      <c r="V11" s="110">
        <f t="shared" si="4"/>
        <v>-33</v>
      </c>
      <c r="W11" s="217">
        <f t="shared" si="4"/>
        <v>927.4100000000001</v>
      </c>
      <c r="X11" s="110">
        <f t="shared" si="4"/>
        <v>0</v>
      </c>
      <c r="Y11" s="217">
        <f t="shared" si="4"/>
        <v>927.4100000000001</v>
      </c>
      <c r="Z11" s="110">
        <f t="shared" si="4"/>
        <v>0</v>
      </c>
      <c r="AA11" s="217">
        <f t="shared" si="4"/>
        <v>927.4100000000001</v>
      </c>
      <c r="AB11" s="110">
        <f t="shared" si="4"/>
        <v>71.04400000000001</v>
      </c>
      <c r="AC11" s="217">
        <f t="shared" si="4"/>
        <v>998.4540000000001</v>
      </c>
    </row>
    <row r="12" spans="1:29" s="5" customFormat="1" ht="15" customHeight="1">
      <c r="A12" s="111" t="s">
        <v>413</v>
      </c>
      <c r="B12" s="77" t="s">
        <v>406</v>
      </c>
      <c r="C12" s="112" t="s">
        <v>46</v>
      </c>
      <c r="D12" s="112" t="s">
        <v>47</v>
      </c>
      <c r="E12" s="81" t="s">
        <v>367</v>
      </c>
      <c r="F12" s="112"/>
      <c r="G12" s="113">
        <f t="shared" si="3"/>
        <v>998.4100000000001</v>
      </c>
      <c r="H12" s="113">
        <f t="shared" si="3"/>
        <v>0</v>
      </c>
      <c r="I12" s="113">
        <f t="shared" si="3"/>
        <v>998.4100000000001</v>
      </c>
      <c r="J12" s="113">
        <f t="shared" si="3"/>
        <v>0</v>
      </c>
      <c r="K12" s="218">
        <f t="shared" si="3"/>
        <v>998.4100000000001</v>
      </c>
      <c r="L12" s="113">
        <f t="shared" si="3"/>
        <v>-38</v>
      </c>
      <c r="M12" s="218">
        <f t="shared" si="3"/>
        <v>960.4100000000001</v>
      </c>
      <c r="N12" s="113">
        <f t="shared" si="3"/>
        <v>0</v>
      </c>
      <c r="O12" s="218">
        <f t="shared" si="3"/>
        <v>960.4100000000001</v>
      </c>
      <c r="P12" s="113">
        <f t="shared" si="3"/>
        <v>0</v>
      </c>
      <c r="Q12" s="218">
        <f t="shared" si="3"/>
        <v>960.4100000000001</v>
      </c>
      <c r="R12" s="113">
        <f t="shared" si="3"/>
        <v>0</v>
      </c>
      <c r="S12" s="218">
        <f t="shared" si="3"/>
        <v>960.4100000000001</v>
      </c>
      <c r="T12" s="113">
        <f t="shared" si="3"/>
        <v>0</v>
      </c>
      <c r="U12" s="218">
        <f t="shared" si="3"/>
        <v>960.4100000000001</v>
      </c>
      <c r="V12" s="113">
        <f t="shared" si="4"/>
        <v>-33</v>
      </c>
      <c r="W12" s="218">
        <f t="shared" si="4"/>
        <v>927.4100000000001</v>
      </c>
      <c r="X12" s="113">
        <f t="shared" si="4"/>
        <v>0</v>
      </c>
      <c r="Y12" s="218">
        <f t="shared" si="4"/>
        <v>927.4100000000001</v>
      </c>
      <c r="Z12" s="113">
        <f t="shared" si="4"/>
        <v>0</v>
      </c>
      <c r="AA12" s="218">
        <f t="shared" si="4"/>
        <v>927.4100000000001</v>
      </c>
      <c r="AB12" s="113">
        <f t="shared" si="4"/>
        <v>71.04400000000001</v>
      </c>
      <c r="AC12" s="218">
        <f t="shared" si="4"/>
        <v>998.4540000000001</v>
      </c>
    </row>
    <row r="13" spans="1:29" s="5" customFormat="1" ht="27.75" customHeight="1">
      <c r="A13" s="33" t="s">
        <v>414</v>
      </c>
      <c r="B13" s="69" t="s">
        <v>406</v>
      </c>
      <c r="C13" s="45" t="s">
        <v>46</v>
      </c>
      <c r="D13" s="45" t="s">
        <v>47</v>
      </c>
      <c r="E13" s="42" t="s">
        <v>368</v>
      </c>
      <c r="F13" s="32"/>
      <c r="G13" s="55">
        <f t="shared" si="3"/>
        <v>998.4100000000001</v>
      </c>
      <c r="H13" s="55">
        <f t="shared" si="3"/>
        <v>0</v>
      </c>
      <c r="I13" s="55">
        <f t="shared" si="3"/>
        <v>998.4100000000001</v>
      </c>
      <c r="J13" s="55">
        <f t="shared" si="3"/>
        <v>0</v>
      </c>
      <c r="K13" s="219">
        <f t="shared" si="3"/>
        <v>998.4100000000001</v>
      </c>
      <c r="L13" s="55">
        <f t="shared" si="3"/>
        <v>-38</v>
      </c>
      <c r="M13" s="219">
        <f t="shared" si="3"/>
        <v>960.4100000000001</v>
      </c>
      <c r="N13" s="55">
        <f t="shared" si="3"/>
        <v>0</v>
      </c>
      <c r="O13" s="219">
        <f t="shared" si="3"/>
        <v>960.4100000000001</v>
      </c>
      <c r="P13" s="55">
        <f t="shared" si="3"/>
        <v>0</v>
      </c>
      <c r="Q13" s="219">
        <f t="shared" si="3"/>
        <v>960.4100000000001</v>
      </c>
      <c r="R13" s="55">
        <f t="shared" si="3"/>
        <v>0</v>
      </c>
      <c r="S13" s="219">
        <f t="shared" si="3"/>
        <v>960.4100000000001</v>
      </c>
      <c r="T13" s="55">
        <f t="shared" si="3"/>
        <v>0</v>
      </c>
      <c r="U13" s="219">
        <f t="shared" si="3"/>
        <v>960.4100000000001</v>
      </c>
      <c r="V13" s="55">
        <f t="shared" si="4"/>
        <v>-33</v>
      </c>
      <c r="W13" s="219">
        <f t="shared" si="4"/>
        <v>927.4100000000001</v>
      </c>
      <c r="X13" s="55">
        <f t="shared" si="4"/>
        <v>0</v>
      </c>
      <c r="Y13" s="219">
        <f t="shared" si="4"/>
        <v>927.4100000000001</v>
      </c>
      <c r="Z13" s="55">
        <f t="shared" si="4"/>
        <v>0</v>
      </c>
      <c r="AA13" s="219">
        <f t="shared" si="4"/>
        <v>927.4100000000001</v>
      </c>
      <c r="AB13" s="55">
        <f t="shared" si="4"/>
        <v>71.04400000000001</v>
      </c>
      <c r="AC13" s="219">
        <f t="shared" si="4"/>
        <v>998.4540000000001</v>
      </c>
    </row>
    <row r="14" spans="1:29" s="5" customFormat="1" ht="45.75" customHeight="1">
      <c r="A14" s="114" t="s">
        <v>452</v>
      </c>
      <c r="B14" s="69" t="s">
        <v>406</v>
      </c>
      <c r="C14" s="45" t="s">
        <v>46</v>
      </c>
      <c r="D14" s="45" t="s">
        <v>47</v>
      </c>
      <c r="E14" s="42" t="s">
        <v>368</v>
      </c>
      <c r="F14" s="45" t="s">
        <v>341</v>
      </c>
      <c r="G14" s="55">
        <f t="shared" si="3"/>
        <v>998.4100000000001</v>
      </c>
      <c r="H14" s="55">
        <f t="shared" si="3"/>
        <v>0</v>
      </c>
      <c r="I14" s="55">
        <f t="shared" si="3"/>
        <v>998.4100000000001</v>
      </c>
      <c r="J14" s="55">
        <f t="shared" si="3"/>
        <v>0</v>
      </c>
      <c r="K14" s="219">
        <f t="shared" si="3"/>
        <v>998.4100000000001</v>
      </c>
      <c r="L14" s="55">
        <f t="shared" si="3"/>
        <v>-38</v>
      </c>
      <c r="M14" s="219">
        <f t="shared" si="3"/>
        <v>960.4100000000001</v>
      </c>
      <c r="N14" s="55">
        <f t="shared" si="3"/>
        <v>0</v>
      </c>
      <c r="O14" s="219">
        <f t="shared" si="3"/>
        <v>960.4100000000001</v>
      </c>
      <c r="P14" s="55">
        <f t="shared" si="3"/>
        <v>0</v>
      </c>
      <c r="Q14" s="219">
        <f t="shared" si="3"/>
        <v>960.4100000000001</v>
      </c>
      <c r="R14" s="55">
        <f t="shared" si="3"/>
        <v>0</v>
      </c>
      <c r="S14" s="219">
        <f t="shared" si="3"/>
        <v>960.4100000000001</v>
      </c>
      <c r="T14" s="55">
        <f t="shared" si="3"/>
        <v>0</v>
      </c>
      <c r="U14" s="219">
        <f t="shared" si="3"/>
        <v>960.4100000000001</v>
      </c>
      <c r="V14" s="55">
        <f t="shared" si="4"/>
        <v>-33</v>
      </c>
      <c r="W14" s="219">
        <f t="shared" si="4"/>
        <v>927.4100000000001</v>
      </c>
      <c r="X14" s="55">
        <f t="shared" si="4"/>
        <v>0</v>
      </c>
      <c r="Y14" s="219">
        <f t="shared" si="4"/>
        <v>927.4100000000001</v>
      </c>
      <c r="Z14" s="55">
        <f t="shared" si="4"/>
        <v>0</v>
      </c>
      <c r="AA14" s="219">
        <f t="shared" si="4"/>
        <v>927.4100000000001</v>
      </c>
      <c r="AB14" s="55">
        <f t="shared" si="4"/>
        <v>71.04400000000001</v>
      </c>
      <c r="AC14" s="219">
        <f t="shared" si="4"/>
        <v>998.4540000000001</v>
      </c>
    </row>
    <row r="15" spans="1:29" s="5" customFormat="1" ht="17.25" customHeight="1">
      <c r="A15" s="114" t="s">
        <v>453</v>
      </c>
      <c r="B15" s="69" t="s">
        <v>406</v>
      </c>
      <c r="C15" s="45" t="s">
        <v>46</v>
      </c>
      <c r="D15" s="45" t="s">
        <v>47</v>
      </c>
      <c r="E15" s="42" t="s">
        <v>368</v>
      </c>
      <c r="F15" s="32" t="s">
        <v>337</v>
      </c>
      <c r="G15" s="55">
        <f aca="true" t="shared" si="5" ref="G15:M15">G16+G17</f>
        <v>998.4100000000001</v>
      </c>
      <c r="H15" s="55">
        <f t="shared" si="5"/>
        <v>0</v>
      </c>
      <c r="I15" s="55">
        <f t="shared" si="5"/>
        <v>998.4100000000001</v>
      </c>
      <c r="J15" s="55">
        <f t="shared" si="5"/>
        <v>0</v>
      </c>
      <c r="K15" s="219">
        <f t="shared" si="5"/>
        <v>998.4100000000001</v>
      </c>
      <c r="L15" s="55">
        <f t="shared" si="5"/>
        <v>-38</v>
      </c>
      <c r="M15" s="219">
        <f t="shared" si="5"/>
        <v>960.4100000000001</v>
      </c>
      <c r="N15" s="55">
        <f aca="true" t="shared" si="6" ref="N15:S15">N16+N17</f>
        <v>0</v>
      </c>
      <c r="O15" s="219">
        <f t="shared" si="6"/>
        <v>960.4100000000001</v>
      </c>
      <c r="P15" s="55">
        <f t="shared" si="6"/>
        <v>0</v>
      </c>
      <c r="Q15" s="219">
        <f t="shared" si="6"/>
        <v>960.4100000000001</v>
      </c>
      <c r="R15" s="55">
        <f t="shared" si="6"/>
        <v>0</v>
      </c>
      <c r="S15" s="219">
        <f t="shared" si="6"/>
        <v>960.4100000000001</v>
      </c>
      <c r="T15" s="55">
        <f aca="true" t="shared" si="7" ref="T15:Y15">T16+T17</f>
        <v>0</v>
      </c>
      <c r="U15" s="219">
        <f t="shared" si="7"/>
        <v>960.4100000000001</v>
      </c>
      <c r="V15" s="55">
        <f t="shared" si="7"/>
        <v>-33</v>
      </c>
      <c r="W15" s="219">
        <f t="shared" si="7"/>
        <v>927.4100000000001</v>
      </c>
      <c r="X15" s="55">
        <f t="shared" si="7"/>
        <v>0</v>
      </c>
      <c r="Y15" s="219">
        <f t="shared" si="7"/>
        <v>927.4100000000001</v>
      </c>
      <c r="Z15" s="55">
        <f>Z16+Z17</f>
        <v>0</v>
      </c>
      <c r="AA15" s="219">
        <f>AA16+AA17</f>
        <v>927.4100000000001</v>
      </c>
      <c r="AB15" s="55">
        <f>AB16+AB17</f>
        <v>71.04400000000001</v>
      </c>
      <c r="AC15" s="219">
        <f>AC16+AC17</f>
        <v>998.4540000000001</v>
      </c>
    </row>
    <row r="16" spans="1:29" s="5" customFormat="1" ht="15.75" hidden="1">
      <c r="A16" s="115" t="s">
        <v>415</v>
      </c>
      <c r="B16" s="69" t="s">
        <v>406</v>
      </c>
      <c r="C16" s="117" t="s">
        <v>46</v>
      </c>
      <c r="D16" s="117" t="s">
        <v>47</v>
      </c>
      <c r="E16" s="118" t="s">
        <v>368</v>
      </c>
      <c r="F16" s="117">
        <v>121</v>
      </c>
      <c r="G16" s="56">
        <v>766.83</v>
      </c>
      <c r="H16" s="56"/>
      <c r="I16" s="56">
        <f>G16+H16</f>
        <v>766.83</v>
      </c>
      <c r="J16" s="56"/>
      <c r="K16" s="220">
        <f>I16+J16</f>
        <v>766.83</v>
      </c>
      <c r="L16" s="56">
        <v>-76</v>
      </c>
      <c r="M16" s="220">
        <f>K16+L16</f>
        <v>690.83</v>
      </c>
      <c r="N16" s="56"/>
      <c r="O16" s="220">
        <f>M16+N16</f>
        <v>690.83</v>
      </c>
      <c r="P16" s="56"/>
      <c r="Q16" s="220">
        <f>O16+P16</f>
        <v>690.83</v>
      </c>
      <c r="R16" s="56"/>
      <c r="S16" s="220">
        <f>Q16+R16</f>
        <v>690.83</v>
      </c>
      <c r="T16" s="56"/>
      <c r="U16" s="220">
        <f>S16+T16</f>
        <v>690.83</v>
      </c>
      <c r="V16" s="56"/>
      <c r="W16" s="220">
        <f>U16+V16</f>
        <v>690.83</v>
      </c>
      <c r="X16" s="56">
        <v>6</v>
      </c>
      <c r="Y16" s="220">
        <f>W16+X16</f>
        <v>696.83</v>
      </c>
      <c r="Z16" s="56">
        <v>10</v>
      </c>
      <c r="AA16" s="220">
        <f>Y16+Z16</f>
        <v>706.83</v>
      </c>
      <c r="AB16" s="220">
        <v>46.264</v>
      </c>
      <c r="AC16" s="220">
        <f>AA16+AB16</f>
        <v>753.094</v>
      </c>
    </row>
    <row r="17" spans="1:29" s="5" customFormat="1" ht="38.25" hidden="1">
      <c r="A17" s="115" t="s">
        <v>417</v>
      </c>
      <c r="B17" s="69" t="s">
        <v>406</v>
      </c>
      <c r="C17" s="117" t="s">
        <v>46</v>
      </c>
      <c r="D17" s="117" t="s">
        <v>47</v>
      </c>
      <c r="E17" s="118" t="s">
        <v>368</v>
      </c>
      <c r="F17" s="117" t="s">
        <v>418</v>
      </c>
      <c r="G17" s="56">
        <v>231.58</v>
      </c>
      <c r="H17" s="56"/>
      <c r="I17" s="56">
        <f>G17+H17</f>
        <v>231.58</v>
      </c>
      <c r="J17" s="56"/>
      <c r="K17" s="220">
        <f>I17+J17</f>
        <v>231.58</v>
      </c>
      <c r="L17" s="56">
        <v>38</v>
      </c>
      <c r="M17" s="220">
        <f>K17+L17</f>
        <v>269.58000000000004</v>
      </c>
      <c r="N17" s="56"/>
      <c r="O17" s="220">
        <f>M17+N17</f>
        <v>269.58000000000004</v>
      </c>
      <c r="P17" s="56"/>
      <c r="Q17" s="220">
        <f>O17+P17</f>
        <v>269.58000000000004</v>
      </c>
      <c r="R17" s="56"/>
      <c r="S17" s="220">
        <f>Q17+R17</f>
        <v>269.58000000000004</v>
      </c>
      <c r="T17" s="56"/>
      <c r="U17" s="220">
        <f>S17+T17</f>
        <v>269.58000000000004</v>
      </c>
      <c r="V17" s="56">
        <v>-33</v>
      </c>
      <c r="W17" s="220">
        <f>U17+V17</f>
        <v>236.58000000000004</v>
      </c>
      <c r="X17" s="56">
        <v>-6</v>
      </c>
      <c r="Y17" s="220">
        <f>W17+X17</f>
        <v>230.58000000000004</v>
      </c>
      <c r="Z17" s="56">
        <v>-10</v>
      </c>
      <c r="AA17" s="220">
        <f>Y17+Z17</f>
        <v>220.58000000000004</v>
      </c>
      <c r="AB17" s="56">
        <v>24.78</v>
      </c>
      <c r="AC17" s="220">
        <f>AA17+AB17</f>
        <v>245.36000000000004</v>
      </c>
    </row>
    <row r="18" spans="1:29" s="13" customFormat="1" ht="42" customHeight="1">
      <c r="A18" s="100" t="s">
        <v>68</v>
      </c>
      <c r="B18" s="69" t="s">
        <v>406</v>
      </c>
      <c r="C18" s="64" t="s">
        <v>46</v>
      </c>
      <c r="D18" s="64" t="s">
        <v>49</v>
      </c>
      <c r="E18" s="119"/>
      <c r="F18" s="64"/>
      <c r="G18" s="65">
        <f aca="true" t="shared" si="8" ref="G18:AB22">G19</f>
        <v>799.37</v>
      </c>
      <c r="H18" s="65">
        <f t="shared" si="8"/>
        <v>0</v>
      </c>
      <c r="I18" s="65">
        <f t="shared" si="8"/>
        <v>799.37</v>
      </c>
      <c r="J18" s="65">
        <f t="shared" si="8"/>
        <v>0</v>
      </c>
      <c r="K18" s="124">
        <f t="shared" si="8"/>
        <v>799.37</v>
      </c>
      <c r="L18" s="65">
        <f t="shared" si="8"/>
        <v>48</v>
      </c>
      <c r="M18" s="124">
        <f t="shared" si="8"/>
        <v>847.37</v>
      </c>
      <c r="N18" s="65">
        <f t="shared" si="8"/>
        <v>0</v>
      </c>
      <c r="O18" s="124">
        <f t="shared" si="8"/>
        <v>847.37</v>
      </c>
      <c r="P18" s="65">
        <f t="shared" si="8"/>
        <v>0</v>
      </c>
      <c r="Q18" s="124">
        <f t="shared" si="8"/>
        <v>847.37</v>
      </c>
      <c r="R18" s="65">
        <f t="shared" si="8"/>
        <v>0</v>
      </c>
      <c r="S18" s="124">
        <f t="shared" si="8"/>
        <v>847.37</v>
      </c>
      <c r="T18" s="65">
        <f t="shared" si="8"/>
        <v>0</v>
      </c>
      <c r="U18" s="124">
        <f t="shared" si="8"/>
        <v>847.37</v>
      </c>
      <c r="V18" s="65">
        <f t="shared" si="8"/>
        <v>45</v>
      </c>
      <c r="W18" s="124">
        <f aca="true" t="shared" si="9" ref="V18:AC22">W19</f>
        <v>892.37</v>
      </c>
      <c r="X18" s="65">
        <f t="shared" si="8"/>
        <v>0</v>
      </c>
      <c r="Y18" s="124">
        <f t="shared" si="9"/>
        <v>892.37</v>
      </c>
      <c r="Z18" s="65">
        <f t="shared" si="8"/>
        <v>0</v>
      </c>
      <c r="AA18" s="124">
        <f t="shared" si="9"/>
        <v>892.37</v>
      </c>
      <c r="AB18" s="65">
        <f t="shared" si="8"/>
        <v>-4.093</v>
      </c>
      <c r="AC18" s="124">
        <f t="shared" si="9"/>
        <v>888.277</v>
      </c>
    </row>
    <row r="19" spans="1:29" s="5" customFormat="1" ht="27" customHeight="1">
      <c r="A19" s="105" t="s">
        <v>419</v>
      </c>
      <c r="B19" s="69" t="s">
        <v>406</v>
      </c>
      <c r="C19" s="92" t="s">
        <v>46</v>
      </c>
      <c r="D19" s="92" t="s">
        <v>49</v>
      </c>
      <c r="E19" s="108" t="s">
        <v>369</v>
      </c>
      <c r="F19" s="92"/>
      <c r="G19" s="93">
        <f t="shared" si="8"/>
        <v>799.37</v>
      </c>
      <c r="H19" s="93">
        <f t="shared" si="8"/>
        <v>0</v>
      </c>
      <c r="I19" s="93">
        <f t="shared" si="8"/>
        <v>799.37</v>
      </c>
      <c r="J19" s="93">
        <f t="shared" si="8"/>
        <v>0</v>
      </c>
      <c r="K19" s="126">
        <f t="shared" si="8"/>
        <v>799.37</v>
      </c>
      <c r="L19" s="93">
        <f t="shared" si="8"/>
        <v>48</v>
      </c>
      <c r="M19" s="126">
        <f t="shared" si="8"/>
        <v>847.37</v>
      </c>
      <c r="N19" s="93">
        <f t="shared" si="8"/>
        <v>0</v>
      </c>
      <c r="O19" s="126">
        <f t="shared" si="8"/>
        <v>847.37</v>
      </c>
      <c r="P19" s="93">
        <f t="shared" si="8"/>
        <v>0</v>
      </c>
      <c r="Q19" s="126">
        <f t="shared" si="8"/>
        <v>847.37</v>
      </c>
      <c r="R19" s="93">
        <f t="shared" si="8"/>
        <v>0</v>
      </c>
      <c r="S19" s="126">
        <f t="shared" si="8"/>
        <v>847.37</v>
      </c>
      <c r="T19" s="93">
        <f t="shared" si="8"/>
        <v>0</v>
      </c>
      <c r="U19" s="126">
        <f t="shared" si="8"/>
        <v>847.37</v>
      </c>
      <c r="V19" s="93">
        <f t="shared" si="9"/>
        <v>45</v>
      </c>
      <c r="W19" s="126">
        <f t="shared" si="9"/>
        <v>892.37</v>
      </c>
      <c r="X19" s="93">
        <f t="shared" si="9"/>
        <v>0</v>
      </c>
      <c r="Y19" s="126">
        <f t="shared" si="9"/>
        <v>892.37</v>
      </c>
      <c r="Z19" s="93">
        <f t="shared" si="9"/>
        <v>0</v>
      </c>
      <c r="AA19" s="126">
        <f t="shared" si="9"/>
        <v>892.37</v>
      </c>
      <c r="AB19" s="93">
        <f t="shared" si="9"/>
        <v>-4.093</v>
      </c>
      <c r="AC19" s="126">
        <f t="shared" si="9"/>
        <v>888.277</v>
      </c>
    </row>
    <row r="20" spans="1:29" s="5" customFormat="1" ht="15" customHeight="1">
      <c r="A20" s="120" t="s">
        <v>454</v>
      </c>
      <c r="B20" s="69" t="s">
        <v>406</v>
      </c>
      <c r="C20" s="78" t="s">
        <v>46</v>
      </c>
      <c r="D20" s="78" t="s">
        <v>49</v>
      </c>
      <c r="E20" s="81" t="s">
        <v>370</v>
      </c>
      <c r="F20" s="121"/>
      <c r="G20" s="91">
        <f t="shared" si="8"/>
        <v>799.37</v>
      </c>
      <c r="H20" s="91">
        <f t="shared" si="8"/>
        <v>0</v>
      </c>
      <c r="I20" s="91">
        <f t="shared" si="8"/>
        <v>799.37</v>
      </c>
      <c r="J20" s="91">
        <f t="shared" si="8"/>
        <v>0</v>
      </c>
      <c r="K20" s="94">
        <f t="shared" si="8"/>
        <v>799.37</v>
      </c>
      <c r="L20" s="91">
        <f t="shared" si="8"/>
        <v>48</v>
      </c>
      <c r="M20" s="94">
        <f t="shared" si="8"/>
        <v>847.37</v>
      </c>
      <c r="N20" s="91">
        <f t="shared" si="8"/>
        <v>0</v>
      </c>
      <c r="O20" s="94">
        <f t="shared" si="8"/>
        <v>847.37</v>
      </c>
      <c r="P20" s="91">
        <f t="shared" si="8"/>
        <v>0</v>
      </c>
      <c r="Q20" s="94">
        <f t="shared" si="8"/>
        <v>847.37</v>
      </c>
      <c r="R20" s="91">
        <f t="shared" si="8"/>
        <v>0</v>
      </c>
      <c r="S20" s="94">
        <f t="shared" si="8"/>
        <v>847.37</v>
      </c>
      <c r="T20" s="91">
        <f t="shared" si="8"/>
        <v>0</v>
      </c>
      <c r="U20" s="94">
        <f t="shared" si="8"/>
        <v>847.37</v>
      </c>
      <c r="V20" s="91">
        <f t="shared" si="9"/>
        <v>45</v>
      </c>
      <c r="W20" s="94">
        <f t="shared" si="9"/>
        <v>892.37</v>
      </c>
      <c r="X20" s="91">
        <f t="shared" si="9"/>
        <v>0</v>
      </c>
      <c r="Y20" s="94">
        <f t="shared" si="9"/>
        <v>892.37</v>
      </c>
      <c r="Z20" s="91">
        <f t="shared" si="9"/>
        <v>0</v>
      </c>
      <c r="AA20" s="94">
        <f t="shared" si="9"/>
        <v>892.37</v>
      </c>
      <c r="AB20" s="91">
        <f t="shared" si="9"/>
        <v>-4.093</v>
      </c>
      <c r="AC20" s="94">
        <f t="shared" si="9"/>
        <v>888.277</v>
      </c>
    </row>
    <row r="21" spans="1:29" s="5" customFormat="1" ht="25.5" customHeight="1">
      <c r="A21" s="33" t="s">
        <v>414</v>
      </c>
      <c r="B21" s="69" t="s">
        <v>406</v>
      </c>
      <c r="C21" s="34" t="s">
        <v>46</v>
      </c>
      <c r="D21" s="34" t="s">
        <v>49</v>
      </c>
      <c r="E21" s="42" t="s">
        <v>371</v>
      </c>
      <c r="F21" s="35"/>
      <c r="G21" s="55">
        <f t="shared" si="8"/>
        <v>799.37</v>
      </c>
      <c r="H21" s="55">
        <f t="shared" si="8"/>
        <v>0</v>
      </c>
      <c r="I21" s="55">
        <f t="shared" si="8"/>
        <v>799.37</v>
      </c>
      <c r="J21" s="55">
        <f t="shared" si="8"/>
        <v>0</v>
      </c>
      <c r="K21" s="219">
        <f t="shared" si="8"/>
        <v>799.37</v>
      </c>
      <c r="L21" s="55">
        <f t="shared" si="8"/>
        <v>48</v>
      </c>
      <c r="M21" s="219">
        <f t="shared" si="8"/>
        <v>847.37</v>
      </c>
      <c r="N21" s="55">
        <f t="shared" si="8"/>
        <v>0</v>
      </c>
      <c r="O21" s="219">
        <f t="shared" si="8"/>
        <v>847.37</v>
      </c>
      <c r="P21" s="55">
        <f t="shared" si="8"/>
        <v>0</v>
      </c>
      <c r="Q21" s="219">
        <f t="shared" si="8"/>
        <v>847.37</v>
      </c>
      <c r="R21" s="55">
        <f t="shared" si="8"/>
        <v>0</v>
      </c>
      <c r="S21" s="219">
        <f t="shared" si="8"/>
        <v>847.37</v>
      </c>
      <c r="T21" s="55">
        <f t="shared" si="8"/>
        <v>0</v>
      </c>
      <c r="U21" s="219">
        <f t="shared" si="8"/>
        <v>847.37</v>
      </c>
      <c r="V21" s="55">
        <f t="shared" si="9"/>
        <v>45</v>
      </c>
      <c r="W21" s="219">
        <f t="shared" si="9"/>
        <v>892.37</v>
      </c>
      <c r="X21" s="55">
        <f t="shared" si="9"/>
        <v>0</v>
      </c>
      <c r="Y21" s="219">
        <f t="shared" si="9"/>
        <v>892.37</v>
      </c>
      <c r="Z21" s="55">
        <f t="shared" si="9"/>
        <v>0</v>
      </c>
      <c r="AA21" s="219">
        <f t="shared" si="9"/>
        <v>892.37</v>
      </c>
      <c r="AB21" s="55">
        <f t="shared" si="9"/>
        <v>-4.093</v>
      </c>
      <c r="AC21" s="219">
        <f t="shared" si="9"/>
        <v>888.277</v>
      </c>
    </row>
    <row r="22" spans="1:29" s="5" customFormat="1" ht="51.75" customHeight="1">
      <c r="A22" s="114" t="s">
        <v>452</v>
      </c>
      <c r="B22" s="69" t="s">
        <v>406</v>
      </c>
      <c r="C22" s="34" t="s">
        <v>46</v>
      </c>
      <c r="D22" s="34" t="s">
        <v>49</v>
      </c>
      <c r="E22" s="42" t="s">
        <v>371</v>
      </c>
      <c r="F22" s="35" t="s">
        <v>341</v>
      </c>
      <c r="G22" s="55">
        <f t="shared" si="8"/>
        <v>799.37</v>
      </c>
      <c r="H22" s="55">
        <f t="shared" si="8"/>
        <v>0</v>
      </c>
      <c r="I22" s="55">
        <f t="shared" si="8"/>
        <v>799.37</v>
      </c>
      <c r="J22" s="55">
        <f t="shared" si="8"/>
        <v>0</v>
      </c>
      <c r="K22" s="219">
        <f t="shared" si="8"/>
        <v>799.37</v>
      </c>
      <c r="L22" s="55">
        <f t="shared" si="8"/>
        <v>48</v>
      </c>
      <c r="M22" s="219">
        <f t="shared" si="8"/>
        <v>847.37</v>
      </c>
      <c r="N22" s="55">
        <f t="shared" si="8"/>
        <v>0</v>
      </c>
      <c r="O22" s="219">
        <f t="shared" si="8"/>
        <v>847.37</v>
      </c>
      <c r="P22" s="55">
        <f t="shared" si="8"/>
        <v>0</v>
      </c>
      <c r="Q22" s="219">
        <f t="shared" si="8"/>
        <v>847.37</v>
      </c>
      <c r="R22" s="55">
        <f t="shared" si="8"/>
        <v>0</v>
      </c>
      <c r="S22" s="219">
        <f t="shared" si="8"/>
        <v>847.37</v>
      </c>
      <c r="T22" s="55">
        <f t="shared" si="8"/>
        <v>0</v>
      </c>
      <c r="U22" s="219">
        <f t="shared" si="8"/>
        <v>847.37</v>
      </c>
      <c r="V22" s="55">
        <f t="shared" si="9"/>
        <v>45</v>
      </c>
      <c r="W22" s="219">
        <f t="shared" si="9"/>
        <v>892.37</v>
      </c>
      <c r="X22" s="55">
        <f t="shared" si="9"/>
        <v>0</v>
      </c>
      <c r="Y22" s="219">
        <f t="shared" si="9"/>
        <v>892.37</v>
      </c>
      <c r="Z22" s="55">
        <f t="shared" si="9"/>
        <v>0</v>
      </c>
      <c r="AA22" s="219">
        <f t="shared" si="9"/>
        <v>892.37</v>
      </c>
      <c r="AB22" s="55">
        <f t="shared" si="9"/>
        <v>-4.093</v>
      </c>
      <c r="AC22" s="219">
        <f t="shared" si="9"/>
        <v>888.277</v>
      </c>
    </row>
    <row r="23" spans="1:29" s="5" customFormat="1" ht="17.25" customHeight="1">
      <c r="A23" s="114" t="s">
        <v>453</v>
      </c>
      <c r="B23" s="69" t="s">
        <v>406</v>
      </c>
      <c r="C23" s="34" t="s">
        <v>46</v>
      </c>
      <c r="D23" s="34" t="s">
        <v>49</v>
      </c>
      <c r="E23" s="42" t="s">
        <v>371</v>
      </c>
      <c r="F23" s="35" t="s">
        <v>337</v>
      </c>
      <c r="G23" s="55">
        <f aca="true" t="shared" si="10" ref="G23:M23">G24+G25</f>
        <v>799.37</v>
      </c>
      <c r="H23" s="55">
        <f t="shared" si="10"/>
        <v>0</v>
      </c>
      <c r="I23" s="55">
        <f t="shared" si="10"/>
        <v>799.37</v>
      </c>
      <c r="J23" s="55">
        <f t="shared" si="10"/>
        <v>0</v>
      </c>
      <c r="K23" s="219">
        <f t="shared" si="10"/>
        <v>799.37</v>
      </c>
      <c r="L23" s="55">
        <f t="shared" si="10"/>
        <v>48</v>
      </c>
      <c r="M23" s="219">
        <f t="shared" si="10"/>
        <v>847.37</v>
      </c>
      <c r="N23" s="55">
        <f aca="true" t="shared" si="11" ref="N23:S23">N24+N25</f>
        <v>0</v>
      </c>
      <c r="O23" s="219">
        <f t="shared" si="11"/>
        <v>847.37</v>
      </c>
      <c r="P23" s="55">
        <f t="shared" si="11"/>
        <v>0</v>
      </c>
      <c r="Q23" s="219">
        <f t="shared" si="11"/>
        <v>847.37</v>
      </c>
      <c r="R23" s="55">
        <f t="shared" si="11"/>
        <v>0</v>
      </c>
      <c r="S23" s="219">
        <f t="shared" si="11"/>
        <v>847.37</v>
      </c>
      <c r="T23" s="55">
        <f aca="true" t="shared" si="12" ref="T23:Y23">T24+T25</f>
        <v>0</v>
      </c>
      <c r="U23" s="219">
        <f t="shared" si="12"/>
        <v>847.37</v>
      </c>
      <c r="V23" s="55">
        <f t="shared" si="12"/>
        <v>45</v>
      </c>
      <c r="W23" s="219">
        <f t="shared" si="12"/>
        <v>892.37</v>
      </c>
      <c r="X23" s="55">
        <f t="shared" si="12"/>
        <v>0</v>
      </c>
      <c r="Y23" s="219">
        <f t="shared" si="12"/>
        <v>892.37</v>
      </c>
      <c r="Z23" s="55">
        <f>Z24+Z25</f>
        <v>0</v>
      </c>
      <c r="AA23" s="219">
        <f>AA24+AA25</f>
        <v>892.37</v>
      </c>
      <c r="AB23" s="55">
        <f>AB24+AB25</f>
        <v>-4.093</v>
      </c>
      <c r="AC23" s="219">
        <f>AC24+AC25</f>
        <v>888.277</v>
      </c>
    </row>
    <row r="24" spans="1:29" s="5" customFormat="1" ht="15.75" hidden="1">
      <c r="A24" s="115" t="s">
        <v>415</v>
      </c>
      <c r="B24" s="69" t="s">
        <v>406</v>
      </c>
      <c r="C24" s="117" t="s">
        <v>46</v>
      </c>
      <c r="D24" s="117" t="s">
        <v>49</v>
      </c>
      <c r="E24" s="118" t="s">
        <v>371</v>
      </c>
      <c r="F24" s="117">
        <v>121</v>
      </c>
      <c r="G24" s="56">
        <v>613.95</v>
      </c>
      <c r="H24" s="56"/>
      <c r="I24" s="56">
        <f>G24+H24</f>
        <v>613.95</v>
      </c>
      <c r="J24" s="56"/>
      <c r="K24" s="56">
        <f>I24+J24</f>
        <v>613.95</v>
      </c>
      <c r="L24" s="56">
        <v>6</v>
      </c>
      <c r="M24" s="56">
        <f>K24+L24</f>
        <v>619.95</v>
      </c>
      <c r="N24" s="56"/>
      <c r="O24" s="56">
        <f>M24+N24</f>
        <v>619.95</v>
      </c>
      <c r="P24" s="56"/>
      <c r="Q24" s="56">
        <f>O24+P24</f>
        <v>619.95</v>
      </c>
      <c r="R24" s="56"/>
      <c r="S24" s="56">
        <f>Q24+R24</f>
        <v>619.95</v>
      </c>
      <c r="T24" s="56"/>
      <c r="U24" s="56">
        <f>S24+T24</f>
        <v>619.95</v>
      </c>
      <c r="V24" s="56"/>
      <c r="W24" s="56">
        <f>U24+V24</f>
        <v>619.95</v>
      </c>
      <c r="X24" s="56"/>
      <c r="Y24" s="56">
        <f>W24+X24</f>
        <v>619.95</v>
      </c>
      <c r="Z24" s="56">
        <v>14</v>
      </c>
      <c r="AA24" s="56">
        <f>Y24+Z24</f>
        <v>633.95</v>
      </c>
      <c r="AB24" s="220">
        <v>2.11</v>
      </c>
      <c r="AC24" s="56">
        <f>AA24+AB24</f>
        <v>636.0600000000001</v>
      </c>
    </row>
    <row r="25" spans="1:29" s="5" customFormat="1" ht="38.25" hidden="1">
      <c r="A25" s="115" t="s">
        <v>417</v>
      </c>
      <c r="B25" s="69" t="s">
        <v>406</v>
      </c>
      <c r="C25" s="117" t="s">
        <v>46</v>
      </c>
      <c r="D25" s="117" t="s">
        <v>49</v>
      </c>
      <c r="E25" s="118" t="s">
        <v>371</v>
      </c>
      <c r="F25" s="117" t="s">
        <v>418</v>
      </c>
      <c r="G25" s="56">
        <v>185.42</v>
      </c>
      <c r="H25" s="56"/>
      <c r="I25" s="56">
        <f>G25+H25</f>
        <v>185.42</v>
      </c>
      <c r="J25" s="56"/>
      <c r="K25" s="56">
        <f>I25+J25</f>
        <v>185.42</v>
      </c>
      <c r="L25" s="56">
        <v>42</v>
      </c>
      <c r="M25" s="56">
        <f>K25+L25</f>
        <v>227.42</v>
      </c>
      <c r="N25" s="56"/>
      <c r="O25" s="56">
        <f>M25+N25</f>
        <v>227.42</v>
      </c>
      <c r="P25" s="56"/>
      <c r="Q25" s="56">
        <f>O25+P25</f>
        <v>227.42</v>
      </c>
      <c r="R25" s="56"/>
      <c r="S25" s="56">
        <f>Q25+R25</f>
        <v>227.42</v>
      </c>
      <c r="T25" s="56"/>
      <c r="U25" s="56">
        <f>S25+T25</f>
        <v>227.42</v>
      </c>
      <c r="V25" s="56">
        <v>45</v>
      </c>
      <c r="W25" s="56">
        <f>U25+V25</f>
        <v>272.41999999999996</v>
      </c>
      <c r="X25" s="56"/>
      <c r="Y25" s="56">
        <f>W25+X25</f>
        <v>272.41999999999996</v>
      </c>
      <c r="Z25" s="56">
        <v>-14</v>
      </c>
      <c r="AA25" s="56">
        <f>Y25+Z25</f>
        <v>258.41999999999996</v>
      </c>
      <c r="AB25" s="220">
        <v>-6.203</v>
      </c>
      <c r="AC25" s="56">
        <f>AA25+AB25</f>
        <v>252.21699999999996</v>
      </c>
    </row>
    <row r="26" spans="1:29" s="13" customFormat="1" ht="40.5" customHeight="1">
      <c r="A26" s="122" t="s">
        <v>40</v>
      </c>
      <c r="B26" s="68" t="s">
        <v>406</v>
      </c>
      <c r="C26" s="123" t="s">
        <v>46</v>
      </c>
      <c r="D26" s="123" t="s">
        <v>48</v>
      </c>
      <c r="E26" s="119"/>
      <c r="F26" s="123"/>
      <c r="G26" s="124">
        <f aca="true" t="shared" si="13" ref="G26:AC26">G27</f>
        <v>7851.780000000001</v>
      </c>
      <c r="H26" s="124">
        <f t="shared" si="13"/>
        <v>0</v>
      </c>
      <c r="I26" s="124">
        <f t="shared" si="13"/>
        <v>7851.780000000001</v>
      </c>
      <c r="J26" s="124">
        <f t="shared" si="13"/>
        <v>0</v>
      </c>
      <c r="K26" s="124">
        <f t="shared" si="13"/>
        <v>7851.780000000001</v>
      </c>
      <c r="L26" s="124">
        <f t="shared" si="13"/>
        <v>-60</v>
      </c>
      <c r="M26" s="124">
        <f t="shared" si="13"/>
        <v>7791.780000000001</v>
      </c>
      <c r="N26" s="124">
        <f t="shared" si="13"/>
        <v>187.95851</v>
      </c>
      <c r="O26" s="244">
        <f t="shared" si="13"/>
        <v>7979.73851</v>
      </c>
      <c r="P26" s="124">
        <f t="shared" si="13"/>
        <v>200</v>
      </c>
      <c r="Q26" s="244">
        <f t="shared" si="13"/>
        <v>8179.73851</v>
      </c>
      <c r="R26" s="124">
        <f t="shared" si="13"/>
        <v>-29.28</v>
      </c>
      <c r="S26" s="244">
        <f t="shared" si="13"/>
        <v>8150.45851</v>
      </c>
      <c r="T26" s="124">
        <f t="shared" si="13"/>
        <v>0</v>
      </c>
      <c r="U26" s="244">
        <f t="shared" si="13"/>
        <v>8150.45851</v>
      </c>
      <c r="V26" s="124">
        <f t="shared" si="13"/>
        <v>213</v>
      </c>
      <c r="W26" s="244">
        <f t="shared" si="13"/>
        <v>8363.45851</v>
      </c>
      <c r="X26" s="124">
        <f t="shared" si="13"/>
        <v>214</v>
      </c>
      <c r="Y26" s="244">
        <f t="shared" si="13"/>
        <v>8577.45851</v>
      </c>
      <c r="Z26" s="124">
        <f t="shared" si="13"/>
        <v>148.2276</v>
      </c>
      <c r="AA26" s="244">
        <f t="shared" si="13"/>
        <v>8725.68611</v>
      </c>
      <c r="AB26" s="124">
        <f t="shared" si="13"/>
        <v>166.37475000000006</v>
      </c>
      <c r="AC26" s="244">
        <f t="shared" si="13"/>
        <v>8892.06086</v>
      </c>
    </row>
    <row r="27" spans="1:29" s="5" customFormat="1" ht="39.75" customHeight="1">
      <c r="A27" s="125" t="s">
        <v>420</v>
      </c>
      <c r="B27" s="106" t="s">
        <v>406</v>
      </c>
      <c r="C27" s="92" t="s">
        <v>46</v>
      </c>
      <c r="D27" s="92" t="s">
        <v>48</v>
      </c>
      <c r="E27" s="108" t="s">
        <v>372</v>
      </c>
      <c r="F27" s="92"/>
      <c r="G27" s="126">
        <f aca="true" t="shared" si="14" ref="G27:M27">G28+G46</f>
        <v>7851.780000000001</v>
      </c>
      <c r="H27" s="126">
        <f t="shared" si="14"/>
        <v>0</v>
      </c>
      <c r="I27" s="126">
        <f t="shared" si="14"/>
        <v>7851.780000000001</v>
      </c>
      <c r="J27" s="126">
        <f t="shared" si="14"/>
        <v>0</v>
      </c>
      <c r="K27" s="126">
        <f t="shared" si="14"/>
        <v>7851.780000000001</v>
      </c>
      <c r="L27" s="126">
        <f t="shared" si="14"/>
        <v>-60</v>
      </c>
      <c r="M27" s="126">
        <f t="shared" si="14"/>
        <v>7791.780000000001</v>
      </c>
      <c r="N27" s="126">
        <f aca="true" t="shared" si="15" ref="N27:S27">N28+N46</f>
        <v>187.95851</v>
      </c>
      <c r="O27" s="231">
        <f t="shared" si="15"/>
        <v>7979.73851</v>
      </c>
      <c r="P27" s="126">
        <f t="shared" si="15"/>
        <v>200</v>
      </c>
      <c r="Q27" s="231">
        <f t="shared" si="15"/>
        <v>8179.73851</v>
      </c>
      <c r="R27" s="126">
        <f t="shared" si="15"/>
        <v>-29.28</v>
      </c>
      <c r="S27" s="231">
        <f t="shared" si="15"/>
        <v>8150.45851</v>
      </c>
      <c r="T27" s="126">
        <f aca="true" t="shared" si="16" ref="T27:Y27">T28+T46</f>
        <v>0</v>
      </c>
      <c r="U27" s="231">
        <f t="shared" si="16"/>
        <v>8150.45851</v>
      </c>
      <c r="V27" s="126">
        <f t="shared" si="16"/>
        <v>213</v>
      </c>
      <c r="W27" s="231">
        <f t="shared" si="16"/>
        <v>8363.45851</v>
      </c>
      <c r="X27" s="126">
        <f t="shared" si="16"/>
        <v>214</v>
      </c>
      <c r="Y27" s="231">
        <f t="shared" si="16"/>
        <v>8577.45851</v>
      </c>
      <c r="Z27" s="126">
        <f>Z28+Z46</f>
        <v>148.2276</v>
      </c>
      <c r="AA27" s="231">
        <f>AA28+AA46</f>
        <v>8725.68611</v>
      </c>
      <c r="AB27" s="126">
        <f>AB28+AB46</f>
        <v>166.37475000000006</v>
      </c>
      <c r="AC27" s="231">
        <f>AC28+AC46</f>
        <v>8892.06086</v>
      </c>
    </row>
    <row r="28" spans="1:29" s="5" customFormat="1" ht="26.25" customHeight="1">
      <c r="A28" s="36" t="s">
        <v>455</v>
      </c>
      <c r="B28" s="69" t="s">
        <v>406</v>
      </c>
      <c r="C28" s="34" t="s">
        <v>46</v>
      </c>
      <c r="D28" s="34" t="s">
        <v>48</v>
      </c>
      <c r="E28" s="42" t="s">
        <v>373</v>
      </c>
      <c r="F28" s="34"/>
      <c r="G28" s="89">
        <f aca="true" t="shared" si="17" ref="G28:M28">G29+G35</f>
        <v>7850.780000000001</v>
      </c>
      <c r="H28" s="89">
        <f t="shared" si="17"/>
        <v>0</v>
      </c>
      <c r="I28" s="89">
        <f t="shared" si="17"/>
        <v>7850.780000000001</v>
      </c>
      <c r="J28" s="89">
        <f t="shared" si="17"/>
        <v>0</v>
      </c>
      <c r="K28" s="89">
        <f t="shared" si="17"/>
        <v>7850.780000000001</v>
      </c>
      <c r="L28" s="89">
        <f t="shared" si="17"/>
        <v>-60</v>
      </c>
      <c r="M28" s="89">
        <f t="shared" si="17"/>
        <v>7790.780000000001</v>
      </c>
      <c r="N28" s="89">
        <f aca="true" t="shared" si="18" ref="N28:S28">N29+N35</f>
        <v>187.95851</v>
      </c>
      <c r="O28" s="226">
        <f t="shared" si="18"/>
        <v>7978.73851</v>
      </c>
      <c r="P28" s="89">
        <f t="shared" si="18"/>
        <v>200</v>
      </c>
      <c r="Q28" s="226">
        <f t="shared" si="18"/>
        <v>8178.73851</v>
      </c>
      <c r="R28" s="89">
        <f t="shared" si="18"/>
        <v>-29.28</v>
      </c>
      <c r="S28" s="226">
        <f t="shared" si="18"/>
        <v>8149.45851</v>
      </c>
      <c r="T28" s="89">
        <f aca="true" t="shared" si="19" ref="T28:Y28">T29+T35</f>
        <v>0</v>
      </c>
      <c r="U28" s="226">
        <f t="shared" si="19"/>
        <v>8149.45851</v>
      </c>
      <c r="V28" s="89">
        <f t="shared" si="19"/>
        <v>213</v>
      </c>
      <c r="W28" s="226">
        <f t="shared" si="19"/>
        <v>8362.45851</v>
      </c>
      <c r="X28" s="89">
        <f t="shared" si="19"/>
        <v>214</v>
      </c>
      <c r="Y28" s="226">
        <f t="shared" si="19"/>
        <v>8576.45851</v>
      </c>
      <c r="Z28" s="89">
        <f>Z29+Z35</f>
        <v>148.2276</v>
      </c>
      <c r="AA28" s="226">
        <f>AA29+AA35</f>
        <v>8724.68611</v>
      </c>
      <c r="AB28" s="89">
        <f>AB29+AB35</f>
        <v>166.37475000000006</v>
      </c>
      <c r="AC28" s="226">
        <f>AC29+AC35</f>
        <v>8891.06086</v>
      </c>
    </row>
    <row r="29" spans="1:29" s="5" customFormat="1" ht="27" customHeight="1">
      <c r="A29" s="33" t="s">
        <v>414</v>
      </c>
      <c r="B29" s="69" t="s">
        <v>406</v>
      </c>
      <c r="C29" s="34" t="s">
        <v>46</v>
      </c>
      <c r="D29" s="34" t="s">
        <v>48</v>
      </c>
      <c r="E29" s="42" t="s">
        <v>374</v>
      </c>
      <c r="F29" s="34"/>
      <c r="G29" s="90">
        <f aca="true" t="shared" si="20" ref="G29:AB30">G30</f>
        <v>5959.8</v>
      </c>
      <c r="H29" s="90">
        <f t="shared" si="20"/>
        <v>0</v>
      </c>
      <c r="I29" s="90">
        <f t="shared" si="20"/>
        <v>5959.8</v>
      </c>
      <c r="J29" s="90">
        <f t="shared" si="20"/>
        <v>0</v>
      </c>
      <c r="K29" s="90">
        <f t="shared" si="20"/>
        <v>5959.8</v>
      </c>
      <c r="L29" s="90">
        <f t="shared" si="20"/>
        <v>-10</v>
      </c>
      <c r="M29" s="90">
        <f t="shared" si="20"/>
        <v>5949.8</v>
      </c>
      <c r="N29" s="90">
        <f t="shared" si="20"/>
        <v>0</v>
      </c>
      <c r="O29" s="90">
        <f t="shared" si="20"/>
        <v>5949.8</v>
      </c>
      <c r="P29" s="90">
        <f t="shared" si="20"/>
        <v>0</v>
      </c>
      <c r="Q29" s="90">
        <f t="shared" si="20"/>
        <v>5949.8</v>
      </c>
      <c r="R29" s="90">
        <f t="shared" si="20"/>
        <v>0</v>
      </c>
      <c r="S29" s="90">
        <f t="shared" si="20"/>
        <v>5949.8</v>
      </c>
      <c r="T29" s="90">
        <f t="shared" si="20"/>
        <v>0</v>
      </c>
      <c r="U29" s="90">
        <f t="shared" si="20"/>
        <v>5949.8</v>
      </c>
      <c r="V29" s="90">
        <f t="shared" si="20"/>
        <v>670</v>
      </c>
      <c r="W29" s="90">
        <f>W30</f>
        <v>6619.8</v>
      </c>
      <c r="X29" s="90">
        <f t="shared" si="20"/>
        <v>214</v>
      </c>
      <c r="Y29" s="90">
        <f>Y30</f>
        <v>6833.8</v>
      </c>
      <c r="Z29" s="90">
        <f t="shared" si="20"/>
        <v>-1</v>
      </c>
      <c r="AA29" s="90">
        <f>AA30</f>
        <v>6832.8</v>
      </c>
      <c r="AB29" s="90">
        <f t="shared" si="20"/>
        <v>636.244</v>
      </c>
      <c r="AC29" s="90">
        <f>AC30</f>
        <v>7469.044</v>
      </c>
    </row>
    <row r="30" spans="1:29" s="5" customFormat="1" ht="51">
      <c r="A30" s="114" t="s">
        <v>452</v>
      </c>
      <c r="B30" s="69" t="s">
        <v>406</v>
      </c>
      <c r="C30" s="34" t="s">
        <v>46</v>
      </c>
      <c r="D30" s="34" t="s">
        <v>48</v>
      </c>
      <c r="E30" s="42" t="s">
        <v>374</v>
      </c>
      <c r="F30" s="34" t="s">
        <v>341</v>
      </c>
      <c r="G30" s="90">
        <f t="shared" si="20"/>
        <v>5959.8</v>
      </c>
      <c r="H30" s="90">
        <f t="shared" si="20"/>
        <v>0</v>
      </c>
      <c r="I30" s="90">
        <f t="shared" si="20"/>
        <v>5959.8</v>
      </c>
      <c r="J30" s="90">
        <f t="shared" si="20"/>
        <v>0</v>
      </c>
      <c r="K30" s="90">
        <f t="shared" si="20"/>
        <v>5959.8</v>
      </c>
      <c r="L30" s="90">
        <f t="shared" si="20"/>
        <v>-10</v>
      </c>
      <c r="M30" s="90">
        <f t="shared" si="20"/>
        <v>5949.8</v>
      </c>
      <c r="N30" s="90">
        <f t="shared" si="20"/>
        <v>0</v>
      </c>
      <c r="O30" s="90">
        <f t="shared" si="20"/>
        <v>5949.8</v>
      </c>
      <c r="P30" s="90">
        <f t="shared" si="20"/>
        <v>0</v>
      </c>
      <c r="Q30" s="90">
        <f t="shared" si="20"/>
        <v>5949.8</v>
      </c>
      <c r="R30" s="90">
        <f t="shared" si="20"/>
        <v>0</v>
      </c>
      <c r="S30" s="90">
        <f t="shared" si="20"/>
        <v>5949.8</v>
      </c>
      <c r="T30" s="90">
        <f t="shared" si="20"/>
        <v>0</v>
      </c>
      <c r="U30" s="90">
        <f t="shared" si="20"/>
        <v>5949.8</v>
      </c>
      <c r="V30" s="90">
        <f>V31</f>
        <v>670</v>
      </c>
      <c r="W30" s="90">
        <f>W31</f>
        <v>6619.8</v>
      </c>
      <c r="X30" s="90">
        <f>X31</f>
        <v>214</v>
      </c>
      <c r="Y30" s="90">
        <f>Y31</f>
        <v>6833.8</v>
      </c>
      <c r="Z30" s="90">
        <f>Z31</f>
        <v>-1</v>
      </c>
      <c r="AA30" s="90">
        <f>AA31</f>
        <v>6832.8</v>
      </c>
      <c r="AB30" s="90">
        <f>AB31</f>
        <v>636.244</v>
      </c>
      <c r="AC30" s="90">
        <f>AC31</f>
        <v>7469.044</v>
      </c>
    </row>
    <row r="31" spans="1:29" s="5" customFormat="1" ht="16.5" customHeight="1">
      <c r="A31" s="33" t="s">
        <v>423</v>
      </c>
      <c r="B31" s="69" t="s">
        <v>406</v>
      </c>
      <c r="C31" s="34" t="s">
        <v>46</v>
      </c>
      <c r="D31" s="34" t="s">
        <v>48</v>
      </c>
      <c r="E31" s="42" t="s">
        <v>374</v>
      </c>
      <c r="F31" s="34" t="s">
        <v>337</v>
      </c>
      <c r="G31" s="58">
        <f aca="true" t="shared" si="21" ref="G31:M31">G32+G34+G33</f>
        <v>5959.8</v>
      </c>
      <c r="H31" s="58">
        <f t="shared" si="21"/>
        <v>0</v>
      </c>
      <c r="I31" s="58">
        <f t="shared" si="21"/>
        <v>5959.8</v>
      </c>
      <c r="J31" s="58">
        <f t="shared" si="21"/>
        <v>0</v>
      </c>
      <c r="K31" s="58">
        <f t="shared" si="21"/>
        <v>5959.8</v>
      </c>
      <c r="L31" s="58">
        <f t="shared" si="21"/>
        <v>-10</v>
      </c>
      <c r="M31" s="58">
        <f t="shared" si="21"/>
        <v>5949.8</v>
      </c>
      <c r="N31" s="58">
        <f aca="true" t="shared" si="22" ref="N31:S31">N32+N34+N33</f>
        <v>0</v>
      </c>
      <c r="O31" s="58">
        <f t="shared" si="22"/>
        <v>5949.8</v>
      </c>
      <c r="P31" s="58">
        <f t="shared" si="22"/>
        <v>0</v>
      </c>
      <c r="Q31" s="58">
        <f t="shared" si="22"/>
        <v>5949.8</v>
      </c>
      <c r="R31" s="58">
        <f t="shared" si="22"/>
        <v>0</v>
      </c>
      <c r="S31" s="58">
        <f t="shared" si="22"/>
        <v>5949.8</v>
      </c>
      <c r="T31" s="58">
        <f aca="true" t="shared" si="23" ref="T31:Y31">T32+T34+T33</f>
        <v>0</v>
      </c>
      <c r="U31" s="58">
        <f t="shared" si="23"/>
        <v>5949.8</v>
      </c>
      <c r="V31" s="58">
        <f t="shared" si="23"/>
        <v>670</v>
      </c>
      <c r="W31" s="58">
        <f t="shared" si="23"/>
        <v>6619.8</v>
      </c>
      <c r="X31" s="58">
        <f t="shared" si="23"/>
        <v>214</v>
      </c>
      <c r="Y31" s="58">
        <f t="shared" si="23"/>
        <v>6833.8</v>
      </c>
      <c r="Z31" s="58">
        <f>Z32+Z34+Z33</f>
        <v>-1</v>
      </c>
      <c r="AA31" s="58">
        <f>AA32+AA34+AA33</f>
        <v>6832.8</v>
      </c>
      <c r="AB31" s="58">
        <f>AB32+AB34+AB33</f>
        <v>636.244</v>
      </c>
      <c r="AC31" s="58">
        <f>AC32+AC34+AC33</f>
        <v>7469.044</v>
      </c>
    </row>
    <row r="32" spans="1:29" s="5" customFormat="1" ht="15.75" hidden="1">
      <c r="A32" s="115" t="s">
        <v>415</v>
      </c>
      <c r="B32" s="69" t="s">
        <v>406</v>
      </c>
      <c r="C32" s="127" t="s">
        <v>46</v>
      </c>
      <c r="D32" s="127" t="s">
        <v>48</v>
      </c>
      <c r="E32" s="118" t="s">
        <v>374</v>
      </c>
      <c r="F32" s="127" t="s">
        <v>61</v>
      </c>
      <c r="G32" s="57">
        <v>4158.8</v>
      </c>
      <c r="H32" s="57"/>
      <c r="I32" s="57">
        <f>G32+H32</f>
        <v>4158.8</v>
      </c>
      <c r="J32" s="57"/>
      <c r="K32" s="57">
        <f>I32+J32</f>
        <v>4158.8</v>
      </c>
      <c r="L32" s="57"/>
      <c r="M32" s="57">
        <f>K32+L32</f>
        <v>4158.8</v>
      </c>
      <c r="N32" s="57"/>
      <c r="O32" s="57">
        <f>M32+N32</f>
        <v>4158.8</v>
      </c>
      <c r="P32" s="57"/>
      <c r="Q32" s="57">
        <f>O32+P32</f>
        <v>4158.8</v>
      </c>
      <c r="R32" s="57"/>
      <c r="S32" s="57">
        <f>Q32+R32</f>
        <v>4158.8</v>
      </c>
      <c r="T32" s="57">
        <v>250</v>
      </c>
      <c r="U32" s="57">
        <f>S32+T32</f>
        <v>4408.8</v>
      </c>
      <c r="V32" s="57">
        <v>300</v>
      </c>
      <c r="W32" s="57">
        <f>U32+V32</f>
        <v>4708.8</v>
      </c>
      <c r="X32" s="57">
        <v>600</v>
      </c>
      <c r="Y32" s="57">
        <f>W32+X32</f>
        <v>5308.8</v>
      </c>
      <c r="Z32" s="57"/>
      <c r="AA32" s="57">
        <f>Y32+Z32</f>
        <v>5308.8</v>
      </c>
      <c r="AB32" s="89">
        <v>643.244</v>
      </c>
      <c r="AC32" s="57">
        <f>AA32+AB32</f>
        <v>5952.044</v>
      </c>
    </row>
    <row r="33" spans="1:29" s="5" customFormat="1" ht="15.75" hidden="1">
      <c r="A33" s="115" t="s">
        <v>426</v>
      </c>
      <c r="B33" s="69" t="s">
        <v>406</v>
      </c>
      <c r="C33" s="127" t="s">
        <v>46</v>
      </c>
      <c r="D33" s="127" t="s">
        <v>48</v>
      </c>
      <c r="E33" s="118" t="s">
        <v>374</v>
      </c>
      <c r="F33" s="127" t="s">
        <v>62</v>
      </c>
      <c r="G33" s="57">
        <v>1</v>
      </c>
      <c r="H33" s="57"/>
      <c r="I33" s="57">
        <f>G33+H33</f>
        <v>1</v>
      </c>
      <c r="J33" s="57"/>
      <c r="K33" s="57">
        <f>I33+J33</f>
        <v>1</v>
      </c>
      <c r="L33" s="57"/>
      <c r="M33" s="57">
        <f>K33+L33</f>
        <v>1</v>
      </c>
      <c r="N33" s="57"/>
      <c r="O33" s="57">
        <f>M33+N33</f>
        <v>1</v>
      </c>
      <c r="P33" s="57"/>
      <c r="Q33" s="57">
        <f>O33+P33</f>
        <v>1</v>
      </c>
      <c r="R33" s="57"/>
      <c r="S33" s="57">
        <f>Q33+R33</f>
        <v>1</v>
      </c>
      <c r="T33" s="57"/>
      <c r="U33" s="57">
        <f>S33+T33</f>
        <v>1</v>
      </c>
      <c r="V33" s="57"/>
      <c r="W33" s="57">
        <f>U33+V33</f>
        <v>1</v>
      </c>
      <c r="X33" s="57">
        <v>14</v>
      </c>
      <c r="Y33" s="57">
        <f>W33+X33</f>
        <v>15</v>
      </c>
      <c r="Z33" s="57">
        <v>-1</v>
      </c>
      <c r="AA33" s="57">
        <f>Y33+Z33</f>
        <v>14</v>
      </c>
      <c r="AB33" s="57"/>
      <c r="AC33" s="57">
        <f>AA33+AB33</f>
        <v>14</v>
      </c>
    </row>
    <row r="34" spans="1:29" s="5" customFormat="1" ht="41.25" customHeight="1" hidden="1">
      <c r="A34" s="115" t="s">
        <v>417</v>
      </c>
      <c r="B34" s="69" t="s">
        <v>406</v>
      </c>
      <c r="C34" s="127" t="s">
        <v>46</v>
      </c>
      <c r="D34" s="127" t="s">
        <v>48</v>
      </c>
      <c r="E34" s="118" t="s">
        <v>374</v>
      </c>
      <c r="F34" s="127" t="s">
        <v>418</v>
      </c>
      <c r="G34" s="57">
        <v>1800</v>
      </c>
      <c r="H34" s="57"/>
      <c r="I34" s="57">
        <f>G34+H34</f>
        <v>1800</v>
      </c>
      <c r="J34" s="57"/>
      <c r="K34" s="57">
        <f>I34+J34</f>
        <v>1800</v>
      </c>
      <c r="L34" s="57">
        <v>-10</v>
      </c>
      <c r="M34" s="57">
        <f>K34+L34</f>
        <v>1790</v>
      </c>
      <c r="N34" s="57"/>
      <c r="O34" s="57">
        <f>M34+N34</f>
        <v>1790</v>
      </c>
      <c r="P34" s="57"/>
      <c r="Q34" s="57">
        <f>O34+P34</f>
        <v>1790</v>
      </c>
      <c r="R34" s="57"/>
      <c r="S34" s="57">
        <f>Q34+R34</f>
        <v>1790</v>
      </c>
      <c r="T34" s="57">
        <v>-250</v>
      </c>
      <c r="U34" s="57">
        <f>S34+T34</f>
        <v>1540</v>
      </c>
      <c r="V34" s="57">
        <v>370</v>
      </c>
      <c r="W34" s="57">
        <f>U34+V34</f>
        <v>1910</v>
      </c>
      <c r="X34" s="57">
        <v>-400</v>
      </c>
      <c r="Y34" s="57">
        <f>W34+X34</f>
        <v>1510</v>
      </c>
      <c r="Z34" s="57"/>
      <c r="AA34" s="57">
        <f>Y34+Z34</f>
        <v>1510</v>
      </c>
      <c r="AB34" s="57">
        <v>-7</v>
      </c>
      <c r="AC34" s="57">
        <f>AA34+AB34</f>
        <v>1503</v>
      </c>
    </row>
    <row r="35" spans="1:29" s="5" customFormat="1" ht="19.5" customHeight="1">
      <c r="A35" s="33" t="s">
        <v>422</v>
      </c>
      <c r="B35" s="69" t="s">
        <v>406</v>
      </c>
      <c r="C35" s="34" t="s">
        <v>46</v>
      </c>
      <c r="D35" s="34" t="s">
        <v>48</v>
      </c>
      <c r="E35" s="42" t="s">
        <v>375</v>
      </c>
      <c r="F35" s="34"/>
      <c r="G35" s="89">
        <f aca="true" t="shared" si="24" ref="G35:M35">G36+G40</f>
        <v>1890.98</v>
      </c>
      <c r="H35" s="89">
        <f t="shared" si="24"/>
        <v>0</v>
      </c>
      <c r="I35" s="89">
        <f t="shared" si="24"/>
        <v>1890.98</v>
      </c>
      <c r="J35" s="89">
        <f t="shared" si="24"/>
        <v>0</v>
      </c>
      <c r="K35" s="89">
        <f t="shared" si="24"/>
        <v>1890.98</v>
      </c>
      <c r="L35" s="89">
        <f t="shared" si="24"/>
        <v>-50</v>
      </c>
      <c r="M35" s="89">
        <f t="shared" si="24"/>
        <v>1840.98</v>
      </c>
      <c r="N35" s="89">
        <f aca="true" t="shared" si="25" ref="N35:S35">N36+N40</f>
        <v>187.95851</v>
      </c>
      <c r="O35" s="89">
        <f t="shared" si="25"/>
        <v>2028.93851</v>
      </c>
      <c r="P35" s="89">
        <f t="shared" si="25"/>
        <v>200</v>
      </c>
      <c r="Q35" s="89">
        <f t="shared" si="25"/>
        <v>2228.93851</v>
      </c>
      <c r="R35" s="89">
        <f t="shared" si="25"/>
        <v>-29.28</v>
      </c>
      <c r="S35" s="89">
        <f t="shared" si="25"/>
        <v>2199.6585099999998</v>
      </c>
      <c r="T35" s="89">
        <f aca="true" t="shared" si="26" ref="T35:Y35">T36+T40</f>
        <v>0</v>
      </c>
      <c r="U35" s="89">
        <f t="shared" si="26"/>
        <v>2199.6585099999998</v>
      </c>
      <c r="V35" s="89">
        <f t="shared" si="26"/>
        <v>-457</v>
      </c>
      <c r="W35" s="89">
        <f t="shared" si="26"/>
        <v>1742.6585099999998</v>
      </c>
      <c r="X35" s="89">
        <f t="shared" si="26"/>
        <v>0</v>
      </c>
      <c r="Y35" s="89">
        <f t="shared" si="26"/>
        <v>1742.6585099999998</v>
      </c>
      <c r="Z35" s="226">
        <f>Z36+Z40</f>
        <v>149.2276</v>
      </c>
      <c r="AA35" s="344">
        <f>AA36+AA40</f>
        <v>1891.88611</v>
      </c>
      <c r="AB35" s="226">
        <f>AB36+AB40</f>
        <v>-469.86924999999997</v>
      </c>
      <c r="AC35" s="344">
        <f>AC36+AC40</f>
        <v>1422.01686</v>
      </c>
    </row>
    <row r="36" spans="1:29" s="5" customFormat="1" ht="29.25" customHeight="1">
      <c r="A36" s="46" t="s">
        <v>456</v>
      </c>
      <c r="B36" s="69" t="s">
        <v>406</v>
      </c>
      <c r="C36" s="34" t="s">
        <v>46</v>
      </c>
      <c r="D36" s="34" t="s">
        <v>48</v>
      </c>
      <c r="E36" s="42" t="s">
        <v>375</v>
      </c>
      <c r="F36" s="34" t="s">
        <v>457</v>
      </c>
      <c r="G36" s="89">
        <f aca="true" t="shared" si="27" ref="G36:AC36">G37</f>
        <v>1644.98</v>
      </c>
      <c r="H36" s="89">
        <f t="shared" si="27"/>
        <v>0</v>
      </c>
      <c r="I36" s="89">
        <f t="shared" si="27"/>
        <v>1644.98</v>
      </c>
      <c r="J36" s="89">
        <f t="shared" si="27"/>
        <v>0</v>
      </c>
      <c r="K36" s="89">
        <f t="shared" si="27"/>
        <v>1644.98</v>
      </c>
      <c r="L36" s="89">
        <f t="shared" si="27"/>
        <v>-61</v>
      </c>
      <c r="M36" s="89">
        <f t="shared" si="27"/>
        <v>1583.98</v>
      </c>
      <c r="N36" s="89">
        <f t="shared" si="27"/>
        <v>136.5</v>
      </c>
      <c r="O36" s="89">
        <f t="shared" si="27"/>
        <v>1720.48</v>
      </c>
      <c r="P36" s="89">
        <f t="shared" si="27"/>
        <v>0</v>
      </c>
      <c r="Q36" s="89">
        <f t="shared" si="27"/>
        <v>1720.48</v>
      </c>
      <c r="R36" s="89">
        <f t="shared" si="27"/>
        <v>-29.28</v>
      </c>
      <c r="S36" s="89">
        <f t="shared" si="27"/>
        <v>1691.1999999999998</v>
      </c>
      <c r="T36" s="89">
        <f t="shared" si="27"/>
        <v>130</v>
      </c>
      <c r="U36" s="89">
        <f t="shared" si="27"/>
        <v>1821.1999999999998</v>
      </c>
      <c r="V36" s="89">
        <f t="shared" si="27"/>
        <v>-344.8</v>
      </c>
      <c r="W36" s="89">
        <f t="shared" si="27"/>
        <v>1476.3999999999999</v>
      </c>
      <c r="X36" s="89">
        <f t="shared" si="27"/>
        <v>-100</v>
      </c>
      <c r="Y36" s="89">
        <f t="shared" si="27"/>
        <v>1376.3999999999999</v>
      </c>
      <c r="Z36" s="89">
        <f t="shared" si="27"/>
        <v>-0.7723999999999975</v>
      </c>
      <c r="AA36" s="89">
        <f t="shared" si="27"/>
        <v>1375.6276</v>
      </c>
      <c r="AB36" s="89">
        <f t="shared" si="27"/>
        <v>-156.241</v>
      </c>
      <c r="AC36" s="89">
        <f t="shared" si="27"/>
        <v>1219.3866</v>
      </c>
    </row>
    <row r="37" spans="1:29" s="5" customFormat="1" ht="28.5" customHeight="1">
      <c r="A37" s="33" t="s">
        <v>458</v>
      </c>
      <c r="B37" s="69" t="s">
        <v>406</v>
      </c>
      <c r="C37" s="34" t="s">
        <v>46</v>
      </c>
      <c r="D37" s="34" t="s">
        <v>48</v>
      </c>
      <c r="E37" s="42" t="s">
        <v>421</v>
      </c>
      <c r="F37" s="34" t="s">
        <v>424</v>
      </c>
      <c r="G37" s="57">
        <f aca="true" t="shared" si="28" ref="G37:M37">G38+G39</f>
        <v>1644.98</v>
      </c>
      <c r="H37" s="57">
        <f t="shared" si="28"/>
        <v>0</v>
      </c>
      <c r="I37" s="57">
        <f t="shared" si="28"/>
        <v>1644.98</v>
      </c>
      <c r="J37" s="57">
        <f t="shared" si="28"/>
        <v>0</v>
      </c>
      <c r="K37" s="57">
        <f t="shared" si="28"/>
        <v>1644.98</v>
      </c>
      <c r="L37" s="57">
        <f t="shared" si="28"/>
        <v>-61</v>
      </c>
      <c r="M37" s="57">
        <f t="shared" si="28"/>
        <v>1583.98</v>
      </c>
      <c r="N37" s="57">
        <f aca="true" t="shared" si="29" ref="N37:S37">N38+N39</f>
        <v>136.5</v>
      </c>
      <c r="O37" s="57">
        <f t="shared" si="29"/>
        <v>1720.48</v>
      </c>
      <c r="P37" s="57">
        <f t="shared" si="29"/>
        <v>0</v>
      </c>
      <c r="Q37" s="57">
        <f t="shared" si="29"/>
        <v>1720.48</v>
      </c>
      <c r="R37" s="57">
        <f t="shared" si="29"/>
        <v>-29.28</v>
      </c>
      <c r="S37" s="57">
        <f t="shared" si="29"/>
        <v>1691.1999999999998</v>
      </c>
      <c r="T37" s="57">
        <f aca="true" t="shared" si="30" ref="T37:Y37">T38+T39</f>
        <v>130</v>
      </c>
      <c r="U37" s="57">
        <f t="shared" si="30"/>
        <v>1821.1999999999998</v>
      </c>
      <c r="V37" s="57">
        <f t="shared" si="30"/>
        <v>-344.8</v>
      </c>
      <c r="W37" s="57">
        <f t="shared" si="30"/>
        <v>1476.3999999999999</v>
      </c>
      <c r="X37" s="57">
        <f t="shared" si="30"/>
        <v>-100</v>
      </c>
      <c r="Y37" s="57">
        <f t="shared" si="30"/>
        <v>1376.3999999999999</v>
      </c>
      <c r="Z37" s="57">
        <f>Z38+Z39</f>
        <v>-0.7723999999999975</v>
      </c>
      <c r="AA37" s="57">
        <f>AA38+AA39</f>
        <v>1375.6276</v>
      </c>
      <c r="AB37" s="57">
        <f>AB38+AB39</f>
        <v>-156.241</v>
      </c>
      <c r="AC37" s="57">
        <f>AC38+AC39</f>
        <v>1219.3866</v>
      </c>
    </row>
    <row r="38" spans="1:29" s="5" customFormat="1" ht="25.5" hidden="1">
      <c r="A38" s="128" t="s">
        <v>63</v>
      </c>
      <c r="B38" s="69" t="s">
        <v>406</v>
      </c>
      <c r="C38" s="127" t="s">
        <v>46</v>
      </c>
      <c r="D38" s="127" t="s">
        <v>48</v>
      </c>
      <c r="E38" s="118" t="s">
        <v>375</v>
      </c>
      <c r="F38" s="127" t="s">
        <v>64</v>
      </c>
      <c r="G38" s="89">
        <f>138.41+21+161.44+1.5</f>
        <v>322.35</v>
      </c>
      <c r="H38" s="89"/>
      <c r="I38" s="89">
        <f>G38+H38</f>
        <v>322.35</v>
      </c>
      <c r="J38" s="89"/>
      <c r="K38" s="89">
        <f>I38+J38</f>
        <v>322.35</v>
      </c>
      <c r="L38" s="89">
        <v>-20</v>
      </c>
      <c r="M38" s="89">
        <f>K38+L38</f>
        <v>302.35</v>
      </c>
      <c r="N38" s="89">
        <v>135</v>
      </c>
      <c r="O38" s="89">
        <f>M38+N38</f>
        <v>437.35</v>
      </c>
      <c r="P38" s="89"/>
      <c r="Q38" s="89">
        <f>O38+P38</f>
        <v>437.35</v>
      </c>
      <c r="R38" s="89">
        <v>-29.28</v>
      </c>
      <c r="S38" s="89">
        <f>Q38+R38</f>
        <v>408.07000000000005</v>
      </c>
      <c r="T38" s="89"/>
      <c r="U38" s="89">
        <f>S38+T38</f>
        <v>408.07000000000005</v>
      </c>
      <c r="V38" s="89">
        <v>-84.8</v>
      </c>
      <c r="W38" s="89">
        <f>U38+V38</f>
        <v>323.27000000000004</v>
      </c>
      <c r="X38" s="89"/>
      <c r="Y38" s="89">
        <f>W38+X38</f>
        <v>323.27000000000004</v>
      </c>
      <c r="Z38" s="89">
        <v>22.94</v>
      </c>
      <c r="AA38" s="89">
        <f>Y38+Z38</f>
        <v>346.21000000000004</v>
      </c>
      <c r="AB38" s="89">
        <v>-8.657</v>
      </c>
      <c r="AC38" s="89">
        <f>AA38+AB38</f>
        <v>337.55300000000005</v>
      </c>
    </row>
    <row r="39" spans="1:29" s="5" customFormat="1" ht="27" customHeight="1" hidden="1">
      <c r="A39" s="128" t="s">
        <v>334</v>
      </c>
      <c r="B39" s="69" t="s">
        <v>406</v>
      </c>
      <c r="C39" s="127" t="s">
        <v>46</v>
      </c>
      <c r="D39" s="127" t="s">
        <v>48</v>
      </c>
      <c r="E39" s="118" t="s">
        <v>375</v>
      </c>
      <c r="F39" s="127" t="s">
        <v>65</v>
      </c>
      <c r="G39" s="89">
        <f>11+816.93+50.9+122.8+325-4</f>
        <v>1322.6299999999999</v>
      </c>
      <c r="H39" s="89"/>
      <c r="I39" s="89">
        <f>G39+H39</f>
        <v>1322.6299999999999</v>
      </c>
      <c r="J39" s="89"/>
      <c r="K39" s="89">
        <f>I39+J39</f>
        <v>1322.6299999999999</v>
      </c>
      <c r="L39" s="89">
        <v>-41</v>
      </c>
      <c r="M39" s="89">
        <f>K39+L39</f>
        <v>1281.6299999999999</v>
      </c>
      <c r="N39" s="89">
        <v>1.5</v>
      </c>
      <c r="O39" s="89">
        <f>M39+N39</f>
        <v>1283.1299999999999</v>
      </c>
      <c r="P39" s="89"/>
      <c r="Q39" s="89">
        <f>O39+P39</f>
        <v>1283.1299999999999</v>
      </c>
      <c r="R39" s="89"/>
      <c r="S39" s="89">
        <f>Q39+R39</f>
        <v>1283.1299999999999</v>
      </c>
      <c r="T39" s="89">
        <v>130</v>
      </c>
      <c r="U39" s="89">
        <f>S39+T39</f>
        <v>1413.1299999999999</v>
      </c>
      <c r="V39" s="89">
        <v>-260</v>
      </c>
      <c r="W39" s="89">
        <f>U39+V39</f>
        <v>1153.1299999999999</v>
      </c>
      <c r="X39" s="89">
        <v>-100</v>
      </c>
      <c r="Y39" s="89">
        <f>W39+X39</f>
        <v>1053.1299999999999</v>
      </c>
      <c r="Z39" s="343">
        <v>-23.7124</v>
      </c>
      <c r="AA39" s="89">
        <f>Y39+Z39</f>
        <v>1029.4176</v>
      </c>
      <c r="AB39" s="343">
        <v>-147.584</v>
      </c>
      <c r="AC39" s="89">
        <f>AA39+AB39</f>
        <v>881.8335999999999</v>
      </c>
    </row>
    <row r="40" spans="1:29" s="5" customFormat="1" ht="16.5" customHeight="1">
      <c r="A40" s="36" t="s">
        <v>343</v>
      </c>
      <c r="B40" s="69" t="s">
        <v>406</v>
      </c>
      <c r="C40" s="34" t="s">
        <v>46</v>
      </c>
      <c r="D40" s="34" t="s">
        <v>48</v>
      </c>
      <c r="E40" s="42" t="s">
        <v>375</v>
      </c>
      <c r="F40" s="34" t="s">
        <v>459</v>
      </c>
      <c r="G40" s="57">
        <f aca="true" t="shared" si="31" ref="G40:M40">G41+G43</f>
        <v>246</v>
      </c>
      <c r="H40" s="57">
        <f t="shared" si="31"/>
        <v>0</v>
      </c>
      <c r="I40" s="57">
        <f t="shared" si="31"/>
        <v>246</v>
      </c>
      <c r="J40" s="57">
        <f t="shared" si="31"/>
        <v>0</v>
      </c>
      <c r="K40" s="57">
        <f t="shared" si="31"/>
        <v>246</v>
      </c>
      <c r="L40" s="57">
        <f t="shared" si="31"/>
        <v>11</v>
      </c>
      <c r="M40" s="57">
        <f t="shared" si="31"/>
        <v>257</v>
      </c>
      <c r="N40" s="226">
        <f aca="true" t="shared" si="32" ref="N40:S40">N41+N43</f>
        <v>51.45851</v>
      </c>
      <c r="O40" s="226">
        <f t="shared" si="32"/>
        <v>308.45851</v>
      </c>
      <c r="P40" s="226">
        <f t="shared" si="32"/>
        <v>200</v>
      </c>
      <c r="Q40" s="226">
        <f t="shared" si="32"/>
        <v>508.45851</v>
      </c>
      <c r="R40" s="226">
        <f t="shared" si="32"/>
        <v>0</v>
      </c>
      <c r="S40" s="226">
        <f t="shared" si="32"/>
        <v>508.45851</v>
      </c>
      <c r="T40" s="226">
        <f aca="true" t="shared" si="33" ref="T40:Y40">T41+T43</f>
        <v>-130</v>
      </c>
      <c r="U40" s="226">
        <f t="shared" si="33"/>
        <v>378.45851</v>
      </c>
      <c r="V40" s="226">
        <f t="shared" si="33"/>
        <v>-112.2</v>
      </c>
      <c r="W40" s="226">
        <f t="shared" si="33"/>
        <v>266.25851</v>
      </c>
      <c r="X40" s="226">
        <f t="shared" si="33"/>
        <v>100</v>
      </c>
      <c r="Y40" s="226">
        <f t="shared" si="33"/>
        <v>366.25851</v>
      </c>
      <c r="Z40" s="226">
        <f>Z41+Z43</f>
        <v>150</v>
      </c>
      <c r="AA40" s="226">
        <f>AA41+AA43</f>
        <v>516.25851</v>
      </c>
      <c r="AB40" s="226">
        <f>AB41+AB43</f>
        <v>-313.62825</v>
      </c>
      <c r="AC40" s="226">
        <f>AC41+AC43</f>
        <v>202.63026</v>
      </c>
    </row>
    <row r="41" spans="1:29" s="5" customFormat="1" ht="16.5" customHeight="1">
      <c r="A41" s="36" t="s">
        <v>460</v>
      </c>
      <c r="B41" s="69" t="s">
        <v>406</v>
      </c>
      <c r="C41" s="34" t="s">
        <v>46</v>
      </c>
      <c r="D41" s="34" t="s">
        <v>48</v>
      </c>
      <c r="E41" s="84" t="s">
        <v>375</v>
      </c>
      <c r="F41" s="34" t="s">
        <v>461</v>
      </c>
      <c r="G41" s="57">
        <f aca="true" t="shared" si="34" ref="G41:AC41">G42</f>
        <v>150</v>
      </c>
      <c r="H41" s="57">
        <f t="shared" si="34"/>
        <v>0</v>
      </c>
      <c r="I41" s="57">
        <f t="shared" si="34"/>
        <v>150</v>
      </c>
      <c r="J41" s="57">
        <f t="shared" si="34"/>
        <v>0</v>
      </c>
      <c r="K41" s="57">
        <f t="shared" si="34"/>
        <v>150</v>
      </c>
      <c r="L41" s="57">
        <f t="shared" si="34"/>
        <v>0</v>
      </c>
      <c r="M41" s="57">
        <f t="shared" si="34"/>
        <v>150</v>
      </c>
      <c r="N41" s="226">
        <f t="shared" si="34"/>
        <v>0</v>
      </c>
      <c r="O41" s="57">
        <f t="shared" si="34"/>
        <v>150</v>
      </c>
      <c r="P41" s="226">
        <f t="shared" si="34"/>
        <v>0</v>
      </c>
      <c r="Q41" s="57">
        <f t="shared" si="34"/>
        <v>150</v>
      </c>
      <c r="R41" s="226">
        <f t="shared" si="34"/>
        <v>0</v>
      </c>
      <c r="S41" s="57">
        <f t="shared" si="34"/>
        <v>150</v>
      </c>
      <c r="T41" s="226">
        <f t="shared" si="34"/>
        <v>-70</v>
      </c>
      <c r="U41" s="57">
        <f t="shared" si="34"/>
        <v>80</v>
      </c>
      <c r="V41" s="226">
        <f t="shared" si="34"/>
        <v>-50</v>
      </c>
      <c r="W41" s="57">
        <f t="shared" si="34"/>
        <v>30</v>
      </c>
      <c r="X41" s="226">
        <f t="shared" si="34"/>
        <v>0</v>
      </c>
      <c r="Y41" s="57">
        <f t="shared" si="34"/>
        <v>30</v>
      </c>
      <c r="Z41" s="226">
        <f t="shared" si="34"/>
        <v>0</v>
      </c>
      <c r="AA41" s="57">
        <f t="shared" si="34"/>
        <v>30</v>
      </c>
      <c r="AB41" s="226">
        <f t="shared" si="34"/>
        <v>-27.299</v>
      </c>
      <c r="AC41" s="57">
        <f t="shared" si="34"/>
        <v>2.7010000000000005</v>
      </c>
    </row>
    <row r="42" spans="1:29" s="5" customFormat="1" ht="66.75" customHeight="1" hidden="1">
      <c r="A42" s="129" t="s">
        <v>0</v>
      </c>
      <c r="B42" s="69" t="s">
        <v>406</v>
      </c>
      <c r="C42" s="127" t="s">
        <v>46</v>
      </c>
      <c r="D42" s="127" t="s">
        <v>48</v>
      </c>
      <c r="E42" s="118" t="s">
        <v>421</v>
      </c>
      <c r="F42" s="127" t="s">
        <v>35</v>
      </c>
      <c r="G42" s="57">
        <v>150</v>
      </c>
      <c r="H42" s="57"/>
      <c r="I42" s="57">
        <f>G42+H42</f>
        <v>150</v>
      </c>
      <c r="J42" s="57"/>
      <c r="K42" s="57">
        <f>I42+J42</f>
        <v>150</v>
      </c>
      <c r="L42" s="57"/>
      <c r="M42" s="57">
        <f>K42+L42</f>
        <v>150</v>
      </c>
      <c r="N42" s="226"/>
      <c r="O42" s="226">
        <f>M42+N42</f>
        <v>150</v>
      </c>
      <c r="P42" s="226"/>
      <c r="Q42" s="226">
        <f>O42+P42</f>
        <v>150</v>
      </c>
      <c r="R42" s="226"/>
      <c r="S42" s="226">
        <f>Q42+R42</f>
        <v>150</v>
      </c>
      <c r="T42" s="226">
        <v>-70</v>
      </c>
      <c r="U42" s="226">
        <f>S42+T42</f>
        <v>80</v>
      </c>
      <c r="V42" s="226">
        <v>-50</v>
      </c>
      <c r="W42" s="226">
        <f>U42+V42</f>
        <v>30</v>
      </c>
      <c r="X42" s="226"/>
      <c r="Y42" s="226">
        <f>W42+X42</f>
        <v>30</v>
      </c>
      <c r="Z42" s="226"/>
      <c r="AA42" s="226">
        <f>Y42+Z42</f>
        <v>30</v>
      </c>
      <c r="AB42" s="226">
        <v>-27.299</v>
      </c>
      <c r="AC42" s="226">
        <f>AA42+AB42</f>
        <v>2.7010000000000005</v>
      </c>
    </row>
    <row r="43" spans="1:29" s="5" customFormat="1" ht="18" customHeight="1">
      <c r="A43" s="46" t="s">
        <v>1</v>
      </c>
      <c r="B43" s="69" t="s">
        <v>406</v>
      </c>
      <c r="C43" s="34" t="s">
        <v>46</v>
      </c>
      <c r="D43" s="34" t="s">
        <v>48</v>
      </c>
      <c r="E43" s="42" t="s">
        <v>375</v>
      </c>
      <c r="F43" s="34" t="s">
        <v>427</v>
      </c>
      <c r="G43" s="57">
        <f aca="true" t="shared" si="35" ref="G43:M43">G44+G45</f>
        <v>96</v>
      </c>
      <c r="H43" s="57">
        <f t="shared" si="35"/>
        <v>0</v>
      </c>
      <c r="I43" s="57">
        <f t="shared" si="35"/>
        <v>96</v>
      </c>
      <c r="J43" s="57">
        <f t="shared" si="35"/>
        <v>0</v>
      </c>
      <c r="K43" s="57">
        <f t="shared" si="35"/>
        <v>96</v>
      </c>
      <c r="L43" s="57">
        <f t="shared" si="35"/>
        <v>11</v>
      </c>
      <c r="M43" s="57">
        <f t="shared" si="35"/>
        <v>107</v>
      </c>
      <c r="N43" s="226">
        <f aca="true" t="shared" si="36" ref="N43:S43">N44+N45</f>
        <v>51.45851</v>
      </c>
      <c r="O43" s="226">
        <f t="shared" si="36"/>
        <v>158.45851</v>
      </c>
      <c r="P43" s="226">
        <f t="shared" si="36"/>
        <v>200</v>
      </c>
      <c r="Q43" s="226">
        <f t="shared" si="36"/>
        <v>358.45851</v>
      </c>
      <c r="R43" s="226">
        <f t="shared" si="36"/>
        <v>0</v>
      </c>
      <c r="S43" s="226">
        <f t="shared" si="36"/>
        <v>358.45851</v>
      </c>
      <c r="T43" s="226">
        <f aca="true" t="shared" si="37" ref="T43:Y43">T44+T45</f>
        <v>-60</v>
      </c>
      <c r="U43" s="226">
        <f t="shared" si="37"/>
        <v>298.45851</v>
      </c>
      <c r="V43" s="226">
        <f t="shared" si="37"/>
        <v>-62.2</v>
      </c>
      <c r="W43" s="226">
        <f t="shared" si="37"/>
        <v>236.25851</v>
      </c>
      <c r="X43" s="226">
        <f t="shared" si="37"/>
        <v>100</v>
      </c>
      <c r="Y43" s="226">
        <f t="shared" si="37"/>
        <v>336.25851</v>
      </c>
      <c r="Z43" s="226">
        <f>Z44+Z45</f>
        <v>150</v>
      </c>
      <c r="AA43" s="226">
        <f>AA44+AA45</f>
        <v>486.25851</v>
      </c>
      <c r="AB43" s="226">
        <f>AB44+AB45</f>
        <v>-286.32925</v>
      </c>
      <c r="AC43" s="226">
        <f>AC44+AC45</f>
        <v>199.92926</v>
      </c>
    </row>
    <row r="44" spans="1:29" s="5" customFormat="1" ht="17.25" customHeight="1" hidden="1">
      <c r="A44" s="130" t="s">
        <v>2</v>
      </c>
      <c r="B44" s="69" t="s">
        <v>406</v>
      </c>
      <c r="C44" s="127" t="s">
        <v>46</v>
      </c>
      <c r="D44" s="127" t="s">
        <v>48</v>
      </c>
      <c r="E44" s="118" t="s">
        <v>375</v>
      </c>
      <c r="F44" s="127" t="s">
        <v>67</v>
      </c>
      <c r="G44" s="57">
        <v>36</v>
      </c>
      <c r="H44" s="57"/>
      <c r="I44" s="57">
        <f>G44+H44</f>
        <v>36</v>
      </c>
      <c r="J44" s="57"/>
      <c r="K44" s="57">
        <f>I44+J44</f>
        <v>36</v>
      </c>
      <c r="L44" s="57">
        <v>11</v>
      </c>
      <c r="M44" s="57">
        <f>K44+L44</f>
        <v>47</v>
      </c>
      <c r="N44" s="226"/>
      <c r="O44" s="57">
        <f>M44+N44</f>
        <v>47</v>
      </c>
      <c r="P44" s="226"/>
      <c r="Q44" s="57">
        <f>O44+P44</f>
        <v>47</v>
      </c>
      <c r="R44" s="226"/>
      <c r="S44" s="57">
        <f>Q44+R44</f>
        <v>47</v>
      </c>
      <c r="T44" s="226"/>
      <c r="U44" s="57">
        <f>S44+T44</f>
        <v>47</v>
      </c>
      <c r="V44" s="226"/>
      <c r="W44" s="57">
        <f>U44+V44</f>
        <v>47</v>
      </c>
      <c r="X44" s="226"/>
      <c r="Y44" s="57">
        <f>W44+X44</f>
        <v>47</v>
      </c>
      <c r="Z44" s="226"/>
      <c r="AA44" s="57">
        <f>Y44+Z44</f>
        <v>47</v>
      </c>
      <c r="AB44" s="226">
        <v>-38</v>
      </c>
      <c r="AC44" s="57">
        <f>AA44+AB44</f>
        <v>9</v>
      </c>
    </row>
    <row r="45" spans="1:29" s="5" customFormat="1" ht="17.25" customHeight="1" hidden="1">
      <c r="A45" s="130" t="s">
        <v>430</v>
      </c>
      <c r="B45" s="69" t="s">
        <v>406</v>
      </c>
      <c r="C45" s="127" t="s">
        <v>46</v>
      </c>
      <c r="D45" s="127" t="s">
        <v>48</v>
      </c>
      <c r="E45" s="118" t="s">
        <v>421</v>
      </c>
      <c r="F45" s="127" t="s">
        <v>429</v>
      </c>
      <c r="G45" s="57">
        <v>60</v>
      </c>
      <c r="H45" s="57"/>
      <c r="I45" s="57">
        <f>G45+H45</f>
        <v>60</v>
      </c>
      <c r="J45" s="57"/>
      <c r="K45" s="57">
        <f>I45+J45</f>
        <v>60</v>
      </c>
      <c r="L45" s="57"/>
      <c r="M45" s="57">
        <f>K45+L45</f>
        <v>60</v>
      </c>
      <c r="N45" s="226">
        <v>51.45851</v>
      </c>
      <c r="O45" s="226">
        <f>M45+N45</f>
        <v>111.45850999999999</v>
      </c>
      <c r="P45" s="226">
        <v>200</v>
      </c>
      <c r="Q45" s="226">
        <f>O45+P45</f>
        <v>311.45851</v>
      </c>
      <c r="R45" s="226"/>
      <c r="S45" s="226">
        <f>Q45+R45</f>
        <v>311.45851</v>
      </c>
      <c r="T45" s="226">
        <v>-60</v>
      </c>
      <c r="U45" s="226">
        <f>S45+T45</f>
        <v>251.45851</v>
      </c>
      <c r="V45" s="226">
        <v>-62.2</v>
      </c>
      <c r="W45" s="226">
        <f>U45+V45</f>
        <v>189.25851</v>
      </c>
      <c r="X45" s="226">
        <v>100</v>
      </c>
      <c r="Y45" s="226">
        <f>W45+X45</f>
        <v>289.25851</v>
      </c>
      <c r="Z45" s="226">
        <v>150</v>
      </c>
      <c r="AA45" s="226">
        <f>Y45+Z45</f>
        <v>439.25851</v>
      </c>
      <c r="AB45" s="226">
        <v>-248.32925</v>
      </c>
      <c r="AC45" s="226">
        <f>AA45+AB45</f>
        <v>190.92926</v>
      </c>
    </row>
    <row r="46" spans="1:29" s="5" customFormat="1" ht="29.25" customHeight="1">
      <c r="A46" s="131" t="s">
        <v>3</v>
      </c>
      <c r="B46" s="68" t="s">
        <v>406</v>
      </c>
      <c r="C46" s="92" t="s">
        <v>46</v>
      </c>
      <c r="D46" s="92" t="s">
        <v>48</v>
      </c>
      <c r="E46" s="108" t="s">
        <v>377</v>
      </c>
      <c r="F46" s="92"/>
      <c r="G46" s="93">
        <f aca="true" t="shared" si="38" ref="G46:AB49">G47</f>
        <v>1</v>
      </c>
      <c r="H46" s="93">
        <f t="shared" si="38"/>
        <v>0</v>
      </c>
      <c r="I46" s="93">
        <f t="shared" si="38"/>
        <v>1</v>
      </c>
      <c r="J46" s="93">
        <f t="shared" si="38"/>
        <v>0</v>
      </c>
      <c r="K46" s="93">
        <f t="shared" si="38"/>
        <v>1</v>
      </c>
      <c r="L46" s="93">
        <f t="shared" si="38"/>
        <v>0</v>
      </c>
      <c r="M46" s="93">
        <f t="shared" si="38"/>
        <v>1</v>
      </c>
      <c r="N46" s="93">
        <f t="shared" si="38"/>
        <v>0</v>
      </c>
      <c r="O46" s="93">
        <f t="shared" si="38"/>
        <v>1</v>
      </c>
      <c r="P46" s="93">
        <f t="shared" si="38"/>
        <v>0</v>
      </c>
      <c r="Q46" s="93">
        <f t="shared" si="38"/>
        <v>1</v>
      </c>
      <c r="R46" s="93">
        <f t="shared" si="38"/>
        <v>0</v>
      </c>
      <c r="S46" s="93">
        <f t="shared" si="38"/>
        <v>1</v>
      </c>
      <c r="T46" s="93">
        <f t="shared" si="38"/>
        <v>0</v>
      </c>
      <c r="U46" s="93">
        <f t="shared" si="38"/>
        <v>1</v>
      </c>
      <c r="V46" s="93">
        <f t="shared" si="38"/>
        <v>0</v>
      </c>
      <c r="W46" s="93">
        <f aca="true" t="shared" si="39" ref="V46:AC49">W47</f>
        <v>1</v>
      </c>
      <c r="X46" s="93">
        <f t="shared" si="38"/>
        <v>0</v>
      </c>
      <c r="Y46" s="93">
        <f t="shared" si="39"/>
        <v>1</v>
      </c>
      <c r="Z46" s="93">
        <f t="shared" si="38"/>
        <v>0</v>
      </c>
      <c r="AA46" s="93">
        <f t="shared" si="39"/>
        <v>1</v>
      </c>
      <c r="AB46" s="93">
        <f t="shared" si="38"/>
        <v>0</v>
      </c>
      <c r="AC46" s="93">
        <f t="shared" si="39"/>
        <v>1</v>
      </c>
    </row>
    <row r="47" spans="1:29" s="5" customFormat="1" ht="30.75" customHeight="1">
      <c r="A47" s="132" t="s">
        <v>433</v>
      </c>
      <c r="B47" s="77" t="s">
        <v>406</v>
      </c>
      <c r="C47" s="78" t="s">
        <v>46</v>
      </c>
      <c r="D47" s="78" t="s">
        <v>48</v>
      </c>
      <c r="E47" s="81" t="s">
        <v>376</v>
      </c>
      <c r="F47" s="78"/>
      <c r="G47" s="91">
        <f t="shared" si="38"/>
        <v>1</v>
      </c>
      <c r="H47" s="91">
        <f t="shared" si="38"/>
        <v>0</v>
      </c>
      <c r="I47" s="91">
        <f t="shared" si="38"/>
        <v>1</v>
      </c>
      <c r="J47" s="91">
        <f t="shared" si="38"/>
        <v>0</v>
      </c>
      <c r="K47" s="91">
        <f t="shared" si="38"/>
        <v>1</v>
      </c>
      <c r="L47" s="91">
        <f t="shared" si="38"/>
        <v>0</v>
      </c>
      <c r="M47" s="91">
        <f t="shared" si="38"/>
        <v>1</v>
      </c>
      <c r="N47" s="91">
        <f t="shared" si="38"/>
        <v>0</v>
      </c>
      <c r="O47" s="91">
        <f t="shared" si="38"/>
        <v>1</v>
      </c>
      <c r="P47" s="91">
        <f t="shared" si="38"/>
        <v>0</v>
      </c>
      <c r="Q47" s="91">
        <f t="shared" si="38"/>
        <v>1</v>
      </c>
      <c r="R47" s="91">
        <f t="shared" si="38"/>
        <v>0</v>
      </c>
      <c r="S47" s="91">
        <f t="shared" si="38"/>
        <v>1</v>
      </c>
      <c r="T47" s="91">
        <f t="shared" si="38"/>
        <v>0</v>
      </c>
      <c r="U47" s="91">
        <f t="shared" si="38"/>
        <v>1</v>
      </c>
      <c r="V47" s="91">
        <f t="shared" si="39"/>
        <v>0</v>
      </c>
      <c r="W47" s="91">
        <f t="shared" si="39"/>
        <v>1</v>
      </c>
      <c r="X47" s="91">
        <f t="shared" si="39"/>
        <v>0</v>
      </c>
      <c r="Y47" s="91">
        <f t="shared" si="39"/>
        <v>1</v>
      </c>
      <c r="Z47" s="91">
        <f t="shared" si="39"/>
        <v>0</v>
      </c>
      <c r="AA47" s="91">
        <f t="shared" si="39"/>
        <v>1</v>
      </c>
      <c r="AB47" s="91">
        <f t="shared" si="39"/>
        <v>0</v>
      </c>
      <c r="AC47" s="91">
        <f t="shared" si="39"/>
        <v>1</v>
      </c>
    </row>
    <row r="48" spans="1:29" s="5" customFormat="1" ht="30.75" customHeight="1">
      <c r="A48" s="46" t="s">
        <v>456</v>
      </c>
      <c r="B48" s="69" t="s">
        <v>406</v>
      </c>
      <c r="C48" s="78" t="s">
        <v>46</v>
      </c>
      <c r="D48" s="78" t="s">
        <v>48</v>
      </c>
      <c r="E48" s="81" t="s">
        <v>376</v>
      </c>
      <c r="F48" s="47" t="s">
        <v>457</v>
      </c>
      <c r="G48" s="91">
        <f t="shared" si="38"/>
        <v>1</v>
      </c>
      <c r="H48" s="91">
        <f t="shared" si="38"/>
        <v>0</v>
      </c>
      <c r="I48" s="91">
        <f t="shared" si="38"/>
        <v>1</v>
      </c>
      <c r="J48" s="91">
        <f t="shared" si="38"/>
        <v>0</v>
      </c>
      <c r="K48" s="91">
        <f t="shared" si="38"/>
        <v>1</v>
      </c>
      <c r="L48" s="91">
        <f t="shared" si="38"/>
        <v>0</v>
      </c>
      <c r="M48" s="91">
        <f t="shared" si="38"/>
        <v>1</v>
      </c>
      <c r="N48" s="91">
        <f t="shared" si="38"/>
        <v>0</v>
      </c>
      <c r="O48" s="91">
        <f t="shared" si="38"/>
        <v>1</v>
      </c>
      <c r="P48" s="91">
        <f t="shared" si="38"/>
        <v>0</v>
      </c>
      <c r="Q48" s="91">
        <f t="shared" si="38"/>
        <v>1</v>
      </c>
      <c r="R48" s="91">
        <f t="shared" si="38"/>
        <v>0</v>
      </c>
      <c r="S48" s="91">
        <f t="shared" si="38"/>
        <v>1</v>
      </c>
      <c r="T48" s="91">
        <f t="shared" si="38"/>
        <v>0</v>
      </c>
      <c r="U48" s="91">
        <f t="shared" si="38"/>
        <v>1</v>
      </c>
      <c r="V48" s="91">
        <f t="shared" si="39"/>
        <v>0</v>
      </c>
      <c r="W48" s="91">
        <f t="shared" si="39"/>
        <v>1</v>
      </c>
      <c r="X48" s="91">
        <f t="shared" si="39"/>
        <v>0</v>
      </c>
      <c r="Y48" s="91">
        <f t="shared" si="39"/>
        <v>1</v>
      </c>
      <c r="Z48" s="91">
        <f t="shared" si="39"/>
        <v>0</v>
      </c>
      <c r="AA48" s="91">
        <f t="shared" si="39"/>
        <v>1</v>
      </c>
      <c r="AB48" s="91">
        <f t="shared" si="39"/>
        <v>0</v>
      </c>
      <c r="AC48" s="91">
        <f t="shared" si="39"/>
        <v>1</v>
      </c>
    </row>
    <row r="49" spans="1:29" s="5" customFormat="1" ht="30.75" customHeight="1">
      <c r="A49" s="33" t="s">
        <v>458</v>
      </c>
      <c r="B49" s="69" t="s">
        <v>406</v>
      </c>
      <c r="C49" s="34" t="s">
        <v>46</v>
      </c>
      <c r="D49" s="34" t="s">
        <v>48</v>
      </c>
      <c r="E49" s="42" t="s">
        <v>376</v>
      </c>
      <c r="F49" s="34" t="s">
        <v>424</v>
      </c>
      <c r="G49" s="57">
        <f t="shared" si="38"/>
        <v>1</v>
      </c>
      <c r="H49" s="57">
        <f t="shared" si="38"/>
        <v>0</v>
      </c>
      <c r="I49" s="57">
        <f t="shared" si="38"/>
        <v>1</v>
      </c>
      <c r="J49" s="57">
        <f t="shared" si="38"/>
        <v>0</v>
      </c>
      <c r="K49" s="57">
        <f t="shared" si="38"/>
        <v>1</v>
      </c>
      <c r="L49" s="57">
        <f t="shared" si="38"/>
        <v>0</v>
      </c>
      <c r="M49" s="57">
        <f t="shared" si="38"/>
        <v>1</v>
      </c>
      <c r="N49" s="57">
        <f t="shared" si="38"/>
        <v>0</v>
      </c>
      <c r="O49" s="57">
        <f t="shared" si="38"/>
        <v>1</v>
      </c>
      <c r="P49" s="57">
        <f t="shared" si="38"/>
        <v>0</v>
      </c>
      <c r="Q49" s="57">
        <f t="shared" si="38"/>
        <v>1</v>
      </c>
      <c r="R49" s="57">
        <f t="shared" si="38"/>
        <v>0</v>
      </c>
      <c r="S49" s="57">
        <f t="shared" si="38"/>
        <v>1</v>
      </c>
      <c r="T49" s="57">
        <f t="shared" si="38"/>
        <v>0</v>
      </c>
      <c r="U49" s="57">
        <f t="shared" si="38"/>
        <v>1</v>
      </c>
      <c r="V49" s="57">
        <f t="shared" si="39"/>
        <v>0</v>
      </c>
      <c r="W49" s="57">
        <f t="shared" si="39"/>
        <v>1</v>
      </c>
      <c r="X49" s="57">
        <f t="shared" si="39"/>
        <v>0</v>
      </c>
      <c r="Y49" s="57">
        <f t="shared" si="39"/>
        <v>1</v>
      </c>
      <c r="Z49" s="57">
        <f t="shared" si="39"/>
        <v>0</v>
      </c>
      <c r="AA49" s="57">
        <f t="shared" si="39"/>
        <v>1</v>
      </c>
      <c r="AB49" s="57">
        <f t="shared" si="39"/>
        <v>0</v>
      </c>
      <c r="AC49" s="57">
        <f t="shared" si="39"/>
        <v>1</v>
      </c>
    </row>
    <row r="50" spans="1:29" s="5" customFormat="1" ht="25.5" customHeight="1" hidden="1">
      <c r="A50" s="128" t="s">
        <v>334</v>
      </c>
      <c r="B50" s="69" t="s">
        <v>406</v>
      </c>
      <c r="C50" s="127" t="s">
        <v>46</v>
      </c>
      <c r="D50" s="127" t="s">
        <v>48</v>
      </c>
      <c r="E50" s="118" t="s">
        <v>376</v>
      </c>
      <c r="F50" s="127" t="s">
        <v>65</v>
      </c>
      <c r="G50" s="57">
        <v>1</v>
      </c>
      <c r="H50" s="57"/>
      <c r="I50" s="57">
        <f>G50+H50</f>
        <v>1</v>
      </c>
      <c r="J50" s="57"/>
      <c r="K50" s="57">
        <f>I50+J50</f>
        <v>1</v>
      </c>
      <c r="L50" s="57"/>
      <c r="M50" s="57">
        <f>K50+L50</f>
        <v>1</v>
      </c>
      <c r="N50" s="57"/>
      <c r="O50" s="57">
        <f>M50+N50</f>
        <v>1</v>
      </c>
      <c r="P50" s="57"/>
      <c r="Q50" s="57">
        <f>O50+P50</f>
        <v>1</v>
      </c>
      <c r="R50" s="57"/>
      <c r="S50" s="57">
        <f>Q50+R50</f>
        <v>1</v>
      </c>
      <c r="T50" s="57"/>
      <c r="U50" s="57">
        <f>S50+T50</f>
        <v>1</v>
      </c>
      <c r="V50" s="57"/>
      <c r="W50" s="57">
        <f>U50+V50</f>
        <v>1</v>
      </c>
      <c r="X50" s="57"/>
      <c r="Y50" s="57">
        <f>W50+X50</f>
        <v>1</v>
      </c>
      <c r="Z50" s="57"/>
      <c r="AA50" s="57">
        <f>Y50+Z50</f>
        <v>1</v>
      </c>
      <c r="AB50" s="57"/>
      <c r="AC50" s="57">
        <f>AA50+AB50</f>
        <v>1</v>
      </c>
    </row>
    <row r="51" spans="1:29" s="3" customFormat="1" ht="14.25" customHeight="1">
      <c r="A51" s="100" t="s">
        <v>69</v>
      </c>
      <c r="B51" s="68" t="s">
        <v>406</v>
      </c>
      <c r="C51" s="133" t="s">
        <v>46</v>
      </c>
      <c r="D51" s="133" t="s">
        <v>57</v>
      </c>
      <c r="E51" s="119"/>
      <c r="F51" s="133"/>
      <c r="G51" s="66">
        <f aca="true" t="shared" si="40" ref="G51:M51">G52+G62</f>
        <v>169.20000000000002</v>
      </c>
      <c r="H51" s="66">
        <f t="shared" si="40"/>
        <v>20</v>
      </c>
      <c r="I51" s="66">
        <f t="shared" si="40"/>
        <v>189.20000000000002</v>
      </c>
      <c r="J51" s="66">
        <f t="shared" si="40"/>
        <v>0</v>
      </c>
      <c r="K51" s="66">
        <f t="shared" si="40"/>
        <v>189.20000000000002</v>
      </c>
      <c r="L51" s="66">
        <f t="shared" si="40"/>
        <v>0</v>
      </c>
      <c r="M51" s="66">
        <f t="shared" si="40"/>
        <v>189.20000000000002</v>
      </c>
      <c r="N51" s="232">
        <f aca="true" t="shared" si="41" ref="N51:S51">N52+N62</f>
        <v>214.52102</v>
      </c>
      <c r="O51" s="232">
        <f t="shared" si="41"/>
        <v>403.72102</v>
      </c>
      <c r="P51" s="232">
        <f t="shared" si="41"/>
        <v>954.51076</v>
      </c>
      <c r="Q51" s="232">
        <f t="shared" si="41"/>
        <v>1358.23178</v>
      </c>
      <c r="R51" s="232">
        <f t="shared" si="41"/>
        <v>0</v>
      </c>
      <c r="S51" s="232">
        <f t="shared" si="41"/>
        <v>1358.23178</v>
      </c>
      <c r="T51" s="232">
        <f aca="true" t="shared" si="42" ref="T51:Y51">T52+T62</f>
        <v>0</v>
      </c>
      <c r="U51" s="232">
        <f t="shared" si="42"/>
        <v>1358.23178</v>
      </c>
      <c r="V51" s="232">
        <f t="shared" si="42"/>
        <v>-350</v>
      </c>
      <c r="W51" s="232">
        <f t="shared" si="42"/>
        <v>1008.2317800000001</v>
      </c>
      <c r="X51" s="232">
        <f t="shared" si="42"/>
        <v>60</v>
      </c>
      <c r="Y51" s="232">
        <f t="shared" si="42"/>
        <v>1068.23178</v>
      </c>
      <c r="Z51" s="232">
        <f>Z52+Z62</f>
        <v>0</v>
      </c>
      <c r="AA51" s="232">
        <f>AA52+AA62</f>
        <v>1068.23178</v>
      </c>
      <c r="AB51" s="232">
        <f>AB52+AB62</f>
        <v>-36.6405</v>
      </c>
      <c r="AC51" s="232">
        <f>AC52+AC62</f>
        <v>1031.59128</v>
      </c>
    </row>
    <row r="52" spans="1:29" s="5" customFormat="1" ht="29.25" customHeight="1">
      <c r="A52" s="131" t="s">
        <v>3</v>
      </c>
      <c r="B52" s="106" t="s">
        <v>406</v>
      </c>
      <c r="C52" s="92" t="s">
        <v>46</v>
      </c>
      <c r="D52" s="92" t="s">
        <v>57</v>
      </c>
      <c r="E52" s="108" t="s">
        <v>377</v>
      </c>
      <c r="F52" s="92"/>
      <c r="G52" s="93">
        <f aca="true" t="shared" si="43" ref="G52:AC52">G53</f>
        <v>149.20000000000002</v>
      </c>
      <c r="H52" s="93">
        <f t="shared" si="43"/>
        <v>0</v>
      </c>
      <c r="I52" s="93">
        <f t="shared" si="43"/>
        <v>149.20000000000002</v>
      </c>
      <c r="J52" s="93">
        <f t="shared" si="43"/>
        <v>0</v>
      </c>
      <c r="K52" s="93">
        <f t="shared" si="43"/>
        <v>149.20000000000002</v>
      </c>
      <c r="L52" s="93">
        <f t="shared" si="43"/>
        <v>0</v>
      </c>
      <c r="M52" s="93">
        <f t="shared" si="43"/>
        <v>149.20000000000002</v>
      </c>
      <c r="N52" s="93">
        <f t="shared" si="43"/>
        <v>0</v>
      </c>
      <c r="O52" s="93">
        <f t="shared" si="43"/>
        <v>149.20000000000002</v>
      </c>
      <c r="P52" s="93">
        <f t="shared" si="43"/>
        <v>0</v>
      </c>
      <c r="Q52" s="93">
        <f t="shared" si="43"/>
        <v>149.20000000000002</v>
      </c>
      <c r="R52" s="93">
        <f t="shared" si="43"/>
        <v>0</v>
      </c>
      <c r="S52" s="93">
        <f t="shared" si="43"/>
        <v>149.20000000000002</v>
      </c>
      <c r="T52" s="93">
        <f t="shared" si="43"/>
        <v>0</v>
      </c>
      <c r="U52" s="93">
        <f t="shared" si="43"/>
        <v>149.20000000000002</v>
      </c>
      <c r="V52" s="93">
        <f t="shared" si="43"/>
        <v>0</v>
      </c>
      <c r="W52" s="93">
        <f t="shared" si="43"/>
        <v>149.20000000000002</v>
      </c>
      <c r="X52" s="93">
        <f t="shared" si="43"/>
        <v>0</v>
      </c>
      <c r="Y52" s="93">
        <f t="shared" si="43"/>
        <v>149.20000000000002</v>
      </c>
      <c r="Z52" s="93">
        <f t="shared" si="43"/>
        <v>0</v>
      </c>
      <c r="AA52" s="93">
        <f t="shared" si="43"/>
        <v>149.20000000000002</v>
      </c>
      <c r="AB52" s="93">
        <f t="shared" si="43"/>
        <v>0</v>
      </c>
      <c r="AC52" s="93">
        <f t="shared" si="43"/>
        <v>149.2</v>
      </c>
    </row>
    <row r="53" spans="1:29" s="6" customFormat="1" ht="29.25" customHeight="1">
      <c r="A53" s="134" t="s">
        <v>434</v>
      </c>
      <c r="B53" s="69" t="s">
        <v>406</v>
      </c>
      <c r="C53" s="83" t="s">
        <v>46</v>
      </c>
      <c r="D53" s="83" t="s">
        <v>57</v>
      </c>
      <c r="E53" s="81" t="s">
        <v>378</v>
      </c>
      <c r="F53" s="83"/>
      <c r="G53" s="82">
        <f aca="true" t="shared" si="44" ref="G53:M53">G54+G58</f>
        <v>149.20000000000002</v>
      </c>
      <c r="H53" s="82">
        <f t="shared" si="44"/>
        <v>0</v>
      </c>
      <c r="I53" s="82">
        <f t="shared" si="44"/>
        <v>149.20000000000002</v>
      </c>
      <c r="J53" s="82">
        <f t="shared" si="44"/>
        <v>0</v>
      </c>
      <c r="K53" s="82">
        <f t="shared" si="44"/>
        <v>149.20000000000002</v>
      </c>
      <c r="L53" s="82">
        <f t="shared" si="44"/>
        <v>0</v>
      </c>
      <c r="M53" s="82">
        <f t="shared" si="44"/>
        <v>149.20000000000002</v>
      </c>
      <c r="N53" s="82">
        <f aca="true" t="shared" si="45" ref="N53:S53">N54+N58</f>
        <v>0</v>
      </c>
      <c r="O53" s="82">
        <f t="shared" si="45"/>
        <v>149.20000000000002</v>
      </c>
      <c r="P53" s="82">
        <f t="shared" si="45"/>
        <v>0</v>
      </c>
      <c r="Q53" s="82">
        <f t="shared" si="45"/>
        <v>149.20000000000002</v>
      </c>
      <c r="R53" s="82">
        <f t="shared" si="45"/>
        <v>0</v>
      </c>
      <c r="S53" s="82">
        <f t="shared" si="45"/>
        <v>149.20000000000002</v>
      </c>
      <c r="T53" s="82">
        <f aca="true" t="shared" si="46" ref="T53:Y53">T54+T58</f>
        <v>0</v>
      </c>
      <c r="U53" s="82">
        <f t="shared" si="46"/>
        <v>149.20000000000002</v>
      </c>
      <c r="V53" s="82">
        <f t="shared" si="46"/>
        <v>0</v>
      </c>
      <c r="W53" s="82">
        <f t="shared" si="46"/>
        <v>149.20000000000002</v>
      </c>
      <c r="X53" s="82">
        <f t="shared" si="46"/>
        <v>0</v>
      </c>
      <c r="Y53" s="82">
        <f t="shared" si="46"/>
        <v>149.20000000000002</v>
      </c>
      <c r="Z53" s="82">
        <f>Z54+Z58</f>
        <v>0</v>
      </c>
      <c r="AA53" s="82">
        <f>AA54+AA58</f>
        <v>149.20000000000002</v>
      </c>
      <c r="AB53" s="82">
        <f>AB54+AB58</f>
        <v>0</v>
      </c>
      <c r="AC53" s="82">
        <f>AC54+AC58</f>
        <v>149.2</v>
      </c>
    </row>
    <row r="54" spans="1:29" s="6" customFormat="1" ht="43.5" customHeight="1">
      <c r="A54" s="114" t="s">
        <v>452</v>
      </c>
      <c r="B54" s="69" t="s">
        <v>406</v>
      </c>
      <c r="C54" s="28" t="s">
        <v>46</v>
      </c>
      <c r="D54" s="28" t="s">
        <v>57</v>
      </c>
      <c r="E54" s="135" t="s">
        <v>378</v>
      </c>
      <c r="F54" s="28" t="s">
        <v>341</v>
      </c>
      <c r="G54" s="82">
        <f aca="true" t="shared" si="47" ref="G54:AC54">G55</f>
        <v>121.4</v>
      </c>
      <c r="H54" s="82">
        <f t="shared" si="47"/>
        <v>0</v>
      </c>
      <c r="I54" s="82">
        <f t="shared" si="47"/>
        <v>121.4</v>
      </c>
      <c r="J54" s="82">
        <f t="shared" si="47"/>
        <v>0</v>
      </c>
      <c r="K54" s="82">
        <f t="shared" si="47"/>
        <v>121.4</v>
      </c>
      <c r="L54" s="82">
        <f t="shared" si="47"/>
        <v>0</v>
      </c>
      <c r="M54" s="82">
        <f t="shared" si="47"/>
        <v>121.4</v>
      </c>
      <c r="N54" s="82">
        <f t="shared" si="47"/>
        <v>0</v>
      </c>
      <c r="O54" s="82">
        <f t="shared" si="47"/>
        <v>121.4</v>
      </c>
      <c r="P54" s="82">
        <f t="shared" si="47"/>
        <v>0</v>
      </c>
      <c r="Q54" s="82">
        <f t="shared" si="47"/>
        <v>121.4</v>
      </c>
      <c r="R54" s="82">
        <f t="shared" si="47"/>
        <v>0</v>
      </c>
      <c r="S54" s="82">
        <f t="shared" si="47"/>
        <v>121.4</v>
      </c>
      <c r="T54" s="82">
        <f t="shared" si="47"/>
        <v>0</v>
      </c>
      <c r="U54" s="82">
        <f t="shared" si="47"/>
        <v>121.4</v>
      </c>
      <c r="V54" s="82">
        <f t="shared" si="47"/>
        <v>0</v>
      </c>
      <c r="W54" s="82">
        <f t="shared" si="47"/>
        <v>121.4</v>
      </c>
      <c r="X54" s="82">
        <f t="shared" si="47"/>
        <v>0</v>
      </c>
      <c r="Y54" s="82">
        <f t="shared" si="47"/>
        <v>121.4</v>
      </c>
      <c r="Z54" s="82">
        <f t="shared" si="47"/>
        <v>0</v>
      </c>
      <c r="AA54" s="82">
        <f t="shared" si="47"/>
        <v>121.4</v>
      </c>
      <c r="AB54" s="82">
        <f t="shared" si="47"/>
        <v>-2.73838</v>
      </c>
      <c r="AC54" s="82">
        <f t="shared" si="47"/>
        <v>118.66162</v>
      </c>
    </row>
    <row r="55" spans="1:29" ht="17.25" customHeight="1">
      <c r="A55" s="33" t="s">
        <v>423</v>
      </c>
      <c r="B55" s="69" t="s">
        <v>406</v>
      </c>
      <c r="C55" s="37" t="s">
        <v>46</v>
      </c>
      <c r="D55" s="37" t="s">
        <v>57</v>
      </c>
      <c r="E55" s="42" t="s">
        <v>378</v>
      </c>
      <c r="F55" s="37" t="s">
        <v>337</v>
      </c>
      <c r="G55" s="60">
        <f aca="true" t="shared" si="48" ref="G55:M55">G56+G57</f>
        <v>121.4</v>
      </c>
      <c r="H55" s="60">
        <f t="shared" si="48"/>
        <v>0</v>
      </c>
      <c r="I55" s="60">
        <f t="shared" si="48"/>
        <v>121.4</v>
      </c>
      <c r="J55" s="60">
        <f t="shared" si="48"/>
        <v>0</v>
      </c>
      <c r="K55" s="60">
        <f t="shared" si="48"/>
        <v>121.4</v>
      </c>
      <c r="L55" s="60">
        <f t="shared" si="48"/>
        <v>0</v>
      </c>
      <c r="M55" s="60">
        <f t="shared" si="48"/>
        <v>121.4</v>
      </c>
      <c r="N55" s="60">
        <f aca="true" t="shared" si="49" ref="N55:S55">N56+N57</f>
        <v>0</v>
      </c>
      <c r="O55" s="60">
        <f t="shared" si="49"/>
        <v>121.4</v>
      </c>
      <c r="P55" s="60">
        <f t="shared" si="49"/>
        <v>0</v>
      </c>
      <c r="Q55" s="60">
        <f t="shared" si="49"/>
        <v>121.4</v>
      </c>
      <c r="R55" s="60">
        <f t="shared" si="49"/>
        <v>0</v>
      </c>
      <c r="S55" s="60">
        <f t="shared" si="49"/>
        <v>121.4</v>
      </c>
      <c r="T55" s="60">
        <f aca="true" t="shared" si="50" ref="T55:Y55">T56+T57</f>
        <v>0</v>
      </c>
      <c r="U55" s="60">
        <f t="shared" si="50"/>
        <v>121.4</v>
      </c>
      <c r="V55" s="60">
        <f t="shared" si="50"/>
        <v>0</v>
      </c>
      <c r="W55" s="60">
        <f t="shared" si="50"/>
        <v>121.4</v>
      </c>
      <c r="X55" s="60">
        <f t="shared" si="50"/>
        <v>0</v>
      </c>
      <c r="Y55" s="60">
        <f t="shared" si="50"/>
        <v>121.4</v>
      </c>
      <c r="Z55" s="60">
        <f>Z56+Z57</f>
        <v>0</v>
      </c>
      <c r="AA55" s="60">
        <f>AA56+AA57</f>
        <v>121.4</v>
      </c>
      <c r="AB55" s="60">
        <f>AB56+AB57</f>
        <v>-2.73838</v>
      </c>
      <c r="AC55" s="60">
        <f>AC56+AC57</f>
        <v>118.66162</v>
      </c>
    </row>
    <row r="56" spans="1:29" s="5" customFormat="1" ht="15.75" hidden="1">
      <c r="A56" s="115" t="s">
        <v>415</v>
      </c>
      <c r="B56" s="69" t="s">
        <v>406</v>
      </c>
      <c r="C56" s="136" t="s">
        <v>46</v>
      </c>
      <c r="D56" s="136" t="s">
        <v>57</v>
      </c>
      <c r="E56" s="118" t="s">
        <v>378</v>
      </c>
      <c r="F56" s="127" t="s">
        <v>61</v>
      </c>
      <c r="G56" s="57">
        <v>93.2</v>
      </c>
      <c r="H56" s="57"/>
      <c r="I56" s="57">
        <f>G56+H56</f>
        <v>93.2</v>
      </c>
      <c r="J56" s="57"/>
      <c r="K56" s="57">
        <f>I56+J56</f>
        <v>93.2</v>
      </c>
      <c r="L56" s="57"/>
      <c r="M56" s="57">
        <f>K56+L56</f>
        <v>93.2</v>
      </c>
      <c r="N56" s="57"/>
      <c r="O56" s="57">
        <f>M56+N56</f>
        <v>93.2</v>
      </c>
      <c r="P56" s="57"/>
      <c r="Q56" s="57">
        <f>O56+P56</f>
        <v>93.2</v>
      </c>
      <c r="R56" s="57"/>
      <c r="S56" s="57">
        <f>Q56+R56</f>
        <v>93.2</v>
      </c>
      <c r="T56" s="57"/>
      <c r="U56" s="57">
        <f>S56+T56</f>
        <v>93.2</v>
      </c>
      <c r="V56" s="57"/>
      <c r="W56" s="57">
        <f>U56+V56</f>
        <v>93.2</v>
      </c>
      <c r="X56" s="57"/>
      <c r="Y56" s="57">
        <f>W56+X56</f>
        <v>93.2</v>
      </c>
      <c r="Z56" s="57"/>
      <c r="AA56" s="57">
        <f>Y56+Z56</f>
        <v>93.2</v>
      </c>
      <c r="AB56" s="226">
        <v>-2.06206</v>
      </c>
      <c r="AC56" s="57">
        <f>AA56+AB56</f>
        <v>91.13794</v>
      </c>
    </row>
    <row r="57" spans="1:29" s="5" customFormat="1" ht="38.25" hidden="1">
      <c r="A57" s="115" t="s">
        <v>417</v>
      </c>
      <c r="B57" s="69" t="s">
        <v>406</v>
      </c>
      <c r="C57" s="136" t="s">
        <v>46</v>
      </c>
      <c r="D57" s="136" t="s">
        <v>57</v>
      </c>
      <c r="E57" s="118" t="s">
        <v>378</v>
      </c>
      <c r="F57" s="127" t="s">
        <v>418</v>
      </c>
      <c r="G57" s="57">
        <v>28.2</v>
      </c>
      <c r="H57" s="57"/>
      <c r="I57" s="57">
        <f>G57+H57</f>
        <v>28.2</v>
      </c>
      <c r="J57" s="57"/>
      <c r="K57" s="57">
        <f>I57+J57</f>
        <v>28.2</v>
      </c>
      <c r="L57" s="57"/>
      <c r="M57" s="57">
        <f>K57+L57</f>
        <v>28.2</v>
      </c>
      <c r="N57" s="57"/>
      <c r="O57" s="57">
        <f>M57+N57</f>
        <v>28.2</v>
      </c>
      <c r="P57" s="57"/>
      <c r="Q57" s="57">
        <f>O57+P57</f>
        <v>28.2</v>
      </c>
      <c r="R57" s="57"/>
      <c r="S57" s="57">
        <f>Q57+R57</f>
        <v>28.2</v>
      </c>
      <c r="T57" s="57"/>
      <c r="U57" s="57">
        <f>S57+T57</f>
        <v>28.2</v>
      </c>
      <c r="V57" s="57"/>
      <c r="W57" s="57">
        <f>U57+V57</f>
        <v>28.2</v>
      </c>
      <c r="X57" s="57"/>
      <c r="Y57" s="57">
        <f>W57+X57</f>
        <v>28.2</v>
      </c>
      <c r="Z57" s="57"/>
      <c r="AA57" s="57">
        <f>Y57+Z57</f>
        <v>28.2</v>
      </c>
      <c r="AB57" s="226">
        <v>-0.67632</v>
      </c>
      <c r="AC57" s="57">
        <f>AA57+AB57</f>
        <v>27.52368</v>
      </c>
    </row>
    <row r="58" spans="1:29" s="5" customFormat="1" ht="25.5">
      <c r="A58" s="46" t="s">
        <v>456</v>
      </c>
      <c r="B58" s="69" t="s">
        <v>406</v>
      </c>
      <c r="C58" s="37" t="s">
        <v>46</v>
      </c>
      <c r="D58" s="37" t="s">
        <v>57</v>
      </c>
      <c r="E58" s="42" t="s">
        <v>378</v>
      </c>
      <c r="F58" s="34" t="s">
        <v>457</v>
      </c>
      <c r="G58" s="57">
        <f aca="true" t="shared" si="51" ref="G58:AC58">G59</f>
        <v>27.8</v>
      </c>
      <c r="H58" s="57">
        <f t="shared" si="51"/>
        <v>0</v>
      </c>
      <c r="I58" s="57">
        <f t="shared" si="51"/>
        <v>27.8</v>
      </c>
      <c r="J58" s="57">
        <f t="shared" si="51"/>
        <v>0</v>
      </c>
      <c r="K58" s="57">
        <f t="shared" si="51"/>
        <v>27.8</v>
      </c>
      <c r="L58" s="57">
        <f t="shared" si="51"/>
        <v>0</v>
      </c>
      <c r="M58" s="57">
        <f t="shared" si="51"/>
        <v>27.8</v>
      </c>
      <c r="N58" s="57">
        <f t="shared" si="51"/>
        <v>0</v>
      </c>
      <c r="O58" s="57">
        <f t="shared" si="51"/>
        <v>27.8</v>
      </c>
      <c r="P58" s="57">
        <f t="shared" si="51"/>
        <v>0</v>
      </c>
      <c r="Q58" s="57">
        <f t="shared" si="51"/>
        <v>27.8</v>
      </c>
      <c r="R58" s="57">
        <f t="shared" si="51"/>
        <v>0</v>
      </c>
      <c r="S58" s="57">
        <f t="shared" si="51"/>
        <v>27.8</v>
      </c>
      <c r="T58" s="57">
        <f t="shared" si="51"/>
        <v>0</v>
      </c>
      <c r="U58" s="57">
        <f t="shared" si="51"/>
        <v>27.8</v>
      </c>
      <c r="V58" s="57">
        <f t="shared" si="51"/>
        <v>0</v>
      </c>
      <c r="W58" s="57">
        <f t="shared" si="51"/>
        <v>27.8</v>
      </c>
      <c r="X58" s="57">
        <f t="shared" si="51"/>
        <v>0</v>
      </c>
      <c r="Y58" s="57">
        <f t="shared" si="51"/>
        <v>27.8</v>
      </c>
      <c r="Z58" s="57">
        <f t="shared" si="51"/>
        <v>0</v>
      </c>
      <c r="AA58" s="57">
        <f t="shared" si="51"/>
        <v>27.8</v>
      </c>
      <c r="AB58" s="57">
        <f t="shared" si="51"/>
        <v>2.7383800000000003</v>
      </c>
      <c r="AC58" s="57">
        <f t="shared" si="51"/>
        <v>30.53838</v>
      </c>
    </row>
    <row r="59" spans="1:29" s="5" customFormat="1" ht="25.5">
      <c r="A59" s="33" t="s">
        <v>425</v>
      </c>
      <c r="B59" s="69" t="s">
        <v>406</v>
      </c>
      <c r="C59" s="37" t="s">
        <v>46</v>
      </c>
      <c r="D59" s="37" t="s">
        <v>57</v>
      </c>
      <c r="E59" s="42" t="s">
        <v>378</v>
      </c>
      <c r="F59" s="34" t="s">
        <v>424</v>
      </c>
      <c r="G59" s="57">
        <f aca="true" t="shared" si="52" ref="G59:M59">G60+G61</f>
        <v>27.8</v>
      </c>
      <c r="H59" s="57">
        <f t="shared" si="52"/>
        <v>0</v>
      </c>
      <c r="I59" s="57">
        <f t="shared" si="52"/>
        <v>27.8</v>
      </c>
      <c r="J59" s="57">
        <f t="shared" si="52"/>
        <v>0</v>
      </c>
      <c r="K59" s="57">
        <f t="shared" si="52"/>
        <v>27.8</v>
      </c>
      <c r="L59" s="57">
        <f t="shared" si="52"/>
        <v>0</v>
      </c>
      <c r="M59" s="57">
        <f t="shared" si="52"/>
        <v>27.8</v>
      </c>
      <c r="N59" s="57">
        <f aca="true" t="shared" si="53" ref="N59:S59">N60+N61</f>
        <v>0</v>
      </c>
      <c r="O59" s="57">
        <f t="shared" si="53"/>
        <v>27.8</v>
      </c>
      <c r="P59" s="57">
        <f t="shared" si="53"/>
        <v>0</v>
      </c>
      <c r="Q59" s="57">
        <f t="shared" si="53"/>
        <v>27.8</v>
      </c>
      <c r="R59" s="57">
        <f t="shared" si="53"/>
        <v>0</v>
      </c>
      <c r="S59" s="57">
        <f t="shared" si="53"/>
        <v>27.8</v>
      </c>
      <c r="T59" s="57">
        <f aca="true" t="shared" si="54" ref="T59:Y59">T60+T61</f>
        <v>0</v>
      </c>
      <c r="U59" s="57">
        <f t="shared" si="54"/>
        <v>27.8</v>
      </c>
      <c r="V59" s="57">
        <f t="shared" si="54"/>
        <v>0</v>
      </c>
      <c r="W59" s="57">
        <f t="shared" si="54"/>
        <v>27.8</v>
      </c>
      <c r="X59" s="57">
        <f t="shared" si="54"/>
        <v>0</v>
      </c>
      <c r="Y59" s="57">
        <f t="shared" si="54"/>
        <v>27.8</v>
      </c>
      <c r="Z59" s="57">
        <f>Z60+Z61</f>
        <v>0</v>
      </c>
      <c r="AA59" s="57">
        <f>AA60+AA61</f>
        <v>27.8</v>
      </c>
      <c r="AB59" s="57">
        <f>AB60+AB61</f>
        <v>2.7383800000000003</v>
      </c>
      <c r="AC59" s="57">
        <f>AC60+AC61</f>
        <v>30.53838</v>
      </c>
    </row>
    <row r="60" spans="1:29" s="5" customFormat="1" ht="25.5" hidden="1">
      <c r="A60" s="128" t="s">
        <v>63</v>
      </c>
      <c r="B60" s="69" t="s">
        <v>406</v>
      </c>
      <c r="C60" s="136" t="s">
        <v>46</v>
      </c>
      <c r="D60" s="136" t="s">
        <v>57</v>
      </c>
      <c r="E60" s="118" t="s">
        <v>378</v>
      </c>
      <c r="F60" s="127" t="s">
        <v>64</v>
      </c>
      <c r="G60" s="58">
        <v>7</v>
      </c>
      <c r="H60" s="58"/>
      <c r="I60" s="58">
        <f>G60+H60</f>
        <v>7</v>
      </c>
      <c r="J60" s="58"/>
      <c r="K60" s="58">
        <f>I60+J60</f>
        <v>7</v>
      </c>
      <c r="L60" s="58">
        <v>1.2</v>
      </c>
      <c r="M60" s="58">
        <f>K60+L60</f>
        <v>8.2</v>
      </c>
      <c r="N60" s="58">
        <v>1.2</v>
      </c>
      <c r="O60" s="58">
        <f>M60+N60</f>
        <v>9.399999999999999</v>
      </c>
      <c r="P60" s="58">
        <v>1.2</v>
      </c>
      <c r="Q60" s="58">
        <f>O60+P60</f>
        <v>10.599999999999998</v>
      </c>
      <c r="R60" s="58">
        <v>1.2</v>
      </c>
      <c r="S60" s="58">
        <f>Q60+R60</f>
        <v>11.799999999999997</v>
      </c>
      <c r="T60" s="58"/>
      <c r="U60" s="58">
        <f>S60+T60</f>
        <v>11.799999999999997</v>
      </c>
      <c r="V60" s="58"/>
      <c r="W60" s="58">
        <f>U60+V60</f>
        <v>11.799999999999997</v>
      </c>
      <c r="X60" s="58"/>
      <c r="Y60" s="58">
        <f>W60+X60</f>
        <v>11.799999999999997</v>
      </c>
      <c r="Z60" s="58"/>
      <c r="AA60" s="58">
        <f>Y60+Z60</f>
        <v>11.799999999999997</v>
      </c>
      <c r="AB60" s="90">
        <v>-0.982</v>
      </c>
      <c r="AC60" s="58">
        <f>AA60+AB60</f>
        <v>10.817999999999998</v>
      </c>
    </row>
    <row r="61" spans="1:29" s="5" customFormat="1" ht="28.5" customHeight="1" hidden="1">
      <c r="A61" s="128" t="s">
        <v>334</v>
      </c>
      <c r="B61" s="69" t="s">
        <v>406</v>
      </c>
      <c r="C61" s="136" t="s">
        <v>46</v>
      </c>
      <c r="D61" s="136" t="s">
        <v>57</v>
      </c>
      <c r="E61" s="118" t="s">
        <v>378</v>
      </c>
      <c r="F61" s="127" t="s">
        <v>65</v>
      </c>
      <c r="G61" s="57">
        <v>20.8</v>
      </c>
      <c r="H61" s="57"/>
      <c r="I61" s="58">
        <f>G61+H61</f>
        <v>20.8</v>
      </c>
      <c r="J61" s="57"/>
      <c r="K61" s="58">
        <f>I61+J61</f>
        <v>20.8</v>
      </c>
      <c r="L61" s="57">
        <v>-1.2</v>
      </c>
      <c r="M61" s="58">
        <f>K61+L61</f>
        <v>19.6</v>
      </c>
      <c r="N61" s="57">
        <v>-1.2</v>
      </c>
      <c r="O61" s="58">
        <f>M61+N61</f>
        <v>18.400000000000002</v>
      </c>
      <c r="P61" s="57">
        <v>-1.2</v>
      </c>
      <c r="Q61" s="58">
        <f>O61+P61</f>
        <v>17.200000000000003</v>
      </c>
      <c r="R61" s="57">
        <v>-1.2</v>
      </c>
      <c r="S61" s="58">
        <f>Q61+R61</f>
        <v>16.000000000000004</v>
      </c>
      <c r="T61" s="57"/>
      <c r="U61" s="58">
        <f>S61+T61</f>
        <v>16.000000000000004</v>
      </c>
      <c r="V61" s="57"/>
      <c r="W61" s="58">
        <f>U61+V61</f>
        <v>16.000000000000004</v>
      </c>
      <c r="X61" s="57"/>
      <c r="Y61" s="58">
        <f>W61+X61</f>
        <v>16.000000000000004</v>
      </c>
      <c r="Z61" s="57"/>
      <c r="AA61" s="58">
        <f>Y61+Z61</f>
        <v>16.000000000000004</v>
      </c>
      <c r="AB61" s="226">
        <v>3.72038</v>
      </c>
      <c r="AC61" s="58">
        <f>AA61+AB61</f>
        <v>19.720380000000002</v>
      </c>
    </row>
    <row r="62" spans="1:29" s="138" customFormat="1" ht="28.5" customHeight="1">
      <c r="A62" s="125" t="s">
        <v>436</v>
      </c>
      <c r="B62" s="106" t="s">
        <v>406</v>
      </c>
      <c r="C62" s="137" t="s">
        <v>46</v>
      </c>
      <c r="D62" s="137" t="s">
        <v>57</v>
      </c>
      <c r="E62" s="108" t="s">
        <v>379</v>
      </c>
      <c r="F62" s="92"/>
      <c r="G62" s="93">
        <f aca="true" t="shared" si="55" ref="G62:L62">G67+G71</f>
        <v>20</v>
      </c>
      <c r="H62" s="93">
        <f t="shared" si="55"/>
        <v>20</v>
      </c>
      <c r="I62" s="93">
        <f t="shared" si="55"/>
        <v>40</v>
      </c>
      <c r="J62" s="93">
        <f t="shared" si="55"/>
        <v>0</v>
      </c>
      <c r="K62" s="93">
        <f t="shared" si="55"/>
        <v>40</v>
      </c>
      <c r="L62" s="93">
        <f t="shared" si="55"/>
        <v>0</v>
      </c>
      <c r="M62" s="93">
        <f aca="true" t="shared" si="56" ref="M62:S62">M67+M71+M63</f>
        <v>40</v>
      </c>
      <c r="N62" s="231">
        <f t="shared" si="56"/>
        <v>214.52102</v>
      </c>
      <c r="O62" s="231">
        <f t="shared" si="56"/>
        <v>254.52102</v>
      </c>
      <c r="P62" s="231">
        <f t="shared" si="56"/>
        <v>954.51076</v>
      </c>
      <c r="Q62" s="231">
        <f t="shared" si="56"/>
        <v>1209.03178</v>
      </c>
      <c r="R62" s="231">
        <f t="shared" si="56"/>
        <v>0</v>
      </c>
      <c r="S62" s="231">
        <f t="shared" si="56"/>
        <v>1209.03178</v>
      </c>
      <c r="T62" s="231">
        <f aca="true" t="shared" si="57" ref="T62:Y62">T67+T71+T63</f>
        <v>0</v>
      </c>
      <c r="U62" s="231">
        <f t="shared" si="57"/>
        <v>1209.03178</v>
      </c>
      <c r="V62" s="231">
        <f t="shared" si="57"/>
        <v>-350</v>
      </c>
      <c r="W62" s="231">
        <f t="shared" si="57"/>
        <v>859.03178</v>
      </c>
      <c r="X62" s="231">
        <f t="shared" si="57"/>
        <v>60</v>
      </c>
      <c r="Y62" s="231">
        <f t="shared" si="57"/>
        <v>919.03178</v>
      </c>
      <c r="Z62" s="231">
        <f>Z67+Z71+Z63</f>
        <v>0</v>
      </c>
      <c r="AA62" s="231">
        <f>AA67+AA71+AA63</f>
        <v>919.03178</v>
      </c>
      <c r="AB62" s="231">
        <f>AB67+AB71+AB63</f>
        <v>-36.6405</v>
      </c>
      <c r="AC62" s="231">
        <f>AC67+AC71+AC63</f>
        <v>882.39128</v>
      </c>
    </row>
    <row r="63" spans="1:29" s="138" customFormat="1" ht="28.5" customHeight="1">
      <c r="A63" s="79" t="s">
        <v>100</v>
      </c>
      <c r="B63" s="77" t="s">
        <v>406</v>
      </c>
      <c r="C63" s="83" t="s">
        <v>46</v>
      </c>
      <c r="D63" s="83" t="s">
        <v>57</v>
      </c>
      <c r="E63" s="81" t="s">
        <v>99</v>
      </c>
      <c r="F63" s="92"/>
      <c r="G63" s="93"/>
      <c r="H63" s="93"/>
      <c r="I63" s="93"/>
      <c r="J63" s="93"/>
      <c r="K63" s="93"/>
      <c r="L63" s="93"/>
      <c r="M63" s="91">
        <f aca="true" t="shared" si="58" ref="M63:AB65">M64</f>
        <v>0</v>
      </c>
      <c r="N63" s="228">
        <f t="shared" si="58"/>
        <v>164.52102</v>
      </c>
      <c r="O63" s="228">
        <f t="shared" si="58"/>
        <v>164.52102</v>
      </c>
      <c r="P63" s="228">
        <f t="shared" si="58"/>
        <v>954.51076</v>
      </c>
      <c r="Q63" s="228">
        <f t="shared" si="58"/>
        <v>1119.03178</v>
      </c>
      <c r="R63" s="228">
        <f t="shared" si="58"/>
        <v>0</v>
      </c>
      <c r="S63" s="228">
        <f t="shared" si="58"/>
        <v>1119.03178</v>
      </c>
      <c r="T63" s="228">
        <f t="shared" si="58"/>
        <v>0</v>
      </c>
      <c r="U63" s="228">
        <f t="shared" si="58"/>
        <v>1119.03178</v>
      </c>
      <c r="V63" s="228">
        <f t="shared" si="58"/>
        <v>-300</v>
      </c>
      <c r="W63" s="228">
        <f t="shared" si="58"/>
        <v>819.03178</v>
      </c>
      <c r="X63" s="228">
        <f t="shared" si="58"/>
        <v>0</v>
      </c>
      <c r="Y63" s="228">
        <f t="shared" si="58"/>
        <v>819.03178</v>
      </c>
      <c r="Z63" s="228">
        <f t="shared" si="58"/>
        <v>0</v>
      </c>
      <c r="AA63" s="228">
        <f t="shared" si="58"/>
        <v>819.03178</v>
      </c>
      <c r="AB63" s="228">
        <f t="shared" si="58"/>
        <v>-49.737</v>
      </c>
      <c r="AC63" s="228">
        <f aca="true" t="shared" si="59" ref="AB63:AC65">AC64</f>
        <v>769.2947800000001</v>
      </c>
    </row>
    <row r="64" spans="1:29" s="138" customFormat="1" ht="15.75">
      <c r="A64" s="36" t="s">
        <v>343</v>
      </c>
      <c r="B64" s="69" t="s">
        <v>406</v>
      </c>
      <c r="C64" s="28" t="s">
        <v>46</v>
      </c>
      <c r="D64" s="28" t="s">
        <v>57</v>
      </c>
      <c r="E64" s="135" t="s">
        <v>99</v>
      </c>
      <c r="F64" s="47" t="s">
        <v>459</v>
      </c>
      <c r="G64" s="93"/>
      <c r="H64" s="93"/>
      <c r="I64" s="93"/>
      <c r="J64" s="93"/>
      <c r="K64" s="93"/>
      <c r="L64" s="93"/>
      <c r="M64" s="91">
        <f t="shared" si="58"/>
        <v>0</v>
      </c>
      <c r="N64" s="230">
        <f t="shared" si="58"/>
        <v>164.52102</v>
      </c>
      <c r="O64" s="230">
        <f t="shared" si="58"/>
        <v>164.52102</v>
      </c>
      <c r="P64" s="230">
        <f t="shared" si="58"/>
        <v>954.51076</v>
      </c>
      <c r="Q64" s="230">
        <f t="shared" si="58"/>
        <v>1119.03178</v>
      </c>
      <c r="R64" s="230">
        <f t="shared" si="58"/>
        <v>0</v>
      </c>
      <c r="S64" s="230">
        <f t="shared" si="58"/>
        <v>1119.03178</v>
      </c>
      <c r="T64" s="230">
        <f t="shared" si="58"/>
        <v>0</v>
      </c>
      <c r="U64" s="230">
        <f t="shared" si="58"/>
        <v>1119.03178</v>
      </c>
      <c r="V64" s="230">
        <f t="shared" si="58"/>
        <v>-300</v>
      </c>
      <c r="W64" s="230">
        <f t="shared" si="58"/>
        <v>819.03178</v>
      </c>
      <c r="X64" s="230">
        <f t="shared" si="58"/>
        <v>0</v>
      </c>
      <c r="Y64" s="230">
        <f t="shared" si="58"/>
        <v>819.03178</v>
      </c>
      <c r="Z64" s="230">
        <f t="shared" si="58"/>
        <v>0</v>
      </c>
      <c r="AA64" s="230">
        <f t="shared" si="58"/>
        <v>819.03178</v>
      </c>
      <c r="AB64" s="230">
        <f t="shared" si="59"/>
        <v>-49.737</v>
      </c>
      <c r="AC64" s="230">
        <f t="shared" si="59"/>
        <v>769.2947800000001</v>
      </c>
    </row>
    <row r="65" spans="1:29" s="138" customFormat="1" ht="15.75">
      <c r="A65" s="36" t="s">
        <v>460</v>
      </c>
      <c r="B65" s="69" t="s">
        <v>406</v>
      </c>
      <c r="C65" s="28" t="s">
        <v>46</v>
      </c>
      <c r="D65" s="28" t="s">
        <v>57</v>
      </c>
      <c r="E65" s="135" t="s">
        <v>99</v>
      </c>
      <c r="F65" s="47" t="s">
        <v>461</v>
      </c>
      <c r="G65" s="93"/>
      <c r="H65" s="93"/>
      <c r="I65" s="93"/>
      <c r="J65" s="93"/>
      <c r="K65" s="93"/>
      <c r="L65" s="93"/>
      <c r="M65" s="91">
        <f t="shared" si="58"/>
        <v>0</v>
      </c>
      <c r="N65" s="230">
        <f t="shared" si="58"/>
        <v>164.52102</v>
      </c>
      <c r="O65" s="230">
        <f t="shared" si="58"/>
        <v>164.52102</v>
      </c>
      <c r="P65" s="230">
        <f t="shared" si="58"/>
        <v>954.51076</v>
      </c>
      <c r="Q65" s="230">
        <f t="shared" si="58"/>
        <v>1119.03178</v>
      </c>
      <c r="R65" s="230">
        <f t="shared" si="58"/>
        <v>0</v>
      </c>
      <c r="S65" s="230">
        <f t="shared" si="58"/>
        <v>1119.03178</v>
      </c>
      <c r="T65" s="230">
        <f t="shared" si="58"/>
        <v>0</v>
      </c>
      <c r="U65" s="230">
        <f t="shared" si="58"/>
        <v>1119.03178</v>
      </c>
      <c r="V65" s="230">
        <f t="shared" si="58"/>
        <v>-300</v>
      </c>
      <c r="W65" s="230">
        <f t="shared" si="58"/>
        <v>819.03178</v>
      </c>
      <c r="X65" s="230">
        <f t="shared" si="58"/>
        <v>0</v>
      </c>
      <c r="Y65" s="230">
        <f t="shared" si="58"/>
        <v>819.03178</v>
      </c>
      <c r="Z65" s="230">
        <f t="shared" si="58"/>
        <v>0</v>
      </c>
      <c r="AA65" s="230">
        <f t="shared" si="58"/>
        <v>819.03178</v>
      </c>
      <c r="AB65" s="230">
        <f t="shared" si="59"/>
        <v>-49.737</v>
      </c>
      <c r="AC65" s="230">
        <f t="shared" si="59"/>
        <v>769.2947800000001</v>
      </c>
    </row>
    <row r="66" spans="1:29" s="138" customFormat="1" ht="63.75" hidden="1">
      <c r="A66" s="129" t="s">
        <v>0</v>
      </c>
      <c r="B66" s="116" t="s">
        <v>406</v>
      </c>
      <c r="C66" s="139" t="s">
        <v>46</v>
      </c>
      <c r="D66" s="139" t="s">
        <v>57</v>
      </c>
      <c r="E66" s="153" t="s">
        <v>99</v>
      </c>
      <c r="F66" s="150" t="s">
        <v>35</v>
      </c>
      <c r="G66" s="225"/>
      <c r="H66" s="225"/>
      <c r="I66" s="225"/>
      <c r="J66" s="225"/>
      <c r="K66" s="225"/>
      <c r="L66" s="225"/>
      <c r="M66" s="225"/>
      <c r="N66" s="229">
        <v>164.52102</v>
      </c>
      <c r="O66" s="229">
        <f>M66+N66</f>
        <v>164.52102</v>
      </c>
      <c r="P66" s="229">
        <v>954.51076</v>
      </c>
      <c r="Q66" s="229">
        <f>O66+P66</f>
        <v>1119.03178</v>
      </c>
      <c r="R66" s="229"/>
      <c r="S66" s="229">
        <f>Q66+R66</f>
        <v>1119.03178</v>
      </c>
      <c r="T66" s="229"/>
      <c r="U66" s="229">
        <f>S66+T66</f>
        <v>1119.03178</v>
      </c>
      <c r="V66" s="229">
        <v>-300</v>
      </c>
      <c r="W66" s="229">
        <f>U66+V66</f>
        <v>819.03178</v>
      </c>
      <c r="X66" s="229"/>
      <c r="Y66" s="229">
        <f>W66+X66</f>
        <v>819.03178</v>
      </c>
      <c r="Z66" s="229"/>
      <c r="AA66" s="229">
        <f>Y66+Z66</f>
        <v>819.03178</v>
      </c>
      <c r="AB66" s="229">
        <v>-49.737</v>
      </c>
      <c r="AC66" s="229">
        <f>AA66+AB66</f>
        <v>769.2947800000001</v>
      </c>
    </row>
    <row r="67" spans="1:29" s="20" customFormat="1" ht="28.5" customHeight="1">
      <c r="A67" s="79" t="s">
        <v>437</v>
      </c>
      <c r="B67" s="77" t="s">
        <v>406</v>
      </c>
      <c r="C67" s="83" t="s">
        <v>46</v>
      </c>
      <c r="D67" s="83" t="s">
        <v>57</v>
      </c>
      <c r="E67" s="81" t="s">
        <v>380</v>
      </c>
      <c r="F67" s="78"/>
      <c r="G67" s="91">
        <f aca="true" t="shared" si="60" ref="G67:AB69">G68</f>
        <v>20</v>
      </c>
      <c r="H67" s="91">
        <f t="shared" si="60"/>
        <v>20</v>
      </c>
      <c r="I67" s="91">
        <f t="shared" si="60"/>
        <v>40</v>
      </c>
      <c r="J67" s="91">
        <f t="shared" si="60"/>
        <v>0</v>
      </c>
      <c r="K67" s="91">
        <f t="shared" si="60"/>
        <v>40</v>
      </c>
      <c r="L67" s="91">
        <f t="shared" si="60"/>
        <v>0</v>
      </c>
      <c r="M67" s="91">
        <f t="shared" si="60"/>
        <v>40</v>
      </c>
      <c r="N67" s="91">
        <f t="shared" si="60"/>
        <v>0</v>
      </c>
      <c r="O67" s="91">
        <f t="shared" si="60"/>
        <v>40</v>
      </c>
      <c r="P67" s="91">
        <f t="shared" si="60"/>
        <v>0</v>
      </c>
      <c r="Q67" s="91">
        <f t="shared" si="60"/>
        <v>40</v>
      </c>
      <c r="R67" s="91">
        <f t="shared" si="60"/>
        <v>0</v>
      </c>
      <c r="S67" s="91">
        <f t="shared" si="60"/>
        <v>40</v>
      </c>
      <c r="T67" s="91">
        <f t="shared" si="60"/>
        <v>0</v>
      </c>
      <c r="U67" s="91">
        <f t="shared" si="60"/>
        <v>40</v>
      </c>
      <c r="V67" s="91">
        <f t="shared" si="60"/>
        <v>0</v>
      </c>
      <c r="W67" s="91">
        <f aca="true" t="shared" si="61" ref="V67:AC69">W68</f>
        <v>40</v>
      </c>
      <c r="X67" s="91">
        <f t="shared" si="60"/>
        <v>10</v>
      </c>
      <c r="Y67" s="91">
        <f t="shared" si="61"/>
        <v>50</v>
      </c>
      <c r="Z67" s="91">
        <f t="shared" si="60"/>
        <v>0</v>
      </c>
      <c r="AA67" s="91">
        <f t="shared" si="61"/>
        <v>50</v>
      </c>
      <c r="AB67" s="353">
        <f t="shared" si="60"/>
        <v>-0.4495</v>
      </c>
      <c r="AC67" s="91">
        <f t="shared" si="61"/>
        <v>49.5505</v>
      </c>
    </row>
    <row r="68" spans="1:29" s="20" customFormat="1" ht="28.5" customHeight="1">
      <c r="A68" s="46" t="s">
        <v>456</v>
      </c>
      <c r="B68" s="69" t="s">
        <v>406</v>
      </c>
      <c r="C68" s="28" t="s">
        <v>46</v>
      </c>
      <c r="D68" s="28" t="s">
        <v>57</v>
      </c>
      <c r="E68" s="135" t="s">
        <v>380</v>
      </c>
      <c r="F68" s="47" t="s">
        <v>457</v>
      </c>
      <c r="G68" s="91">
        <f t="shared" si="60"/>
        <v>20</v>
      </c>
      <c r="H68" s="91">
        <f t="shared" si="60"/>
        <v>20</v>
      </c>
      <c r="I68" s="75">
        <f t="shared" si="60"/>
        <v>40</v>
      </c>
      <c r="J68" s="75">
        <f t="shared" si="60"/>
        <v>0</v>
      </c>
      <c r="K68" s="75">
        <f t="shared" si="60"/>
        <v>40</v>
      </c>
      <c r="L68" s="75">
        <f t="shared" si="60"/>
        <v>0</v>
      </c>
      <c r="M68" s="75">
        <f t="shared" si="60"/>
        <v>40</v>
      </c>
      <c r="N68" s="75">
        <f t="shared" si="60"/>
        <v>0</v>
      </c>
      <c r="O68" s="75">
        <f t="shared" si="60"/>
        <v>40</v>
      </c>
      <c r="P68" s="75">
        <f t="shared" si="60"/>
        <v>0</v>
      </c>
      <c r="Q68" s="75">
        <f t="shared" si="60"/>
        <v>40</v>
      </c>
      <c r="R68" s="75">
        <f t="shared" si="60"/>
        <v>0</v>
      </c>
      <c r="S68" s="75">
        <f t="shared" si="60"/>
        <v>40</v>
      </c>
      <c r="T68" s="75">
        <f t="shared" si="60"/>
        <v>0</v>
      </c>
      <c r="U68" s="75">
        <f t="shared" si="60"/>
        <v>40</v>
      </c>
      <c r="V68" s="75">
        <f t="shared" si="61"/>
        <v>0</v>
      </c>
      <c r="W68" s="75">
        <f t="shared" si="61"/>
        <v>40</v>
      </c>
      <c r="X68" s="75">
        <f t="shared" si="61"/>
        <v>10</v>
      </c>
      <c r="Y68" s="75">
        <f t="shared" si="61"/>
        <v>50</v>
      </c>
      <c r="Z68" s="75">
        <f t="shared" si="61"/>
        <v>0</v>
      </c>
      <c r="AA68" s="75">
        <f t="shared" si="61"/>
        <v>50</v>
      </c>
      <c r="AB68" s="75">
        <f t="shared" si="61"/>
        <v>-0.4495</v>
      </c>
      <c r="AC68" s="75">
        <f t="shared" si="61"/>
        <v>49.5505</v>
      </c>
    </row>
    <row r="69" spans="1:29" s="20" customFormat="1" ht="28.5" customHeight="1">
      <c r="A69" s="33" t="s">
        <v>458</v>
      </c>
      <c r="B69" s="69" t="s">
        <v>406</v>
      </c>
      <c r="C69" s="28" t="s">
        <v>46</v>
      </c>
      <c r="D69" s="28" t="s">
        <v>57</v>
      </c>
      <c r="E69" s="135" t="s">
        <v>380</v>
      </c>
      <c r="F69" s="47" t="s">
        <v>424</v>
      </c>
      <c r="G69" s="91">
        <f t="shared" si="60"/>
        <v>20</v>
      </c>
      <c r="H69" s="91">
        <f t="shared" si="60"/>
        <v>20</v>
      </c>
      <c r="I69" s="75">
        <f t="shared" si="60"/>
        <v>40</v>
      </c>
      <c r="J69" s="75">
        <f t="shared" si="60"/>
        <v>0</v>
      </c>
      <c r="K69" s="75">
        <f t="shared" si="60"/>
        <v>40</v>
      </c>
      <c r="L69" s="75">
        <f t="shared" si="60"/>
        <v>0</v>
      </c>
      <c r="M69" s="75">
        <f t="shared" si="60"/>
        <v>40</v>
      </c>
      <c r="N69" s="75">
        <f t="shared" si="60"/>
        <v>0</v>
      </c>
      <c r="O69" s="75">
        <f t="shared" si="60"/>
        <v>40</v>
      </c>
      <c r="P69" s="75">
        <f t="shared" si="60"/>
        <v>0</v>
      </c>
      <c r="Q69" s="75">
        <f t="shared" si="60"/>
        <v>40</v>
      </c>
      <c r="R69" s="75">
        <f t="shared" si="60"/>
        <v>0</v>
      </c>
      <c r="S69" s="75">
        <f t="shared" si="60"/>
        <v>40</v>
      </c>
      <c r="T69" s="75">
        <f t="shared" si="60"/>
        <v>0</v>
      </c>
      <c r="U69" s="75">
        <f t="shared" si="60"/>
        <v>40</v>
      </c>
      <c r="V69" s="75">
        <f t="shared" si="61"/>
        <v>0</v>
      </c>
      <c r="W69" s="75">
        <f t="shared" si="61"/>
        <v>40</v>
      </c>
      <c r="X69" s="75">
        <f t="shared" si="61"/>
        <v>10</v>
      </c>
      <c r="Y69" s="75">
        <f t="shared" si="61"/>
        <v>50</v>
      </c>
      <c r="Z69" s="75">
        <f t="shared" si="61"/>
        <v>0</v>
      </c>
      <c r="AA69" s="75">
        <f t="shared" si="61"/>
        <v>50</v>
      </c>
      <c r="AB69" s="75">
        <f t="shared" si="61"/>
        <v>-0.4495</v>
      </c>
      <c r="AC69" s="75">
        <f t="shared" si="61"/>
        <v>49.5505</v>
      </c>
    </row>
    <row r="70" spans="1:29" s="5" customFormat="1" ht="27" customHeight="1" hidden="1">
      <c r="A70" s="128" t="s">
        <v>334</v>
      </c>
      <c r="B70" s="69" t="s">
        <v>406</v>
      </c>
      <c r="C70" s="139" t="s">
        <v>46</v>
      </c>
      <c r="D70" s="136" t="s">
        <v>57</v>
      </c>
      <c r="E70" s="118" t="s">
        <v>380</v>
      </c>
      <c r="F70" s="127" t="s">
        <v>65</v>
      </c>
      <c r="G70" s="57">
        <v>20</v>
      </c>
      <c r="H70" s="57">
        <v>20</v>
      </c>
      <c r="I70" s="210">
        <f>G70+H70</f>
        <v>40</v>
      </c>
      <c r="J70" s="210"/>
      <c r="K70" s="210">
        <f>I70+J70</f>
        <v>40</v>
      </c>
      <c r="L70" s="210"/>
      <c r="M70" s="210">
        <f>K70+L70</f>
        <v>40</v>
      </c>
      <c r="N70" s="210"/>
      <c r="O70" s="210">
        <f>M70+N70</f>
        <v>40</v>
      </c>
      <c r="P70" s="210"/>
      <c r="Q70" s="210">
        <f>O70+P70</f>
        <v>40</v>
      </c>
      <c r="R70" s="210"/>
      <c r="S70" s="210">
        <f>Q70+R70</f>
        <v>40</v>
      </c>
      <c r="T70" s="210"/>
      <c r="U70" s="210">
        <f>S70+T70</f>
        <v>40</v>
      </c>
      <c r="V70" s="210"/>
      <c r="W70" s="210">
        <f>U70+V70</f>
        <v>40</v>
      </c>
      <c r="X70" s="210">
        <v>10</v>
      </c>
      <c r="Y70" s="210">
        <f>W70+X70</f>
        <v>50</v>
      </c>
      <c r="Z70" s="210"/>
      <c r="AA70" s="210">
        <f>Y70+Z70</f>
        <v>50</v>
      </c>
      <c r="AB70" s="355">
        <v>-0.4495</v>
      </c>
      <c r="AC70" s="210">
        <f>AA70+AB70</f>
        <v>49.5505</v>
      </c>
    </row>
    <row r="71" spans="1:29" s="5" customFormat="1" ht="16.5" customHeight="1">
      <c r="A71" s="36" t="s">
        <v>4</v>
      </c>
      <c r="B71" s="69" t="s">
        <v>406</v>
      </c>
      <c r="C71" s="73" t="s">
        <v>46</v>
      </c>
      <c r="D71" s="35" t="s">
        <v>57</v>
      </c>
      <c r="E71" s="84" t="s">
        <v>5</v>
      </c>
      <c r="F71" s="34"/>
      <c r="G71" s="57">
        <f aca="true" t="shared" si="62" ref="G71:AB73">G72</f>
        <v>0</v>
      </c>
      <c r="H71" s="57">
        <f t="shared" si="62"/>
        <v>0</v>
      </c>
      <c r="I71" s="57">
        <f t="shared" si="62"/>
        <v>0</v>
      </c>
      <c r="J71" s="57">
        <f t="shared" si="62"/>
        <v>0</v>
      </c>
      <c r="K71" s="57">
        <f t="shared" si="62"/>
        <v>0</v>
      </c>
      <c r="L71" s="57">
        <f t="shared" si="62"/>
        <v>0</v>
      </c>
      <c r="M71" s="57">
        <f t="shared" si="62"/>
        <v>0</v>
      </c>
      <c r="N71" s="57">
        <f t="shared" si="62"/>
        <v>50</v>
      </c>
      <c r="O71" s="57">
        <f t="shared" si="62"/>
        <v>50</v>
      </c>
      <c r="P71" s="57">
        <f t="shared" si="62"/>
        <v>0</v>
      </c>
      <c r="Q71" s="57">
        <f t="shared" si="62"/>
        <v>50</v>
      </c>
      <c r="R71" s="57">
        <f t="shared" si="62"/>
        <v>0</v>
      </c>
      <c r="S71" s="57">
        <f t="shared" si="62"/>
        <v>50</v>
      </c>
      <c r="T71" s="57">
        <f t="shared" si="62"/>
        <v>0</v>
      </c>
      <c r="U71" s="57">
        <f t="shared" si="62"/>
        <v>50</v>
      </c>
      <c r="V71" s="57">
        <f t="shared" si="62"/>
        <v>-50</v>
      </c>
      <c r="W71" s="57">
        <f aca="true" t="shared" si="63" ref="V71:AC73">W72</f>
        <v>0</v>
      </c>
      <c r="X71" s="57">
        <f t="shared" si="62"/>
        <v>50</v>
      </c>
      <c r="Y71" s="57">
        <f t="shared" si="63"/>
        <v>50</v>
      </c>
      <c r="Z71" s="57">
        <f t="shared" si="62"/>
        <v>0</v>
      </c>
      <c r="AA71" s="57">
        <f t="shared" si="63"/>
        <v>50</v>
      </c>
      <c r="AB71" s="89">
        <f t="shared" si="62"/>
        <v>13.546</v>
      </c>
      <c r="AC71" s="57">
        <f t="shared" si="63"/>
        <v>63.546</v>
      </c>
    </row>
    <row r="72" spans="1:29" s="5" customFormat="1" ht="17.25" customHeight="1">
      <c r="A72" s="36" t="s">
        <v>343</v>
      </c>
      <c r="B72" s="69" t="s">
        <v>406</v>
      </c>
      <c r="C72" s="73" t="s">
        <v>46</v>
      </c>
      <c r="D72" s="35" t="s">
        <v>57</v>
      </c>
      <c r="E72" s="84" t="s">
        <v>5</v>
      </c>
      <c r="F72" s="34" t="s">
        <v>459</v>
      </c>
      <c r="G72" s="57">
        <f t="shared" si="62"/>
        <v>0</v>
      </c>
      <c r="H72" s="57">
        <f t="shared" si="62"/>
        <v>0</v>
      </c>
      <c r="I72" s="57">
        <f t="shared" si="62"/>
        <v>0</v>
      </c>
      <c r="J72" s="57">
        <f t="shared" si="62"/>
        <v>0</v>
      </c>
      <c r="K72" s="57">
        <f t="shared" si="62"/>
        <v>0</v>
      </c>
      <c r="L72" s="57">
        <f t="shared" si="62"/>
        <v>0</v>
      </c>
      <c r="M72" s="57">
        <f t="shared" si="62"/>
        <v>0</v>
      </c>
      <c r="N72" s="57">
        <f t="shared" si="62"/>
        <v>50</v>
      </c>
      <c r="O72" s="57">
        <f t="shared" si="62"/>
        <v>50</v>
      </c>
      <c r="P72" s="57">
        <f t="shared" si="62"/>
        <v>0</v>
      </c>
      <c r="Q72" s="57">
        <f t="shared" si="62"/>
        <v>50</v>
      </c>
      <c r="R72" s="57">
        <f t="shared" si="62"/>
        <v>0</v>
      </c>
      <c r="S72" s="57">
        <f t="shared" si="62"/>
        <v>50</v>
      </c>
      <c r="T72" s="57">
        <f t="shared" si="62"/>
        <v>0</v>
      </c>
      <c r="U72" s="57">
        <f t="shared" si="62"/>
        <v>50</v>
      </c>
      <c r="V72" s="57">
        <f t="shared" si="63"/>
        <v>-50</v>
      </c>
      <c r="W72" s="57">
        <f t="shared" si="63"/>
        <v>0</v>
      </c>
      <c r="X72" s="57">
        <f t="shared" si="63"/>
        <v>50</v>
      </c>
      <c r="Y72" s="57">
        <f t="shared" si="63"/>
        <v>50</v>
      </c>
      <c r="Z72" s="57">
        <f t="shared" si="63"/>
        <v>0</v>
      </c>
      <c r="AA72" s="57">
        <f t="shared" si="63"/>
        <v>50</v>
      </c>
      <c r="AB72" s="57">
        <f t="shared" si="63"/>
        <v>13.546</v>
      </c>
      <c r="AC72" s="57">
        <f t="shared" si="63"/>
        <v>63.546</v>
      </c>
    </row>
    <row r="73" spans="1:29" s="5" customFormat="1" ht="18" customHeight="1">
      <c r="A73" s="46" t="s">
        <v>1</v>
      </c>
      <c r="B73" s="69" t="s">
        <v>406</v>
      </c>
      <c r="C73" s="73" t="s">
        <v>46</v>
      </c>
      <c r="D73" s="35" t="s">
        <v>57</v>
      </c>
      <c r="E73" s="84" t="s">
        <v>5</v>
      </c>
      <c r="F73" s="34" t="s">
        <v>427</v>
      </c>
      <c r="G73" s="57">
        <f t="shared" si="62"/>
        <v>0</v>
      </c>
      <c r="H73" s="57">
        <f t="shared" si="62"/>
        <v>0</v>
      </c>
      <c r="I73" s="57">
        <f t="shared" si="62"/>
        <v>0</v>
      </c>
      <c r="J73" s="57">
        <f t="shared" si="62"/>
        <v>0</v>
      </c>
      <c r="K73" s="57">
        <f t="shared" si="62"/>
        <v>0</v>
      </c>
      <c r="L73" s="57">
        <f t="shared" si="62"/>
        <v>0</v>
      </c>
      <c r="M73" s="57">
        <f t="shared" si="62"/>
        <v>0</v>
      </c>
      <c r="N73" s="57">
        <f t="shared" si="62"/>
        <v>50</v>
      </c>
      <c r="O73" s="57">
        <f t="shared" si="62"/>
        <v>50</v>
      </c>
      <c r="P73" s="57">
        <f t="shared" si="62"/>
        <v>0</v>
      </c>
      <c r="Q73" s="57">
        <f t="shared" si="62"/>
        <v>50</v>
      </c>
      <c r="R73" s="57">
        <f t="shared" si="62"/>
        <v>0</v>
      </c>
      <c r="S73" s="57">
        <f t="shared" si="62"/>
        <v>50</v>
      </c>
      <c r="T73" s="57">
        <f t="shared" si="62"/>
        <v>0</v>
      </c>
      <c r="U73" s="57">
        <f t="shared" si="62"/>
        <v>50</v>
      </c>
      <c r="V73" s="57">
        <f t="shared" si="63"/>
        <v>-50</v>
      </c>
      <c r="W73" s="57">
        <f t="shared" si="63"/>
        <v>0</v>
      </c>
      <c r="X73" s="57">
        <f t="shared" si="63"/>
        <v>50</v>
      </c>
      <c r="Y73" s="57">
        <f t="shared" si="63"/>
        <v>50</v>
      </c>
      <c r="Z73" s="57">
        <f t="shared" si="63"/>
        <v>0</v>
      </c>
      <c r="AA73" s="57">
        <f t="shared" si="63"/>
        <v>50</v>
      </c>
      <c r="AB73" s="57">
        <f t="shared" si="63"/>
        <v>13.546</v>
      </c>
      <c r="AC73" s="57">
        <f t="shared" si="63"/>
        <v>63.546</v>
      </c>
    </row>
    <row r="74" spans="1:29" s="5" customFormat="1" ht="15.75" customHeight="1" hidden="1">
      <c r="A74" s="128" t="s">
        <v>430</v>
      </c>
      <c r="B74" s="69" t="s">
        <v>406</v>
      </c>
      <c r="C74" s="139" t="s">
        <v>46</v>
      </c>
      <c r="D74" s="136" t="s">
        <v>57</v>
      </c>
      <c r="E74" s="118" t="s">
        <v>5</v>
      </c>
      <c r="F74" s="127" t="s">
        <v>429</v>
      </c>
      <c r="G74" s="57"/>
      <c r="H74" s="57"/>
      <c r="I74" s="210">
        <f>G74+H74</f>
        <v>0</v>
      </c>
      <c r="J74" s="210"/>
      <c r="K74" s="210">
        <f>I74+J74</f>
        <v>0</v>
      </c>
      <c r="L74" s="210"/>
      <c r="M74" s="210">
        <f>K74+L74</f>
        <v>0</v>
      </c>
      <c r="N74" s="210">
        <v>50</v>
      </c>
      <c r="O74" s="210">
        <f>M74+N74</f>
        <v>50</v>
      </c>
      <c r="P74" s="210"/>
      <c r="Q74" s="210">
        <f>O74+P74</f>
        <v>50</v>
      </c>
      <c r="R74" s="210"/>
      <c r="S74" s="210">
        <f>Q74+R74</f>
        <v>50</v>
      </c>
      <c r="T74" s="210"/>
      <c r="U74" s="210">
        <f>S74+T74</f>
        <v>50</v>
      </c>
      <c r="V74" s="210">
        <v>-50</v>
      </c>
      <c r="W74" s="210">
        <f>U74+V74</f>
        <v>0</v>
      </c>
      <c r="X74" s="210">
        <v>50</v>
      </c>
      <c r="Y74" s="210">
        <f>W74+X74</f>
        <v>50</v>
      </c>
      <c r="Z74" s="210"/>
      <c r="AA74" s="210">
        <f>Y74+Z74</f>
        <v>50</v>
      </c>
      <c r="AB74" s="354">
        <v>13.546</v>
      </c>
      <c r="AC74" s="210">
        <f>AA74+AB74</f>
        <v>63.546</v>
      </c>
    </row>
    <row r="75" spans="1:29" s="14" customFormat="1" ht="15" customHeight="1">
      <c r="A75" s="38" t="s">
        <v>70</v>
      </c>
      <c r="B75" s="68" t="s">
        <v>406</v>
      </c>
      <c r="C75" s="39" t="s">
        <v>47</v>
      </c>
      <c r="D75" s="39"/>
      <c r="E75" s="42"/>
      <c r="F75" s="39"/>
      <c r="G75" s="61">
        <f aca="true" t="shared" si="64" ref="G75:AB77">G76</f>
        <v>580.7</v>
      </c>
      <c r="H75" s="61">
        <f t="shared" si="64"/>
        <v>0</v>
      </c>
      <c r="I75" s="61">
        <f t="shared" si="64"/>
        <v>580.7</v>
      </c>
      <c r="J75" s="61">
        <f t="shared" si="64"/>
        <v>0</v>
      </c>
      <c r="K75" s="61">
        <f t="shared" si="64"/>
        <v>580.7</v>
      </c>
      <c r="L75" s="61">
        <f t="shared" si="64"/>
        <v>0</v>
      </c>
      <c r="M75" s="61">
        <f t="shared" si="64"/>
        <v>580.7</v>
      </c>
      <c r="N75" s="61">
        <f t="shared" si="64"/>
        <v>0</v>
      </c>
      <c r="O75" s="61">
        <f t="shared" si="64"/>
        <v>580.7</v>
      </c>
      <c r="P75" s="61">
        <f t="shared" si="64"/>
        <v>0</v>
      </c>
      <c r="Q75" s="61">
        <f t="shared" si="64"/>
        <v>580.7</v>
      </c>
      <c r="R75" s="61">
        <f t="shared" si="64"/>
        <v>0</v>
      </c>
      <c r="S75" s="61">
        <f t="shared" si="64"/>
        <v>580.7</v>
      </c>
      <c r="T75" s="61">
        <f t="shared" si="64"/>
        <v>0</v>
      </c>
      <c r="U75" s="61">
        <f t="shared" si="64"/>
        <v>580.7</v>
      </c>
      <c r="V75" s="61">
        <f t="shared" si="64"/>
        <v>0</v>
      </c>
      <c r="W75" s="61">
        <f aca="true" t="shared" si="65" ref="V75:AC77">W76</f>
        <v>580.7</v>
      </c>
      <c r="X75" s="61">
        <f t="shared" si="64"/>
        <v>0</v>
      </c>
      <c r="Y75" s="61">
        <f t="shared" si="65"/>
        <v>580.7</v>
      </c>
      <c r="Z75" s="61">
        <f t="shared" si="64"/>
        <v>0</v>
      </c>
      <c r="AA75" s="61">
        <f t="shared" si="65"/>
        <v>580.7</v>
      </c>
      <c r="AB75" s="61">
        <f t="shared" si="64"/>
        <v>0</v>
      </c>
      <c r="AC75" s="61">
        <f t="shared" si="65"/>
        <v>580.7</v>
      </c>
    </row>
    <row r="76" spans="1:29" s="19" customFormat="1" ht="15" customHeight="1">
      <c r="A76" s="27" t="s">
        <v>71</v>
      </c>
      <c r="B76" s="68" t="s">
        <v>406</v>
      </c>
      <c r="C76" s="133" t="s">
        <v>47</v>
      </c>
      <c r="D76" s="133" t="s">
        <v>49</v>
      </c>
      <c r="E76" s="119"/>
      <c r="F76" s="133"/>
      <c r="G76" s="66">
        <f t="shared" si="64"/>
        <v>580.7</v>
      </c>
      <c r="H76" s="66">
        <f t="shared" si="64"/>
        <v>0</v>
      </c>
      <c r="I76" s="66">
        <f t="shared" si="64"/>
        <v>580.7</v>
      </c>
      <c r="J76" s="66">
        <f t="shared" si="64"/>
        <v>0</v>
      </c>
      <c r="K76" s="66">
        <f t="shared" si="64"/>
        <v>580.7</v>
      </c>
      <c r="L76" s="66">
        <f t="shared" si="64"/>
        <v>0</v>
      </c>
      <c r="M76" s="66">
        <f t="shared" si="64"/>
        <v>580.7</v>
      </c>
      <c r="N76" s="66">
        <f t="shared" si="64"/>
        <v>0</v>
      </c>
      <c r="O76" s="66">
        <f t="shared" si="64"/>
        <v>580.7</v>
      </c>
      <c r="P76" s="66">
        <f t="shared" si="64"/>
        <v>0</v>
      </c>
      <c r="Q76" s="66">
        <f t="shared" si="64"/>
        <v>580.7</v>
      </c>
      <c r="R76" s="66">
        <f t="shared" si="64"/>
        <v>0</v>
      </c>
      <c r="S76" s="66">
        <f t="shared" si="64"/>
        <v>580.7</v>
      </c>
      <c r="T76" s="66">
        <f t="shared" si="64"/>
        <v>0</v>
      </c>
      <c r="U76" s="66">
        <f t="shared" si="64"/>
        <v>580.7</v>
      </c>
      <c r="V76" s="66">
        <f t="shared" si="65"/>
        <v>0</v>
      </c>
      <c r="W76" s="66">
        <f t="shared" si="65"/>
        <v>580.7</v>
      </c>
      <c r="X76" s="66">
        <f t="shared" si="65"/>
        <v>0</v>
      </c>
      <c r="Y76" s="66">
        <f t="shared" si="65"/>
        <v>580.7</v>
      </c>
      <c r="Z76" s="66">
        <f t="shared" si="65"/>
        <v>0</v>
      </c>
      <c r="AA76" s="66">
        <f t="shared" si="65"/>
        <v>580.7</v>
      </c>
      <c r="AB76" s="66">
        <f t="shared" si="65"/>
        <v>0</v>
      </c>
      <c r="AC76" s="66">
        <f t="shared" si="65"/>
        <v>580.7</v>
      </c>
    </row>
    <row r="77" spans="1:29" ht="30" customHeight="1">
      <c r="A77" s="131" t="s">
        <v>3</v>
      </c>
      <c r="B77" s="106" t="s">
        <v>406</v>
      </c>
      <c r="C77" s="137" t="s">
        <v>47</v>
      </c>
      <c r="D77" s="137" t="s">
        <v>49</v>
      </c>
      <c r="E77" s="108" t="s">
        <v>377</v>
      </c>
      <c r="F77" s="137"/>
      <c r="G77" s="140">
        <f t="shared" si="64"/>
        <v>580.7</v>
      </c>
      <c r="H77" s="140">
        <f t="shared" si="64"/>
        <v>0</v>
      </c>
      <c r="I77" s="140">
        <f t="shared" si="64"/>
        <v>580.7</v>
      </c>
      <c r="J77" s="140">
        <f t="shared" si="64"/>
        <v>0</v>
      </c>
      <c r="K77" s="140">
        <f t="shared" si="64"/>
        <v>580.7</v>
      </c>
      <c r="L77" s="140">
        <f t="shared" si="64"/>
        <v>0</v>
      </c>
      <c r="M77" s="140">
        <f t="shared" si="64"/>
        <v>580.7</v>
      </c>
      <c r="N77" s="140">
        <f t="shared" si="64"/>
        <v>0</v>
      </c>
      <c r="O77" s="140">
        <f t="shared" si="64"/>
        <v>580.7</v>
      </c>
      <c r="P77" s="140">
        <f t="shared" si="64"/>
        <v>0</v>
      </c>
      <c r="Q77" s="140">
        <f t="shared" si="64"/>
        <v>580.7</v>
      </c>
      <c r="R77" s="140">
        <f t="shared" si="64"/>
        <v>0</v>
      </c>
      <c r="S77" s="140">
        <f t="shared" si="64"/>
        <v>580.7</v>
      </c>
      <c r="T77" s="140">
        <f t="shared" si="64"/>
        <v>0</v>
      </c>
      <c r="U77" s="140">
        <f t="shared" si="64"/>
        <v>580.7</v>
      </c>
      <c r="V77" s="140">
        <f t="shared" si="65"/>
        <v>0</v>
      </c>
      <c r="W77" s="140">
        <f t="shared" si="65"/>
        <v>580.7</v>
      </c>
      <c r="X77" s="140">
        <f t="shared" si="65"/>
        <v>0</v>
      </c>
      <c r="Y77" s="140">
        <f t="shared" si="65"/>
        <v>580.7</v>
      </c>
      <c r="Z77" s="140">
        <f t="shared" si="65"/>
        <v>0</v>
      </c>
      <c r="AA77" s="140">
        <f t="shared" si="65"/>
        <v>580.7</v>
      </c>
      <c r="AB77" s="140">
        <f t="shared" si="65"/>
        <v>0</v>
      </c>
      <c r="AC77" s="140">
        <f t="shared" si="65"/>
        <v>580.7</v>
      </c>
    </row>
    <row r="78" spans="1:29" s="6" customFormat="1" ht="27.75" customHeight="1">
      <c r="A78" s="134" t="s">
        <v>72</v>
      </c>
      <c r="B78" s="69" t="s">
        <v>406</v>
      </c>
      <c r="C78" s="83" t="s">
        <v>47</v>
      </c>
      <c r="D78" s="83" t="s">
        <v>49</v>
      </c>
      <c r="E78" s="81" t="s">
        <v>381</v>
      </c>
      <c r="F78" s="83"/>
      <c r="G78" s="82">
        <f aca="true" t="shared" si="66" ref="G78:M78">G79+G84</f>
        <v>580.7</v>
      </c>
      <c r="H78" s="82">
        <f t="shared" si="66"/>
        <v>0</v>
      </c>
      <c r="I78" s="82">
        <f t="shared" si="66"/>
        <v>580.7</v>
      </c>
      <c r="J78" s="82">
        <f t="shared" si="66"/>
        <v>0</v>
      </c>
      <c r="K78" s="82">
        <f t="shared" si="66"/>
        <v>580.7</v>
      </c>
      <c r="L78" s="82">
        <f t="shared" si="66"/>
        <v>0</v>
      </c>
      <c r="M78" s="82">
        <f t="shared" si="66"/>
        <v>580.7</v>
      </c>
      <c r="N78" s="82">
        <f aca="true" t="shared" si="67" ref="N78:S78">N79+N84</f>
        <v>0</v>
      </c>
      <c r="O78" s="82">
        <f t="shared" si="67"/>
        <v>580.7</v>
      </c>
      <c r="P78" s="82">
        <f t="shared" si="67"/>
        <v>0</v>
      </c>
      <c r="Q78" s="82">
        <f t="shared" si="67"/>
        <v>580.7</v>
      </c>
      <c r="R78" s="82">
        <f t="shared" si="67"/>
        <v>0</v>
      </c>
      <c r="S78" s="82">
        <f t="shared" si="67"/>
        <v>580.7</v>
      </c>
      <c r="T78" s="82">
        <f aca="true" t="shared" si="68" ref="T78:Y78">T79+T84</f>
        <v>0</v>
      </c>
      <c r="U78" s="82">
        <f t="shared" si="68"/>
        <v>580.7</v>
      </c>
      <c r="V78" s="82">
        <f t="shared" si="68"/>
        <v>0</v>
      </c>
      <c r="W78" s="82">
        <f t="shared" si="68"/>
        <v>580.7</v>
      </c>
      <c r="X78" s="82">
        <f t="shared" si="68"/>
        <v>0</v>
      </c>
      <c r="Y78" s="82">
        <f t="shared" si="68"/>
        <v>580.7</v>
      </c>
      <c r="Z78" s="82">
        <f>Z79+Z84</f>
        <v>0</v>
      </c>
      <c r="AA78" s="82">
        <f>AA79+AA84</f>
        <v>580.7</v>
      </c>
      <c r="AB78" s="82">
        <f>AB79+AB84</f>
        <v>0</v>
      </c>
      <c r="AC78" s="82">
        <f>AC79+AC84</f>
        <v>580.7</v>
      </c>
    </row>
    <row r="79" spans="1:29" s="6" customFormat="1" ht="42" customHeight="1">
      <c r="A79" s="114" t="s">
        <v>452</v>
      </c>
      <c r="B79" s="69" t="s">
        <v>406</v>
      </c>
      <c r="C79" s="37" t="s">
        <v>47</v>
      </c>
      <c r="D79" s="37" t="s">
        <v>49</v>
      </c>
      <c r="E79" s="42" t="s">
        <v>381</v>
      </c>
      <c r="F79" s="28" t="s">
        <v>341</v>
      </c>
      <c r="G79" s="82">
        <f aca="true" t="shared" si="69" ref="G79:AC79">G80</f>
        <v>571.3000000000001</v>
      </c>
      <c r="H79" s="82">
        <f t="shared" si="69"/>
        <v>0</v>
      </c>
      <c r="I79" s="82">
        <f t="shared" si="69"/>
        <v>571.3000000000001</v>
      </c>
      <c r="J79" s="82">
        <f t="shared" si="69"/>
        <v>0</v>
      </c>
      <c r="K79" s="82">
        <f t="shared" si="69"/>
        <v>571.3000000000001</v>
      </c>
      <c r="L79" s="82">
        <f t="shared" si="69"/>
        <v>0</v>
      </c>
      <c r="M79" s="82">
        <f t="shared" si="69"/>
        <v>571.3000000000001</v>
      </c>
      <c r="N79" s="82">
        <f t="shared" si="69"/>
        <v>0</v>
      </c>
      <c r="O79" s="82">
        <f t="shared" si="69"/>
        <v>571.3000000000001</v>
      </c>
      <c r="P79" s="82">
        <f t="shared" si="69"/>
        <v>0</v>
      </c>
      <c r="Q79" s="82">
        <f t="shared" si="69"/>
        <v>571.3000000000001</v>
      </c>
      <c r="R79" s="82">
        <f t="shared" si="69"/>
        <v>0</v>
      </c>
      <c r="S79" s="82">
        <f t="shared" si="69"/>
        <v>571.3000000000001</v>
      </c>
      <c r="T79" s="82">
        <f t="shared" si="69"/>
        <v>0</v>
      </c>
      <c r="U79" s="82">
        <f t="shared" si="69"/>
        <v>571.3000000000001</v>
      </c>
      <c r="V79" s="82">
        <f t="shared" si="69"/>
        <v>0</v>
      </c>
      <c r="W79" s="82">
        <f t="shared" si="69"/>
        <v>571.3000000000001</v>
      </c>
      <c r="X79" s="82">
        <f t="shared" si="69"/>
        <v>0</v>
      </c>
      <c r="Y79" s="82">
        <f t="shared" si="69"/>
        <v>571.3000000000001</v>
      </c>
      <c r="Z79" s="82">
        <f t="shared" si="69"/>
        <v>-2.084</v>
      </c>
      <c r="AA79" s="82">
        <f t="shared" si="69"/>
        <v>569.216</v>
      </c>
      <c r="AB79" s="82">
        <f t="shared" si="69"/>
        <v>-0.3986400000000003</v>
      </c>
      <c r="AC79" s="82">
        <f t="shared" si="69"/>
        <v>568.81736</v>
      </c>
    </row>
    <row r="80" spans="1:29" ht="20.25" customHeight="1">
      <c r="A80" s="33" t="s">
        <v>423</v>
      </c>
      <c r="B80" s="69" t="s">
        <v>406</v>
      </c>
      <c r="C80" s="37" t="s">
        <v>47</v>
      </c>
      <c r="D80" s="37" t="s">
        <v>49</v>
      </c>
      <c r="E80" s="42" t="s">
        <v>381</v>
      </c>
      <c r="F80" s="37" t="s">
        <v>337</v>
      </c>
      <c r="G80" s="60">
        <f aca="true" t="shared" si="70" ref="G80:M80">G81+G82+G83</f>
        <v>571.3000000000001</v>
      </c>
      <c r="H80" s="60">
        <f t="shared" si="70"/>
        <v>0</v>
      </c>
      <c r="I80" s="60">
        <f t="shared" si="70"/>
        <v>571.3000000000001</v>
      </c>
      <c r="J80" s="60">
        <f t="shared" si="70"/>
        <v>0</v>
      </c>
      <c r="K80" s="60">
        <f t="shared" si="70"/>
        <v>571.3000000000001</v>
      </c>
      <c r="L80" s="60">
        <f t="shared" si="70"/>
        <v>0</v>
      </c>
      <c r="M80" s="60">
        <f t="shared" si="70"/>
        <v>571.3000000000001</v>
      </c>
      <c r="N80" s="60">
        <f aca="true" t="shared" si="71" ref="N80:S80">N81+N82+N83</f>
        <v>0</v>
      </c>
      <c r="O80" s="60">
        <f t="shared" si="71"/>
        <v>571.3000000000001</v>
      </c>
      <c r="P80" s="60">
        <f t="shared" si="71"/>
        <v>0</v>
      </c>
      <c r="Q80" s="60">
        <f t="shared" si="71"/>
        <v>571.3000000000001</v>
      </c>
      <c r="R80" s="60">
        <f t="shared" si="71"/>
        <v>0</v>
      </c>
      <c r="S80" s="60">
        <f t="shared" si="71"/>
        <v>571.3000000000001</v>
      </c>
      <c r="T80" s="60">
        <f aca="true" t="shared" si="72" ref="T80:Y80">T81+T82+T83</f>
        <v>0</v>
      </c>
      <c r="U80" s="60">
        <f t="shared" si="72"/>
        <v>571.3000000000001</v>
      </c>
      <c r="V80" s="60">
        <f t="shared" si="72"/>
        <v>0</v>
      </c>
      <c r="W80" s="60">
        <f t="shared" si="72"/>
        <v>571.3000000000001</v>
      </c>
      <c r="X80" s="60">
        <f t="shared" si="72"/>
        <v>0</v>
      </c>
      <c r="Y80" s="60">
        <f t="shared" si="72"/>
        <v>571.3000000000001</v>
      </c>
      <c r="Z80" s="60">
        <f>Z81+Z82+Z83</f>
        <v>-2.084</v>
      </c>
      <c r="AA80" s="60">
        <f>AA81+AA82+AA83</f>
        <v>569.216</v>
      </c>
      <c r="AB80" s="60">
        <f>AB81+AB82+AB83</f>
        <v>-0.3986400000000003</v>
      </c>
      <c r="AC80" s="60">
        <f>AC81+AC82+AC83</f>
        <v>568.81736</v>
      </c>
    </row>
    <row r="81" spans="1:29" ht="25.5" hidden="1">
      <c r="A81" s="115" t="s">
        <v>333</v>
      </c>
      <c r="B81" s="69" t="s">
        <v>406</v>
      </c>
      <c r="C81" s="136" t="s">
        <v>47</v>
      </c>
      <c r="D81" s="136" t="s">
        <v>49</v>
      </c>
      <c r="E81" s="118" t="s">
        <v>381</v>
      </c>
      <c r="F81" s="127" t="s">
        <v>61</v>
      </c>
      <c r="G81" s="57">
        <f>482.1-39.4</f>
        <v>442.70000000000005</v>
      </c>
      <c r="H81" s="57"/>
      <c r="I81" s="57">
        <f>G81+H81</f>
        <v>442.70000000000005</v>
      </c>
      <c r="J81" s="57"/>
      <c r="K81" s="57">
        <f>I81+J81</f>
        <v>442.70000000000005</v>
      </c>
      <c r="L81" s="57"/>
      <c r="M81" s="57">
        <f>K81+L81</f>
        <v>442.70000000000005</v>
      </c>
      <c r="N81" s="57"/>
      <c r="O81" s="57">
        <f>M81+N81</f>
        <v>442.70000000000005</v>
      </c>
      <c r="P81" s="57"/>
      <c r="Q81" s="57">
        <f>O81+P81</f>
        <v>442.70000000000005</v>
      </c>
      <c r="R81" s="57"/>
      <c r="S81" s="57">
        <f>Q81+R81</f>
        <v>442.70000000000005</v>
      </c>
      <c r="T81" s="57"/>
      <c r="U81" s="57">
        <f>S81+T81</f>
        <v>442.70000000000005</v>
      </c>
      <c r="V81" s="57"/>
      <c r="W81" s="57">
        <f>U81+V81</f>
        <v>442.70000000000005</v>
      </c>
      <c r="X81" s="57"/>
      <c r="Y81" s="57">
        <f>W81+X81</f>
        <v>442.70000000000005</v>
      </c>
      <c r="Z81" s="57"/>
      <c r="AA81" s="57">
        <f>Y81+Z81</f>
        <v>442.70000000000005</v>
      </c>
      <c r="AB81" s="226">
        <v>-4.49061</v>
      </c>
      <c r="AC81" s="57">
        <f>AA81+AB81</f>
        <v>438.20939000000004</v>
      </c>
    </row>
    <row r="82" spans="1:29" ht="15.75" hidden="1">
      <c r="A82" s="115" t="s">
        <v>426</v>
      </c>
      <c r="B82" s="69" t="s">
        <v>406</v>
      </c>
      <c r="C82" s="136" t="s">
        <v>47</v>
      </c>
      <c r="D82" s="136" t="s">
        <v>49</v>
      </c>
      <c r="E82" s="118" t="s">
        <v>381</v>
      </c>
      <c r="F82" s="127" t="s">
        <v>62</v>
      </c>
      <c r="G82" s="57"/>
      <c r="H82" s="57"/>
      <c r="I82" s="57">
        <f>G82+H82</f>
        <v>0</v>
      </c>
      <c r="J82" s="57"/>
      <c r="K82" s="57">
        <f>I82+J82</f>
        <v>0</v>
      </c>
      <c r="L82" s="57"/>
      <c r="M82" s="57">
        <f>K82+L82</f>
        <v>0</v>
      </c>
      <c r="N82" s="57"/>
      <c r="O82" s="57">
        <f>M82+N82</f>
        <v>0</v>
      </c>
      <c r="P82" s="57"/>
      <c r="Q82" s="57">
        <f>O82+P82</f>
        <v>0</v>
      </c>
      <c r="R82" s="57"/>
      <c r="S82" s="57">
        <f>Q82+R82</f>
        <v>0</v>
      </c>
      <c r="T82" s="57"/>
      <c r="U82" s="57">
        <f>S82+T82</f>
        <v>0</v>
      </c>
      <c r="V82" s="57"/>
      <c r="W82" s="57">
        <f>U82+V82</f>
        <v>0</v>
      </c>
      <c r="X82" s="57"/>
      <c r="Y82" s="57">
        <f>W82+X82</f>
        <v>0</v>
      </c>
      <c r="Z82" s="57"/>
      <c r="AA82" s="57">
        <f>Y82+Z82</f>
        <v>0</v>
      </c>
      <c r="AB82" s="57"/>
      <c r="AC82" s="57">
        <f>AA82+AB82</f>
        <v>0</v>
      </c>
    </row>
    <row r="83" spans="1:29" ht="38.25" hidden="1">
      <c r="A83" s="115" t="s">
        <v>417</v>
      </c>
      <c r="B83" s="69" t="s">
        <v>406</v>
      </c>
      <c r="C83" s="136" t="s">
        <v>47</v>
      </c>
      <c r="D83" s="136" t="s">
        <v>49</v>
      </c>
      <c r="E83" s="118" t="s">
        <v>381</v>
      </c>
      <c r="F83" s="127" t="s">
        <v>418</v>
      </c>
      <c r="G83" s="57">
        <f>145.6-17</f>
        <v>128.6</v>
      </c>
      <c r="H83" s="57"/>
      <c r="I83" s="57">
        <f>G83+H83</f>
        <v>128.6</v>
      </c>
      <c r="J83" s="57"/>
      <c r="K83" s="57">
        <f>I83+J83</f>
        <v>128.6</v>
      </c>
      <c r="L83" s="57"/>
      <c r="M83" s="57">
        <f>K83+L83</f>
        <v>128.6</v>
      </c>
      <c r="N83" s="57"/>
      <c r="O83" s="57">
        <f>M83+N83</f>
        <v>128.6</v>
      </c>
      <c r="P83" s="57"/>
      <c r="Q83" s="57">
        <f>O83+P83</f>
        <v>128.6</v>
      </c>
      <c r="R83" s="57"/>
      <c r="S83" s="57">
        <f>Q83+R83</f>
        <v>128.6</v>
      </c>
      <c r="T83" s="57"/>
      <c r="U83" s="57">
        <f>S83+T83</f>
        <v>128.6</v>
      </c>
      <c r="V83" s="57"/>
      <c r="W83" s="57">
        <f>U83+V83</f>
        <v>128.6</v>
      </c>
      <c r="X83" s="57"/>
      <c r="Y83" s="57">
        <f>W83+X83</f>
        <v>128.6</v>
      </c>
      <c r="Z83" s="89">
        <v>-2.084</v>
      </c>
      <c r="AA83" s="57">
        <f>Y83+Z83</f>
        <v>126.51599999999999</v>
      </c>
      <c r="AB83" s="226">
        <v>4.09197</v>
      </c>
      <c r="AC83" s="57">
        <f>AA83+AB83</f>
        <v>130.60797</v>
      </c>
    </row>
    <row r="84" spans="1:29" ht="28.5" customHeight="1">
      <c r="A84" s="46" t="s">
        <v>456</v>
      </c>
      <c r="B84" s="69" t="s">
        <v>406</v>
      </c>
      <c r="C84" s="37" t="s">
        <v>47</v>
      </c>
      <c r="D84" s="37" t="s">
        <v>49</v>
      </c>
      <c r="E84" s="42" t="s">
        <v>381</v>
      </c>
      <c r="F84" s="34" t="s">
        <v>457</v>
      </c>
      <c r="G84" s="57">
        <f aca="true" t="shared" si="73" ref="G84:AC84">G85</f>
        <v>9.4</v>
      </c>
      <c r="H84" s="57">
        <f t="shared" si="73"/>
        <v>0</v>
      </c>
      <c r="I84" s="57">
        <f t="shared" si="73"/>
        <v>9.4</v>
      </c>
      <c r="J84" s="57">
        <f t="shared" si="73"/>
        <v>0</v>
      </c>
      <c r="K84" s="57">
        <f t="shared" si="73"/>
        <v>9.4</v>
      </c>
      <c r="L84" s="57">
        <f t="shared" si="73"/>
        <v>0</v>
      </c>
      <c r="M84" s="57">
        <f t="shared" si="73"/>
        <v>9.4</v>
      </c>
      <c r="N84" s="57">
        <f t="shared" si="73"/>
        <v>0</v>
      </c>
      <c r="O84" s="57">
        <f t="shared" si="73"/>
        <v>9.4</v>
      </c>
      <c r="P84" s="57">
        <f t="shared" si="73"/>
        <v>0</v>
      </c>
      <c r="Q84" s="57">
        <f t="shared" si="73"/>
        <v>9.4</v>
      </c>
      <c r="R84" s="57">
        <f t="shared" si="73"/>
        <v>0</v>
      </c>
      <c r="S84" s="57">
        <f t="shared" si="73"/>
        <v>9.4</v>
      </c>
      <c r="T84" s="57">
        <f t="shared" si="73"/>
        <v>0</v>
      </c>
      <c r="U84" s="57">
        <f t="shared" si="73"/>
        <v>9.4</v>
      </c>
      <c r="V84" s="57">
        <f t="shared" si="73"/>
        <v>0</v>
      </c>
      <c r="W84" s="57">
        <f t="shared" si="73"/>
        <v>9.4</v>
      </c>
      <c r="X84" s="57">
        <f t="shared" si="73"/>
        <v>0</v>
      </c>
      <c r="Y84" s="57">
        <f t="shared" si="73"/>
        <v>9.4</v>
      </c>
      <c r="Z84" s="89">
        <f t="shared" si="73"/>
        <v>2.0839999999999996</v>
      </c>
      <c r="AA84" s="89">
        <f t="shared" si="73"/>
        <v>11.484000000000002</v>
      </c>
      <c r="AB84" s="89">
        <f t="shared" si="73"/>
        <v>0.39864</v>
      </c>
      <c r="AC84" s="89">
        <f t="shared" si="73"/>
        <v>11.88264</v>
      </c>
    </row>
    <row r="85" spans="1:29" ht="25.5">
      <c r="A85" s="33" t="s">
        <v>458</v>
      </c>
      <c r="B85" s="69" t="s">
        <v>406</v>
      </c>
      <c r="C85" s="37" t="s">
        <v>47</v>
      </c>
      <c r="D85" s="37" t="s">
        <v>49</v>
      </c>
      <c r="E85" s="42" t="s">
        <v>381</v>
      </c>
      <c r="F85" s="34" t="s">
        <v>424</v>
      </c>
      <c r="G85" s="57">
        <f aca="true" t="shared" si="74" ref="G85:M85">G86+G87</f>
        <v>9.4</v>
      </c>
      <c r="H85" s="57">
        <f t="shared" si="74"/>
        <v>0</v>
      </c>
      <c r="I85" s="57">
        <f t="shared" si="74"/>
        <v>9.4</v>
      </c>
      <c r="J85" s="57">
        <f t="shared" si="74"/>
        <v>0</v>
      </c>
      <c r="K85" s="57">
        <f t="shared" si="74"/>
        <v>9.4</v>
      </c>
      <c r="L85" s="57">
        <f t="shared" si="74"/>
        <v>0</v>
      </c>
      <c r="M85" s="57">
        <f t="shared" si="74"/>
        <v>9.4</v>
      </c>
      <c r="N85" s="57">
        <f aca="true" t="shared" si="75" ref="N85:S85">N86+N87</f>
        <v>0</v>
      </c>
      <c r="O85" s="57">
        <f t="shared" si="75"/>
        <v>9.4</v>
      </c>
      <c r="P85" s="57">
        <f t="shared" si="75"/>
        <v>0</v>
      </c>
      <c r="Q85" s="57">
        <f t="shared" si="75"/>
        <v>9.4</v>
      </c>
      <c r="R85" s="57">
        <f t="shared" si="75"/>
        <v>0</v>
      </c>
      <c r="S85" s="57">
        <f t="shared" si="75"/>
        <v>9.4</v>
      </c>
      <c r="T85" s="57">
        <f aca="true" t="shared" si="76" ref="T85:Y85">T86+T87</f>
        <v>0</v>
      </c>
      <c r="U85" s="57">
        <f t="shared" si="76"/>
        <v>9.4</v>
      </c>
      <c r="V85" s="57">
        <f t="shared" si="76"/>
        <v>0</v>
      </c>
      <c r="W85" s="57">
        <f t="shared" si="76"/>
        <v>9.4</v>
      </c>
      <c r="X85" s="57">
        <f t="shared" si="76"/>
        <v>0</v>
      </c>
      <c r="Y85" s="57">
        <f t="shared" si="76"/>
        <v>9.4</v>
      </c>
      <c r="Z85" s="89">
        <f>Z86+Z87</f>
        <v>2.0839999999999996</v>
      </c>
      <c r="AA85" s="89">
        <f>AA86+AA87</f>
        <v>11.484000000000002</v>
      </c>
      <c r="AB85" s="89">
        <f>AB86+AB87</f>
        <v>0.39864</v>
      </c>
      <c r="AC85" s="89">
        <f>AC86+AC87</f>
        <v>11.88264</v>
      </c>
    </row>
    <row r="86" spans="1:29" s="6" customFormat="1" ht="25.5" hidden="1">
      <c r="A86" s="128" t="s">
        <v>63</v>
      </c>
      <c r="B86" s="69" t="s">
        <v>406</v>
      </c>
      <c r="C86" s="136" t="s">
        <v>47</v>
      </c>
      <c r="D86" s="136" t="s">
        <v>49</v>
      </c>
      <c r="E86" s="118" t="s">
        <v>381</v>
      </c>
      <c r="F86" s="127" t="s">
        <v>64</v>
      </c>
      <c r="G86" s="58">
        <v>5</v>
      </c>
      <c r="H86" s="58"/>
      <c r="I86" s="58">
        <f>G86+H86</f>
        <v>5</v>
      </c>
      <c r="J86" s="58"/>
      <c r="K86" s="58">
        <f>I86+J86</f>
        <v>5</v>
      </c>
      <c r="L86" s="58"/>
      <c r="M86" s="58">
        <f>K86+L86</f>
        <v>5</v>
      </c>
      <c r="N86" s="58"/>
      <c r="O86" s="58">
        <f>M86+N86</f>
        <v>5</v>
      </c>
      <c r="P86" s="58"/>
      <c r="Q86" s="58">
        <f>O86+P86</f>
        <v>5</v>
      </c>
      <c r="R86" s="58"/>
      <c r="S86" s="58">
        <f>Q86+R86</f>
        <v>5</v>
      </c>
      <c r="T86" s="58"/>
      <c r="U86" s="58">
        <f>S86+T86</f>
        <v>5</v>
      </c>
      <c r="V86" s="58"/>
      <c r="W86" s="58">
        <f>U86+V86</f>
        <v>5</v>
      </c>
      <c r="X86" s="58"/>
      <c r="Y86" s="58">
        <f>W86+X86</f>
        <v>5</v>
      </c>
      <c r="Z86" s="90">
        <v>1.075</v>
      </c>
      <c r="AA86" s="90">
        <f>Y86+Z86</f>
        <v>6.075</v>
      </c>
      <c r="AB86" s="356">
        <v>0.39948</v>
      </c>
      <c r="AC86" s="90">
        <f>AA86+AB86</f>
        <v>6.47448</v>
      </c>
    </row>
    <row r="87" spans="1:29" ht="29.25" customHeight="1" hidden="1">
      <c r="A87" s="128" t="s">
        <v>334</v>
      </c>
      <c r="B87" s="69" t="s">
        <v>406</v>
      </c>
      <c r="C87" s="136" t="s">
        <v>47</v>
      </c>
      <c r="D87" s="136" t="s">
        <v>49</v>
      </c>
      <c r="E87" s="118" t="s">
        <v>381</v>
      </c>
      <c r="F87" s="127" t="s">
        <v>65</v>
      </c>
      <c r="G87" s="57">
        <v>4.4</v>
      </c>
      <c r="H87" s="57"/>
      <c r="I87" s="58">
        <f>G87+H87</f>
        <v>4.4</v>
      </c>
      <c r="J87" s="57"/>
      <c r="K87" s="58">
        <f>I87+J87</f>
        <v>4.4</v>
      </c>
      <c r="L87" s="57"/>
      <c r="M87" s="58">
        <f>K87+L87</f>
        <v>4.4</v>
      </c>
      <c r="N87" s="57"/>
      <c r="O87" s="58">
        <f>M87+N87</f>
        <v>4.4</v>
      </c>
      <c r="P87" s="57"/>
      <c r="Q87" s="58">
        <f>O87+P87</f>
        <v>4.4</v>
      </c>
      <c r="R87" s="57"/>
      <c r="S87" s="58">
        <f>Q87+R87</f>
        <v>4.4</v>
      </c>
      <c r="T87" s="57"/>
      <c r="U87" s="58">
        <f>S87+T87</f>
        <v>4.4</v>
      </c>
      <c r="V87" s="57"/>
      <c r="W87" s="58">
        <f>U87+V87</f>
        <v>4.4</v>
      </c>
      <c r="X87" s="57"/>
      <c r="Y87" s="58">
        <f>W87+X87</f>
        <v>4.4</v>
      </c>
      <c r="Z87" s="343">
        <v>1.009</v>
      </c>
      <c r="AA87" s="90">
        <f>Y87+Z87</f>
        <v>5.409000000000001</v>
      </c>
      <c r="AB87" s="226">
        <v>-0.00084</v>
      </c>
      <c r="AC87" s="90">
        <f>AA87+AB87</f>
        <v>5.4081600000000005</v>
      </c>
    </row>
    <row r="88" spans="1:29" s="15" customFormat="1" ht="27.75" customHeight="1">
      <c r="A88" s="40" t="s">
        <v>73</v>
      </c>
      <c r="B88" s="68" t="s">
        <v>406</v>
      </c>
      <c r="C88" s="41" t="s">
        <v>49</v>
      </c>
      <c r="D88" s="41"/>
      <c r="E88" s="42"/>
      <c r="F88" s="41"/>
      <c r="G88" s="62">
        <f aca="true" t="shared" si="77" ref="G88:AB93">G89</f>
        <v>36</v>
      </c>
      <c r="H88" s="62">
        <f t="shared" si="77"/>
        <v>0</v>
      </c>
      <c r="I88" s="62">
        <f t="shared" si="77"/>
        <v>36</v>
      </c>
      <c r="J88" s="62">
        <f t="shared" si="77"/>
        <v>0</v>
      </c>
      <c r="K88" s="62">
        <f t="shared" si="77"/>
        <v>36</v>
      </c>
      <c r="L88" s="62">
        <f t="shared" si="77"/>
        <v>0</v>
      </c>
      <c r="M88" s="62">
        <f t="shared" si="77"/>
        <v>36</v>
      </c>
      <c r="N88" s="62">
        <f t="shared" si="77"/>
        <v>0</v>
      </c>
      <c r="O88" s="62">
        <f t="shared" si="77"/>
        <v>36</v>
      </c>
      <c r="P88" s="62">
        <f t="shared" si="77"/>
        <v>0</v>
      </c>
      <c r="Q88" s="62">
        <f t="shared" si="77"/>
        <v>36</v>
      </c>
      <c r="R88" s="62">
        <f t="shared" si="77"/>
        <v>0</v>
      </c>
      <c r="S88" s="62">
        <f t="shared" si="77"/>
        <v>36</v>
      </c>
      <c r="T88" s="62">
        <f t="shared" si="77"/>
        <v>0</v>
      </c>
      <c r="U88" s="62">
        <f t="shared" si="77"/>
        <v>36</v>
      </c>
      <c r="V88" s="62">
        <f t="shared" si="77"/>
        <v>0</v>
      </c>
      <c r="W88" s="62">
        <f aca="true" t="shared" si="78" ref="V88:AC93">W89</f>
        <v>36</v>
      </c>
      <c r="X88" s="62">
        <f t="shared" si="77"/>
        <v>0</v>
      </c>
      <c r="Y88" s="62">
        <f t="shared" si="78"/>
        <v>36</v>
      </c>
      <c r="Z88" s="62">
        <f t="shared" si="77"/>
        <v>0</v>
      </c>
      <c r="AA88" s="62">
        <f t="shared" si="78"/>
        <v>36</v>
      </c>
      <c r="AB88" s="62">
        <f t="shared" si="77"/>
        <v>-36</v>
      </c>
      <c r="AC88" s="62">
        <f t="shared" si="78"/>
        <v>0</v>
      </c>
    </row>
    <row r="89" spans="1:29" s="142" customFormat="1" ht="27.75" customHeight="1">
      <c r="A89" s="100" t="s">
        <v>74</v>
      </c>
      <c r="B89" s="68" t="s">
        <v>406</v>
      </c>
      <c r="C89" s="64" t="s">
        <v>49</v>
      </c>
      <c r="D89" s="64" t="s">
        <v>50</v>
      </c>
      <c r="E89" s="119"/>
      <c r="F89" s="64"/>
      <c r="G89" s="141">
        <f t="shared" si="77"/>
        <v>36</v>
      </c>
      <c r="H89" s="141">
        <f t="shared" si="77"/>
        <v>0</v>
      </c>
      <c r="I89" s="141">
        <f t="shared" si="77"/>
        <v>36</v>
      </c>
      <c r="J89" s="141">
        <f t="shared" si="77"/>
        <v>0</v>
      </c>
      <c r="K89" s="141">
        <f t="shared" si="77"/>
        <v>36</v>
      </c>
      <c r="L89" s="141">
        <f t="shared" si="77"/>
        <v>0</v>
      </c>
      <c r="M89" s="141">
        <f t="shared" si="77"/>
        <v>36</v>
      </c>
      <c r="N89" s="141">
        <f t="shared" si="77"/>
        <v>0</v>
      </c>
      <c r="O89" s="141">
        <f t="shared" si="77"/>
        <v>36</v>
      </c>
      <c r="P89" s="141">
        <f t="shared" si="77"/>
        <v>0</v>
      </c>
      <c r="Q89" s="141">
        <f t="shared" si="77"/>
        <v>36</v>
      </c>
      <c r="R89" s="141">
        <f t="shared" si="77"/>
        <v>0</v>
      </c>
      <c r="S89" s="141">
        <f t="shared" si="77"/>
        <v>36</v>
      </c>
      <c r="T89" s="141">
        <f t="shared" si="77"/>
        <v>0</v>
      </c>
      <c r="U89" s="141">
        <f t="shared" si="77"/>
        <v>36</v>
      </c>
      <c r="V89" s="141">
        <f t="shared" si="78"/>
        <v>0</v>
      </c>
      <c r="W89" s="141">
        <f t="shared" si="78"/>
        <v>36</v>
      </c>
      <c r="X89" s="141">
        <f t="shared" si="78"/>
        <v>0</v>
      </c>
      <c r="Y89" s="141">
        <f t="shared" si="78"/>
        <v>36</v>
      </c>
      <c r="Z89" s="141">
        <f t="shared" si="78"/>
        <v>0</v>
      </c>
      <c r="AA89" s="141">
        <f t="shared" si="78"/>
        <v>36</v>
      </c>
      <c r="AB89" s="141">
        <f t="shared" si="78"/>
        <v>-36</v>
      </c>
      <c r="AC89" s="141">
        <f t="shared" si="78"/>
        <v>0</v>
      </c>
    </row>
    <row r="90" spans="1:29" s="138" customFormat="1" ht="26.25" customHeight="1">
      <c r="A90" s="125" t="s">
        <v>436</v>
      </c>
      <c r="B90" s="106" t="s">
        <v>406</v>
      </c>
      <c r="C90" s="92" t="s">
        <v>49</v>
      </c>
      <c r="D90" s="92" t="s">
        <v>50</v>
      </c>
      <c r="E90" s="108" t="s">
        <v>379</v>
      </c>
      <c r="F90" s="92"/>
      <c r="G90" s="93">
        <f t="shared" si="77"/>
        <v>36</v>
      </c>
      <c r="H90" s="93">
        <f t="shared" si="77"/>
        <v>0</v>
      </c>
      <c r="I90" s="93">
        <f t="shared" si="77"/>
        <v>36</v>
      </c>
      <c r="J90" s="93">
        <f t="shared" si="77"/>
        <v>0</v>
      </c>
      <c r="K90" s="93">
        <f t="shared" si="77"/>
        <v>36</v>
      </c>
      <c r="L90" s="93">
        <f t="shared" si="77"/>
        <v>0</v>
      </c>
      <c r="M90" s="93">
        <f t="shared" si="77"/>
        <v>36</v>
      </c>
      <c r="N90" s="93">
        <f t="shared" si="77"/>
        <v>0</v>
      </c>
      <c r="O90" s="93">
        <f t="shared" si="77"/>
        <v>36</v>
      </c>
      <c r="P90" s="93">
        <f t="shared" si="77"/>
        <v>0</v>
      </c>
      <c r="Q90" s="93">
        <f t="shared" si="77"/>
        <v>36</v>
      </c>
      <c r="R90" s="93">
        <f t="shared" si="77"/>
        <v>0</v>
      </c>
      <c r="S90" s="93">
        <f t="shared" si="77"/>
        <v>36</v>
      </c>
      <c r="T90" s="93">
        <f t="shared" si="77"/>
        <v>0</v>
      </c>
      <c r="U90" s="93">
        <f t="shared" si="77"/>
        <v>36</v>
      </c>
      <c r="V90" s="93">
        <f t="shared" si="78"/>
        <v>0</v>
      </c>
      <c r="W90" s="93">
        <f t="shared" si="78"/>
        <v>36</v>
      </c>
      <c r="X90" s="93">
        <f t="shared" si="78"/>
        <v>0</v>
      </c>
      <c r="Y90" s="93">
        <f t="shared" si="78"/>
        <v>36</v>
      </c>
      <c r="Z90" s="93">
        <f t="shared" si="78"/>
        <v>0</v>
      </c>
      <c r="AA90" s="93">
        <f t="shared" si="78"/>
        <v>36</v>
      </c>
      <c r="AB90" s="93">
        <f t="shared" si="78"/>
        <v>-36</v>
      </c>
      <c r="AC90" s="93">
        <f t="shared" si="78"/>
        <v>0</v>
      </c>
    </row>
    <row r="91" spans="1:29" s="6" customFormat="1" ht="28.5" customHeight="1">
      <c r="A91" s="79" t="s">
        <v>438</v>
      </c>
      <c r="B91" s="69" t="s">
        <v>406</v>
      </c>
      <c r="C91" s="78" t="s">
        <v>49</v>
      </c>
      <c r="D91" s="78" t="s">
        <v>50</v>
      </c>
      <c r="E91" s="81" t="s">
        <v>382</v>
      </c>
      <c r="F91" s="78"/>
      <c r="G91" s="82">
        <f t="shared" si="77"/>
        <v>36</v>
      </c>
      <c r="H91" s="82">
        <f t="shared" si="77"/>
        <v>0</v>
      </c>
      <c r="I91" s="82">
        <f t="shared" si="77"/>
        <v>36</v>
      </c>
      <c r="J91" s="82">
        <f t="shared" si="77"/>
        <v>0</v>
      </c>
      <c r="K91" s="82">
        <f t="shared" si="77"/>
        <v>36</v>
      </c>
      <c r="L91" s="82">
        <f t="shared" si="77"/>
        <v>0</v>
      </c>
      <c r="M91" s="82">
        <f t="shared" si="77"/>
        <v>36</v>
      </c>
      <c r="N91" s="82">
        <f t="shared" si="77"/>
        <v>0</v>
      </c>
      <c r="O91" s="82">
        <f t="shared" si="77"/>
        <v>36</v>
      </c>
      <c r="P91" s="82">
        <f t="shared" si="77"/>
        <v>0</v>
      </c>
      <c r="Q91" s="82">
        <f t="shared" si="77"/>
        <v>36</v>
      </c>
      <c r="R91" s="82">
        <f t="shared" si="77"/>
        <v>0</v>
      </c>
      <c r="S91" s="82">
        <f t="shared" si="77"/>
        <v>36</v>
      </c>
      <c r="T91" s="82">
        <f t="shared" si="77"/>
        <v>0</v>
      </c>
      <c r="U91" s="82">
        <f t="shared" si="77"/>
        <v>36</v>
      </c>
      <c r="V91" s="82">
        <f t="shared" si="78"/>
        <v>0</v>
      </c>
      <c r="W91" s="82">
        <f t="shared" si="78"/>
        <v>36</v>
      </c>
      <c r="X91" s="82">
        <f t="shared" si="78"/>
        <v>0</v>
      </c>
      <c r="Y91" s="82">
        <f t="shared" si="78"/>
        <v>36</v>
      </c>
      <c r="Z91" s="82">
        <f t="shared" si="78"/>
        <v>0</v>
      </c>
      <c r="AA91" s="82">
        <f t="shared" si="78"/>
        <v>36</v>
      </c>
      <c r="AB91" s="82">
        <f t="shared" si="78"/>
        <v>-36</v>
      </c>
      <c r="AC91" s="82">
        <f t="shared" si="78"/>
        <v>0</v>
      </c>
    </row>
    <row r="92" spans="1:29" s="6" customFormat="1" ht="28.5" customHeight="1">
      <c r="A92" s="46" t="s">
        <v>456</v>
      </c>
      <c r="B92" s="69" t="s">
        <v>406</v>
      </c>
      <c r="C92" s="34" t="s">
        <v>49</v>
      </c>
      <c r="D92" s="34" t="s">
        <v>50</v>
      </c>
      <c r="E92" s="42" t="s">
        <v>382</v>
      </c>
      <c r="F92" s="47" t="s">
        <v>457</v>
      </c>
      <c r="G92" s="82">
        <f t="shared" si="77"/>
        <v>36</v>
      </c>
      <c r="H92" s="82">
        <f t="shared" si="77"/>
        <v>0</v>
      </c>
      <c r="I92" s="173">
        <f t="shared" si="77"/>
        <v>36</v>
      </c>
      <c r="J92" s="82">
        <f t="shared" si="77"/>
        <v>0</v>
      </c>
      <c r="K92" s="173">
        <f t="shared" si="77"/>
        <v>36</v>
      </c>
      <c r="L92" s="82">
        <f t="shared" si="77"/>
        <v>0</v>
      </c>
      <c r="M92" s="173">
        <f t="shared" si="77"/>
        <v>36</v>
      </c>
      <c r="N92" s="82">
        <f t="shared" si="77"/>
        <v>0</v>
      </c>
      <c r="O92" s="173">
        <f t="shared" si="77"/>
        <v>36</v>
      </c>
      <c r="P92" s="82">
        <f t="shared" si="77"/>
        <v>0</v>
      </c>
      <c r="Q92" s="173">
        <f t="shared" si="77"/>
        <v>36</v>
      </c>
      <c r="R92" s="82">
        <f t="shared" si="77"/>
        <v>0</v>
      </c>
      <c r="S92" s="173">
        <f t="shared" si="77"/>
        <v>36</v>
      </c>
      <c r="T92" s="82">
        <f t="shared" si="77"/>
        <v>0</v>
      </c>
      <c r="U92" s="173">
        <f t="shared" si="77"/>
        <v>36</v>
      </c>
      <c r="V92" s="82">
        <f t="shared" si="78"/>
        <v>0</v>
      </c>
      <c r="W92" s="173">
        <f t="shared" si="78"/>
        <v>36</v>
      </c>
      <c r="X92" s="82">
        <f t="shared" si="78"/>
        <v>0</v>
      </c>
      <c r="Y92" s="173">
        <f t="shared" si="78"/>
        <v>36</v>
      </c>
      <c r="Z92" s="82">
        <f t="shared" si="78"/>
        <v>0</v>
      </c>
      <c r="AA92" s="173">
        <f t="shared" si="78"/>
        <v>36</v>
      </c>
      <c r="AB92" s="82">
        <f t="shared" si="78"/>
        <v>-36</v>
      </c>
      <c r="AC92" s="173">
        <f t="shared" si="78"/>
        <v>0</v>
      </c>
    </row>
    <row r="93" spans="1:29" s="6" customFormat="1" ht="28.5" customHeight="1">
      <c r="A93" s="33" t="s">
        <v>458</v>
      </c>
      <c r="B93" s="69" t="s">
        <v>406</v>
      </c>
      <c r="C93" s="34" t="s">
        <v>49</v>
      </c>
      <c r="D93" s="34" t="s">
        <v>50</v>
      </c>
      <c r="E93" s="42" t="s">
        <v>382</v>
      </c>
      <c r="F93" s="47" t="s">
        <v>424</v>
      </c>
      <c r="G93" s="82">
        <f t="shared" si="77"/>
        <v>36</v>
      </c>
      <c r="H93" s="82">
        <f t="shared" si="77"/>
        <v>0</v>
      </c>
      <c r="I93" s="173">
        <f t="shared" si="77"/>
        <v>36</v>
      </c>
      <c r="J93" s="82">
        <f t="shared" si="77"/>
        <v>0</v>
      </c>
      <c r="K93" s="173">
        <f t="shared" si="77"/>
        <v>36</v>
      </c>
      <c r="L93" s="82">
        <f t="shared" si="77"/>
        <v>0</v>
      </c>
      <c r="M93" s="173">
        <f t="shared" si="77"/>
        <v>36</v>
      </c>
      <c r="N93" s="82">
        <f t="shared" si="77"/>
        <v>0</v>
      </c>
      <c r="O93" s="173">
        <f t="shared" si="77"/>
        <v>36</v>
      </c>
      <c r="P93" s="82">
        <f t="shared" si="77"/>
        <v>0</v>
      </c>
      <c r="Q93" s="173">
        <f t="shared" si="77"/>
        <v>36</v>
      </c>
      <c r="R93" s="82">
        <f t="shared" si="77"/>
        <v>0</v>
      </c>
      <c r="S93" s="173">
        <f t="shared" si="77"/>
        <v>36</v>
      </c>
      <c r="T93" s="82">
        <f t="shared" si="77"/>
        <v>0</v>
      </c>
      <c r="U93" s="173">
        <f t="shared" si="77"/>
        <v>36</v>
      </c>
      <c r="V93" s="82">
        <f t="shared" si="78"/>
        <v>0</v>
      </c>
      <c r="W93" s="173">
        <f t="shared" si="78"/>
        <v>36</v>
      </c>
      <c r="X93" s="82">
        <f t="shared" si="78"/>
        <v>0</v>
      </c>
      <c r="Y93" s="173">
        <f t="shared" si="78"/>
        <v>36</v>
      </c>
      <c r="Z93" s="82">
        <f t="shared" si="78"/>
        <v>0</v>
      </c>
      <c r="AA93" s="173">
        <f t="shared" si="78"/>
        <v>36</v>
      </c>
      <c r="AB93" s="82">
        <f t="shared" si="78"/>
        <v>-36</v>
      </c>
      <c r="AC93" s="173">
        <f t="shared" si="78"/>
        <v>0</v>
      </c>
    </row>
    <row r="94" spans="1:29" ht="27" customHeight="1" hidden="1">
      <c r="A94" s="128" t="s">
        <v>334</v>
      </c>
      <c r="B94" s="69" t="s">
        <v>406</v>
      </c>
      <c r="C94" s="127" t="s">
        <v>49</v>
      </c>
      <c r="D94" s="127" t="s">
        <v>50</v>
      </c>
      <c r="E94" s="118" t="s">
        <v>382</v>
      </c>
      <c r="F94" s="127" t="s">
        <v>65</v>
      </c>
      <c r="G94" s="60">
        <v>36</v>
      </c>
      <c r="H94" s="60"/>
      <c r="I94" s="60">
        <f>G94+H94</f>
        <v>36</v>
      </c>
      <c r="J94" s="60"/>
      <c r="K94" s="60">
        <f>I94+J94</f>
        <v>36</v>
      </c>
      <c r="L94" s="60"/>
      <c r="M94" s="60">
        <f>K94+L94</f>
        <v>36</v>
      </c>
      <c r="N94" s="60"/>
      <c r="O94" s="60">
        <f>M94+N94</f>
        <v>36</v>
      </c>
      <c r="P94" s="60"/>
      <c r="Q94" s="60">
        <f>O94+P94</f>
        <v>36</v>
      </c>
      <c r="R94" s="60"/>
      <c r="S94" s="60">
        <f>Q94+R94</f>
        <v>36</v>
      </c>
      <c r="T94" s="60"/>
      <c r="U94" s="60">
        <f>S94+T94</f>
        <v>36</v>
      </c>
      <c r="V94" s="60"/>
      <c r="W94" s="60">
        <f>U94+V94</f>
        <v>36</v>
      </c>
      <c r="X94" s="60"/>
      <c r="Y94" s="60">
        <f>W94+X94</f>
        <v>36</v>
      </c>
      <c r="Z94" s="60"/>
      <c r="AA94" s="60">
        <f>Y94+Z94</f>
        <v>36</v>
      </c>
      <c r="AB94" s="60">
        <v>-36</v>
      </c>
      <c r="AC94" s="60">
        <f>AA94+AB94</f>
        <v>0</v>
      </c>
    </row>
    <row r="95" spans="1:29" s="15" customFormat="1" ht="15.75" customHeight="1">
      <c r="A95" s="38" t="s">
        <v>75</v>
      </c>
      <c r="B95" s="68" t="s">
        <v>406</v>
      </c>
      <c r="C95" s="41" t="s">
        <v>48</v>
      </c>
      <c r="D95" s="41"/>
      <c r="E95" s="42"/>
      <c r="F95" s="41"/>
      <c r="G95" s="62">
        <f aca="true" t="shared" si="79" ref="G95:M95">G96+G123+G138+G102</f>
        <v>1789.5</v>
      </c>
      <c r="H95" s="62">
        <f t="shared" si="79"/>
        <v>3194.2</v>
      </c>
      <c r="I95" s="62">
        <f t="shared" si="79"/>
        <v>4983.7</v>
      </c>
      <c r="J95" s="62">
        <f t="shared" si="79"/>
        <v>0</v>
      </c>
      <c r="K95" s="62">
        <f t="shared" si="79"/>
        <v>4983.7</v>
      </c>
      <c r="L95" s="62">
        <f t="shared" si="79"/>
        <v>0</v>
      </c>
      <c r="M95" s="62">
        <f t="shared" si="79"/>
        <v>4983.7</v>
      </c>
      <c r="N95" s="62">
        <f aca="true" t="shared" si="80" ref="N95:S95">N96+N123+N138+N102</f>
        <v>361.17605000000003</v>
      </c>
      <c r="O95" s="62">
        <f t="shared" si="80"/>
        <v>5344.87605</v>
      </c>
      <c r="P95" s="62">
        <f t="shared" si="80"/>
        <v>0</v>
      </c>
      <c r="Q95" s="62">
        <f t="shared" si="80"/>
        <v>5344.87605</v>
      </c>
      <c r="R95" s="62">
        <f t="shared" si="80"/>
        <v>0</v>
      </c>
      <c r="S95" s="62">
        <f t="shared" si="80"/>
        <v>5344.87605</v>
      </c>
      <c r="T95" s="62">
        <f aca="true" t="shared" si="81" ref="T95:AA95">T96+T123+T138+T102</f>
        <v>0</v>
      </c>
      <c r="U95" s="62">
        <f t="shared" si="81"/>
        <v>5344.87605</v>
      </c>
      <c r="V95" s="62">
        <f t="shared" si="81"/>
        <v>0</v>
      </c>
      <c r="W95" s="62">
        <f t="shared" si="81"/>
        <v>5344.87605</v>
      </c>
      <c r="X95" s="62">
        <f t="shared" si="81"/>
        <v>0</v>
      </c>
      <c r="Y95" s="62">
        <f t="shared" si="81"/>
        <v>5344.87605</v>
      </c>
      <c r="Z95" s="62">
        <f t="shared" si="81"/>
        <v>27749.4569</v>
      </c>
      <c r="AA95" s="62">
        <f t="shared" si="81"/>
        <v>33094.33295</v>
      </c>
      <c r="AB95" s="62">
        <f>AB96+AB123+AB138+AB102</f>
        <v>6.22949</v>
      </c>
      <c r="AC95" s="62">
        <f>AC96+AC123+AC138+AC102</f>
        <v>33100.56244</v>
      </c>
    </row>
    <row r="96" spans="1:29" s="19" customFormat="1" ht="15" customHeight="1">
      <c r="A96" s="143" t="s">
        <v>56</v>
      </c>
      <c r="B96" s="68" t="s">
        <v>406</v>
      </c>
      <c r="C96" s="64" t="s">
        <v>48</v>
      </c>
      <c r="D96" s="64" t="s">
        <v>51</v>
      </c>
      <c r="E96" s="119"/>
      <c r="F96" s="64"/>
      <c r="G96" s="65">
        <f aca="true" t="shared" si="82" ref="G96:AB100">G97</f>
        <v>32.5</v>
      </c>
      <c r="H96" s="65">
        <f t="shared" si="82"/>
        <v>0</v>
      </c>
      <c r="I96" s="65">
        <f t="shared" si="82"/>
        <v>32.5</v>
      </c>
      <c r="J96" s="65">
        <f t="shared" si="82"/>
        <v>0</v>
      </c>
      <c r="K96" s="65">
        <f t="shared" si="82"/>
        <v>32.5</v>
      </c>
      <c r="L96" s="65">
        <f t="shared" si="82"/>
        <v>0</v>
      </c>
      <c r="M96" s="65">
        <f t="shared" si="82"/>
        <v>32.5</v>
      </c>
      <c r="N96" s="65">
        <f t="shared" si="82"/>
        <v>0</v>
      </c>
      <c r="O96" s="65">
        <f t="shared" si="82"/>
        <v>32.5</v>
      </c>
      <c r="P96" s="65">
        <f t="shared" si="82"/>
        <v>0</v>
      </c>
      <c r="Q96" s="65">
        <f t="shared" si="82"/>
        <v>32.5</v>
      </c>
      <c r="R96" s="65">
        <f t="shared" si="82"/>
        <v>0</v>
      </c>
      <c r="S96" s="65">
        <f t="shared" si="82"/>
        <v>32.5</v>
      </c>
      <c r="T96" s="65">
        <f t="shared" si="82"/>
        <v>0</v>
      </c>
      <c r="U96" s="65">
        <f t="shared" si="82"/>
        <v>32.5</v>
      </c>
      <c r="V96" s="65">
        <f t="shared" si="82"/>
        <v>0</v>
      </c>
      <c r="W96" s="65">
        <f aca="true" t="shared" si="83" ref="V96:AC100">W97</f>
        <v>32.5</v>
      </c>
      <c r="X96" s="65">
        <f t="shared" si="82"/>
        <v>0</v>
      </c>
      <c r="Y96" s="65">
        <f t="shared" si="83"/>
        <v>32.5</v>
      </c>
      <c r="Z96" s="65">
        <f t="shared" si="82"/>
        <v>0</v>
      </c>
      <c r="AA96" s="65">
        <f t="shared" si="83"/>
        <v>32.5</v>
      </c>
      <c r="AB96" s="65">
        <f t="shared" si="82"/>
        <v>6.2</v>
      </c>
      <c r="AC96" s="65">
        <f t="shared" si="83"/>
        <v>38.7</v>
      </c>
    </row>
    <row r="97" spans="1:29" s="95" customFormat="1" ht="29.25" customHeight="1">
      <c r="A97" s="131" t="s">
        <v>3</v>
      </c>
      <c r="B97" s="106" t="s">
        <v>406</v>
      </c>
      <c r="C97" s="137" t="s">
        <v>48</v>
      </c>
      <c r="D97" s="137" t="s">
        <v>51</v>
      </c>
      <c r="E97" s="108" t="s">
        <v>377</v>
      </c>
      <c r="F97" s="144"/>
      <c r="G97" s="93">
        <f t="shared" si="82"/>
        <v>32.5</v>
      </c>
      <c r="H97" s="93">
        <f t="shared" si="82"/>
        <v>0</v>
      </c>
      <c r="I97" s="93">
        <f t="shared" si="82"/>
        <v>32.5</v>
      </c>
      <c r="J97" s="93">
        <f t="shared" si="82"/>
        <v>0</v>
      </c>
      <c r="K97" s="93">
        <f t="shared" si="82"/>
        <v>32.5</v>
      </c>
      <c r="L97" s="93">
        <f t="shared" si="82"/>
        <v>0</v>
      </c>
      <c r="M97" s="93">
        <f t="shared" si="82"/>
        <v>32.5</v>
      </c>
      <c r="N97" s="93">
        <f t="shared" si="82"/>
        <v>0</v>
      </c>
      <c r="O97" s="93">
        <f t="shared" si="82"/>
        <v>32.5</v>
      </c>
      <c r="P97" s="93">
        <f t="shared" si="82"/>
        <v>0</v>
      </c>
      <c r="Q97" s="93">
        <f t="shared" si="82"/>
        <v>32.5</v>
      </c>
      <c r="R97" s="93">
        <f t="shared" si="82"/>
        <v>0</v>
      </c>
      <c r="S97" s="93">
        <f t="shared" si="82"/>
        <v>32.5</v>
      </c>
      <c r="T97" s="93">
        <f t="shared" si="82"/>
        <v>0</v>
      </c>
      <c r="U97" s="93">
        <f t="shared" si="82"/>
        <v>32.5</v>
      </c>
      <c r="V97" s="93">
        <f t="shared" si="83"/>
        <v>0</v>
      </c>
      <c r="W97" s="93">
        <f t="shared" si="83"/>
        <v>32.5</v>
      </c>
      <c r="X97" s="93">
        <f t="shared" si="83"/>
        <v>0</v>
      </c>
      <c r="Y97" s="93">
        <f t="shared" si="83"/>
        <v>32.5</v>
      </c>
      <c r="Z97" s="93">
        <f t="shared" si="83"/>
        <v>0</v>
      </c>
      <c r="AA97" s="93">
        <f t="shared" si="83"/>
        <v>32.5</v>
      </c>
      <c r="AB97" s="93">
        <f t="shared" si="83"/>
        <v>6.2</v>
      </c>
      <c r="AC97" s="93">
        <f t="shared" si="83"/>
        <v>38.7</v>
      </c>
    </row>
    <row r="98" spans="1:29" s="6" customFormat="1" ht="52.5" customHeight="1">
      <c r="A98" s="79" t="s">
        <v>439</v>
      </c>
      <c r="B98" s="77" t="s">
        <v>406</v>
      </c>
      <c r="C98" s="78" t="s">
        <v>48</v>
      </c>
      <c r="D98" s="78" t="s">
        <v>51</v>
      </c>
      <c r="E98" s="81" t="s">
        <v>383</v>
      </c>
      <c r="F98" s="78"/>
      <c r="G98" s="91">
        <f t="shared" si="82"/>
        <v>32.5</v>
      </c>
      <c r="H98" s="91">
        <f t="shared" si="82"/>
        <v>0</v>
      </c>
      <c r="I98" s="91">
        <f t="shared" si="82"/>
        <v>32.5</v>
      </c>
      <c r="J98" s="91">
        <f t="shared" si="82"/>
        <v>0</v>
      </c>
      <c r="K98" s="91">
        <f t="shared" si="82"/>
        <v>32.5</v>
      </c>
      <c r="L98" s="91">
        <f t="shared" si="82"/>
        <v>0</v>
      </c>
      <c r="M98" s="91">
        <f t="shared" si="82"/>
        <v>32.5</v>
      </c>
      <c r="N98" s="91">
        <f t="shared" si="82"/>
        <v>0</v>
      </c>
      <c r="O98" s="91">
        <f t="shared" si="82"/>
        <v>32.5</v>
      </c>
      <c r="P98" s="91">
        <f t="shared" si="82"/>
        <v>0</v>
      </c>
      <c r="Q98" s="91">
        <f t="shared" si="82"/>
        <v>32.5</v>
      </c>
      <c r="R98" s="91">
        <f t="shared" si="82"/>
        <v>0</v>
      </c>
      <c r="S98" s="91">
        <f t="shared" si="82"/>
        <v>32.5</v>
      </c>
      <c r="T98" s="91">
        <f t="shared" si="82"/>
        <v>0</v>
      </c>
      <c r="U98" s="91">
        <f t="shared" si="82"/>
        <v>32.5</v>
      </c>
      <c r="V98" s="91">
        <f t="shared" si="83"/>
        <v>0</v>
      </c>
      <c r="W98" s="91">
        <f t="shared" si="83"/>
        <v>32.5</v>
      </c>
      <c r="X98" s="91">
        <f t="shared" si="83"/>
        <v>0</v>
      </c>
      <c r="Y98" s="91">
        <f t="shared" si="83"/>
        <v>32.5</v>
      </c>
      <c r="Z98" s="91">
        <f t="shared" si="83"/>
        <v>0</v>
      </c>
      <c r="AA98" s="91">
        <f t="shared" si="83"/>
        <v>32.5</v>
      </c>
      <c r="AB98" s="91">
        <f t="shared" si="83"/>
        <v>6.2</v>
      </c>
      <c r="AC98" s="91">
        <f t="shared" si="83"/>
        <v>38.7</v>
      </c>
    </row>
    <row r="99" spans="1:29" s="6" customFormat="1" ht="27.75" customHeight="1">
      <c r="A99" s="46" t="s">
        <v>456</v>
      </c>
      <c r="B99" s="69" t="s">
        <v>406</v>
      </c>
      <c r="C99" s="34" t="s">
        <v>48</v>
      </c>
      <c r="D99" s="34" t="s">
        <v>51</v>
      </c>
      <c r="E99" s="42" t="s">
        <v>383</v>
      </c>
      <c r="F99" s="47" t="s">
        <v>457</v>
      </c>
      <c r="G99" s="91">
        <f t="shared" si="82"/>
        <v>32.5</v>
      </c>
      <c r="H99" s="91">
        <f t="shared" si="82"/>
        <v>0</v>
      </c>
      <c r="I99" s="75">
        <f t="shared" si="82"/>
        <v>32.5</v>
      </c>
      <c r="J99" s="91">
        <f t="shared" si="82"/>
        <v>0</v>
      </c>
      <c r="K99" s="75">
        <f t="shared" si="82"/>
        <v>32.5</v>
      </c>
      <c r="L99" s="91">
        <f t="shared" si="82"/>
        <v>0</v>
      </c>
      <c r="M99" s="75">
        <f t="shared" si="82"/>
        <v>32.5</v>
      </c>
      <c r="N99" s="91">
        <f t="shared" si="82"/>
        <v>0</v>
      </c>
      <c r="O99" s="75">
        <f t="shared" si="82"/>
        <v>32.5</v>
      </c>
      <c r="P99" s="91">
        <f t="shared" si="82"/>
        <v>0</v>
      </c>
      <c r="Q99" s="75">
        <f t="shared" si="82"/>
        <v>32.5</v>
      </c>
      <c r="R99" s="91">
        <f t="shared" si="82"/>
        <v>0</v>
      </c>
      <c r="S99" s="75">
        <f t="shared" si="82"/>
        <v>32.5</v>
      </c>
      <c r="T99" s="91">
        <f t="shared" si="82"/>
        <v>0</v>
      </c>
      <c r="U99" s="75">
        <f t="shared" si="82"/>
        <v>32.5</v>
      </c>
      <c r="V99" s="91">
        <f t="shared" si="83"/>
        <v>0</v>
      </c>
      <c r="W99" s="75">
        <f t="shared" si="83"/>
        <v>32.5</v>
      </c>
      <c r="X99" s="91">
        <f t="shared" si="83"/>
        <v>0</v>
      </c>
      <c r="Y99" s="75">
        <f t="shared" si="83"/>
        <v>32.5</v>
      </c>
      <c r="Z99" s="91">
        <f t="shared" si="83"/>
        <v>0</v>
      </c>
      <c r="AA99" s="75">
        <f t="shared" si="83"/>
        <v>32.5</v>
      </c>
      <c r="AB99" s="91">
        <f t="shared" si="83"/>
        <v>6.2</v>
      </c>
      <c r="AC99" s="75">
        <f t="shared" si="83"/>
        <v>38.7</v>
      </c>
    </row>
    <row r="100" spans="1:29" s="6" customFormat="1" ht="27" customHeight="1">
      <c r="A100" s="33" t="s">
        <v>458</v>
      </c>
      <c r="B100" s="69" t="s">
        <v>406</v>
      </c>
      <c r="C100" s="34" t="s">
        <v>48</v>
      </c>
      <c r="D100" s="34" t="s">
        <v>51</v>
      </c>
      <c r="E100" s="42" t="s">
        <v>383</v>
      </c>
      <c r="F100" s="47" t="s">
        <v>424</v>
      </c>
      <c r="G100" s="91">
        <f t="shared" si="82"/>
        <v>32.5</v>
      </c>
      <c r="H100" s="91">
        <f t="shared" si="82"/>
        <v>0</v>
      </c>
      <c r="I100" s="75">
        <f t="shared" si="82"/>
        <v>32.5</v>
      </c>
      <c r="J100" s="91">
        <f t="shared" si="82"/>
        <v>0</v>
      </c>
      <c r="K100" s="75">
        <f t="shared" si="82"/>
        <v>32.5</v>
      </c>
      <c r="L100" s="91">
        <f t="shared" si="82"/>
        <v>0</v>
      </c>
      <c r="M100" s="75">
        <f t="shared" si="82"/>
        <v>32.5</v>
      </c>
      <c r="N100" s="91">
        <f t="shared" si="82"/>
        <v>0</v>
      </c>
      <c r="O100" s="75">
        <f t="shared" si="82"/>
        <v>32.5</v>
      </c>
      <c r="P100" s="91">
        <f t="shared" si="82"/>
        <v>0</v>
      </c>
      <c r="Q100" s="75">
        <f t="shared" si="82"/>
        <v>32.5</v>
      </c>
      <c r="R100" s="91">
        <f t="shared" si="82"/>
        <v>0</v>
      </c>
      <c r="S100" s="75">
        <f t="shared" si="82"/>
        <v>32.5</v>
      </c>
      <c r="T100" s="91">
        <f t="shared" si="82"/>
        <v>0</v>
      </c>
      <c r="U100" s="75">
        <f t="shared" si="82"/>
        <v>32.5</v>
      </c>
      <c r="V100" s="91">
        <f t="shared" si="83"/>
        <v>0</v>
      </c>
      <c r="W100" s="75">
        <f t="shared" si="83"/>
        <v>32.5</v>
      </c>
      <c r="X100" s="91">
        <f t="shared" si="83"/>
        <v>0</v>
      </c>
      <c r="Y100" s="75">
        <f t="shared" si="83"/>
        <v>32.5</v>
      </c>
      <c r="Z100" s="91">
        <f t="shared" si="83"/>
        <v>0</v>
      </c>
      <c r="AA100" s="75">
        <f t="shared" si="83"/>
        <v>32.5</v>
      </c>
      <c r="AB100" s="91">
        <f t="shared" si="83"/>
        <v>6.2</v>
      </c>
      <c r="AC100" s="75">
        <f t="shared" si="83"/>
        <v>38.7</v>
      </c>
    </row>
    <row r="101" spans="1:29" ht="25.5" customHeight="1" hidden="1">
      <c r="A101" s="128" t="s">
        <v>334</v>
      </c>
      <c r="B101" s="69" t="s">
        <v>406</v>
      </c>
      <c r="C101" s="127" t="s">
        <v>48</v>
      </c>
      <c r="D101" s="127" t="s">
        <v>51</v>
      </c>
      <c r="E101" s="118" t="s">
        <v>383</v>
      </c>
      <c r="F101" s="127" t="s">
        <v>65</v>
      </c>
      <c r="G101" s="57">
        <v>32.5</v>
      </c>
      <c r="H101" s="57"/>
      <c r="I101" s="57">
        <f>G101+H101</f>
        <v>32.5</v>
      </c>
      <c r="J101" s="57"/>
      <c r="K101" s="57">
        <f>I101+J101</f>
        <v>32.5</v>
      </c>
      <c r="L101" s="57"/>
      <c r="M101" s="57">
        <f>K101+L101</f>
        <v>32.5</v>
      </c>
      <c r="N101" s="57"/>
      <c r="O101" s="57">
        <f>M101+N101</f>
        <v>32.5</v>
      </c>
      <c r="P101" s="57"/>
      <c r="Q101" s="57">
        <f>O101+P101</f>
        <v>32.5</v>
      </c>
      <c r="R101" s="57"/>
      <c r="S101" s="57">
        <f>Q101+R101</f>
        <v>32.5</v>
      </c>
      <c r="T101" s="57"/>
      <c r="U101" s="57">
        <f>S101+T101</f>
        <v>32.5</v>
      </c>
      <c r="V101" s="57"/>
      <c r="W101" s="57">
        <f>U101+V101</f>
        <v>32.5</v>
      </c>
      <c r="X101" s="57"/>
      <c r="Y101" s="57">
        <f>W101+X101</f>
        <v>32.5</v>
      </c>
      <c r="Z101" s="57"/>
      <c r="AA101" s="57">
        <f>Y101+Z101</f>
        <v>32.5</v>
      </c>
      <c r="AB101" s="57">
        <v>6.2</v>
      </c>
      <c r="AC101" s="57">
        <f>AA101+AB101</f>
        <v>38.7</v>
      </c>
    </row>
    <row r="102" spans="1:29" s="19" customFormat="1" ht="16.5" customHeight="1">
      <c r="A102" s="203" t="s">
        <v>358</v>
      </c>
      <c r="B102" s="68" t="s">
        <v>406</v>
      </c>
      <c r="C102" s="64" t="s">
        <v>48</v>
      </c>
      <c r="D102" s="64" t="s">
        <v>357</v>
      </c>
      <c r="E102" s="204"/>
      <c r="F102" s="64"/>
      <c r="G102" s="65">
        <f aca="true" t="shared" si="84" ref="G102:X102">G103</f>
        <v>0</v>
      </c>
      <c r="H102" s="65">
        <f t="shared" si="84"/>
        <v>3194.2</v>
      </c>
      <c r="I102" s="65">
        <f t="shared" si="84"/>
        <v>3194.2</v>
      </c>
      <c r="J102" s="65">
        <f t="shared" si="84"/>
        <v>0</v>
      </c>
      <c r="K102" s="65">
        <f t="shared" si="84"/>
        <v>3194.2</v>
      </c>
      <c r="L102" s="65">
        <f t="shared" si="84"/>
        <v>0</v>
      </c>
      <c r="M102" s="65">
        <f t="shared" si="84"/>
        <v>3194.2</v>
      </c>
      <c r="N102" s="65">
        <f t="shared" si="84"/>
        <v>-300</v>
      </c>
      <c r="O102" s="65">
        <f t="shared" si="84"/>
        <v>2894.2</v>
      </c>
      <c r="P102" s="65">
        <f t="shared" si="84"/>
        <v>0</v>
      </c>
      <c r="Q102" s="65">
        <f t="shared" si="84"/>
        <v>2894.2</v>
      </c>
      <c r="R102" s="65">
        <f t="shared" si="84"/>
        <v>0</v>
      </c>
      <c r="S102" s="65">
        <f t="shared" si="84"/>
        <v>2894.2</v>
      </c>
      <c r="T102" s="65">
        <f t="shared" si="84"/>
        <v>0</v>
      </c>
      <c r="U102" s="65">
        <f t="shared" si="84"/>
        <v>2894.2</v>
      </c>
      <c r="V102" s="65">
        <f t="shared" si="84"/>
        <v>0</v>
      </c>
      <c r="W102" s="65">
        <f>W103</f>
        <v>2894.2</v>
      </c>
      <c r="X102" s="65">
        <f t="shared" si="84"/>
        <v>0</v>
      </c>
      <c r="Y102" s="65">
        <f>Y103</f>
        <v>2894.2</v>
      </c>
      <c r="Z102" s="346">
        <f>Z103</f>
        <v>27749.4569</v>
      </c>
      <c r="AA102" s="346">
        <f>AA103</f>
        <v>30643.6569</v>
      </c>
      <c r="AB102" s="346">
        <f>AB103</f>
        <v>0.02949</v>
      </c>
      <c r="AC102" s="346">
        <f>AC103</f>
        <v>30643.686390000003</v>
      </c>
    </row>
    <row r="103" spans="1:29" s="6" customFormat="1" ht="30.75" customHeight="1">
      <c r="A103" s="208" t="s">
        <v>475</v>
      </c>
      <c r="B103" s="106" t="s">
        <v>406</v>
      </c>
      <c r="C103" s="92" t="s">
        <v>48</v>
      </c>
      <c r="D103" s="92" t="s">
        <v>357</v>
      </c>
      <c r="E103" s="155" t="s">
        <v>359</v>
      </c>
      <c r="F103" s="92"/>
      <c r="G103" s="65">
        <f aca="true" t="shared" si="85" ref="G103:X103">G114</f>
        <v>0</v>
      </c>
      <c r="H103" s="65">
        <f t="shared" si="85"/>
        <v>3194.2</v>
      </c>
      <c r="I103" s="93">
        <f t="shared" si="85"/>
        <v>3194.2</v>
      </c>
      <c r="J103" s="65">
        <f t="shared" si="85"/>
        <v>0</v>
      </c>
      <c r="K103" s="93">
        <f t="shared" si="85"/>
        <v>3194.2</v>
      </c>
      <c r="L103" s="65">
        <f t="shared" si="85"/>
        <v>0</v>
      </c>
      <c r="M103" s="93">
        <f t="shared" si="85"/>
        <v>3194.2</v>
      </c>
      <c r="N103" s="65">
        <f t="shared" si="85"/>
        <v>-300</v>
      </c>
      <c r="O103" s="93">
        <f t="shared" si="85"/>
        <v>2894.2</v>
      </c>
      <c r="P103" s="65">
        <f t="shared" si="85"/>
        <v>0</v>
      </c>
      <c r="Q103" s="93">
        <f t="shared" si="85"/>
        <v>2894.2</v>
      </c>
      <c r="R103" s="65">
        <f t="shared" si="85"/>
        <v>0</v>
      </c>
      <c r="S103" s="93">
        <f t="shared" si="85"/>
        <v>2894.2</v>
      </c>
      <c r="T103" s="65">
        <f t="shared" si="85"/>
        <v>0</v>
      </c>
      <c r="U103" s="93">
        <f t="shared" si="85"/>
        <v>2894.2</v>
      </c>
      <c r="V103" s="65">
        <f t="shared" si="85"/>
        <v>0</v>
      </c>
      <c r="W103" s="93">
        <f t="shared" si="85"/>
        <v>2894.2</v>
      </c>
      <c r="X103" s="65">
        <f t="shared" si="85"/>
        <v>0</v>
      </c>
      <c r="Y103" s="93">
        <f>Y104+Y109+Y114+Y119</f>
        <v>2894.2</v>
      </c>
      <c r="Z103" s="93">
        <f>Z104+Z114+Z119</f>
        <v>27749.4569</v>
      </c>
      <c r="AA103" s="93">
        <f>AA104+AA114+AA119</f>
        <v>30643.6569</v>
      </c>
      <c r="AB103" s="93">
        <f>AB104+AB114+AB119</f>
        <v>0.02949</v>
      </c>
      <c r="AC103" s="93">
        <f>AC104+AC114+AC119</f>
        <v>30643.686390000003</v>
      </c>
    </row>
    <row r="104" spans="1:29" s="6" customFormat="1" ht="50.25" customHeight="1">
      <c r="A104" s="321" t="s">
        <v>476</v>
      </c>
      <c r="B104" s="69" t="s">
        <v>406</v>
      </c>
      <c r="C104" s="47" t="s">
        <v>48</v>
      </c>
      <c r="D104" s="47" t="s">
        <v>357</v>
      </c>
      <c r="E104" s="147" t="s">
        <v>471</v>
      </c>
      <c r="F104" s="47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>
        <f>Y105+Y109</f>
        <v>0</v>
      </c>
      <c r="Z104" s="75">
        <f>Z105+Z109</f>
        <v>27749.4569</v>
      </c>
      <c r="AA104" s="243">
        <f>AA105+AA109</f>
        <v>27749.4569</v>
      </c>
      <c r="AB104" s="75">
        <f>AB105+AB109</f>
        <v>0</v>
      </c>
      <c r="AC104" s="243">
        <f>AC105+AC109</f>
        <v>27749.4569</v>
      </c>
    </row>
    <row r="105" spans="1:29" s="6" customFormat="1" ht="39.75" customHeight="1">
      <c r="A105" s="321" t="s">
        <v>477</v>
      </c>
      <c r="B105" s="69" t="s">
        <v>406</v>
      </c>
      <c r="C105" s="47" t="s">
        <v>48</v>
      </c>
      <c r="D105" s="47" t="s">
        <v>357</v>
      </c>
      <c r="E105" s="147" t="s">
        <v>472</v>
      </c>
      <c r="F105" s="47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>
        <f>Y106</f>
        <v>0</v>
      </c>
      <c r="Z105" s="75">
        <f aca="true" t="shared" si="86" ref="Z105:AC107">Z106</f>
        <v>27748.8</v>
      </c>
      <c r="AA105" s="75">
        <f t="shared" si="86"/>
        <v>27748.8</v>
      </c>
      <c r="AB105" s="75">
        <f t="shared" si="86"/>
        <v>0</v>
      </c>
      <c r="AC105" s="75">
        <f t="shared" si="86"/>
        <v>27748.8</v>
      </c>
    </row>
    <row r="106" spans="1:29" s="6" customFormat="1" ht="30.75" customHeight="1">
      <c r="A106" s="321" t="s">
        <v>456</v>
      </c>
      <c r="B106" s="69" t="s">
        <v>406</v>
      </c>
      <c r="C106" s="47" t="s">
        <v>48</v>
      </c>
      <c r="D106" s="47" t="s">
        <v>357</v>
      </c>
      <c r="E106" s="147" t="s">
        <v>472</v>
      </c>
      <c r="F106" s="47" t="s">
        <v>316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>
        <f>Y107</f>
        <v>0</v>
      </c>
      <c r="Z106" s="75">
        <f t="shared" si="86"/>
        <v>27748.8</v>
      </c>
      <c r="AA106" s="75">
        <f t="shared" si="86"/>
        <v>27748.8</v>
      </c>
      <c r="AB106" s="75">
        <f t="shared" si="86"/>
        <v>0</v>
      </c>
      <c r="AC106" s="75">
        <f t="shared" si="86"/>
        <v>27748.8</v>
      </c>
    </row>
    <row r="107" spans="1:29" s="6" customFormat="1" ht="30.75" customHeight="1">
      <c r="A107" s="321" t="s">
        <v>458</v>
      </c>
      <c r="B107" s="69" t="s">
        <v>406</v>
      </c>
      <c r="C107" s="47" t="s">
        <v>48</v>
      </c>
      <c r="D107" s="47" t="s">
        <v>357</v>
      </c>
      <c r="E107" s="147" t="s">
        <v>472</v>
      </c>
      <c r="F107" s="47" t="s">
        <v>218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>
        <f>Y108</f>
        <v>0</v>
      </c>
      <c r="Z107" s="75">
        <f t="shared" si="86"/>
        <v>27748.8</v>
      </c>
      <c r="AA107" s="75">
        <f t="shared" si="86"/>
        <v>27748.8</v>
      </c>
      <c r="AB107" s="75">
        <f t="shared" si="86"/>
        <v>0</v>
      </c>
      <c r="AC107" s="75">
        <f t="shared" si="86"/>
        <v>27748.8</v>
      </c>
    </row>
    <row r="108" spans="1:29" s="6" customFormat="1" ht="30.75" customHeight="1" hidden="1">
      <c r="A108" s="322" t="s">
        <v>470</v>
      </c>
      <c r="B108" s="69" t="s">
        <v>406</v>
      </c>
      <c r="C108" s="47" t="s">
        <v>48</v>
      </c>
      <c r="D108" s="47" t="s">
        <v>357</v>
      </c>
      <c r="E108" s="147" t="s">
        <v>472</v>
      </c>
      <c r="F108" s="150" t="s">
        <v>288</v>
      </c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>
        <v>27748.8</v>
      </c>
      <c r="AA108" s="341">
        <f>Y108+Z108</f>
        <v>27748.8</v>
      </c>
      <c r="AB108" s="341"/>
      <c r="AC108" s="341">
        <f>AA108+AB108</f>
        <v>27748.8</v>
      </c>
    </row>
    <row r="109" spans="1:29" s="20" customFormat="1" ht="30.75" customHeight="1">
      <c r="A109" s="321" t="s">
        <v>473</v>
      </c>
      <c r="B109" s="69" t="s">
        <v>406</v>
      </c>
      <c r="C109" s="47" t="s">
        <v>48</v>
      </c>
      <c r="D109" s="47" t="s">
        <v>357</v>
      </c>
      <c r="E109" s="147" t="s">
        <v>474</v>
      </c>
      <c r="F109" s="47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>
        <f aca="true" t="shared" si="87" ref="Y109:AC110">Y110</f>
        <v>0</v>
      </c>
      <c r="Z109" s="243">
        <f>Z110</f>
        <v>0.6569</v>
      </c>
      <c r="AA109" s="243">
        <f>AA110</f>
        <v>0.6569</v>
      </c>
      <c r="AB109" s="243">
        <f>AB110</f>
        <v>0</v>
      </c>
      <c r="AC109" s="243">
        <f>AC110</f>
        <v>0.6569</v>
      </c>
    </row>
    <row r="110" spans="1:29" s="20" customFormat="1" ht="30.75" customHeight="1">
      <c r="A110" s="321" t="s">
        <v>363</v>
      </c>
      <c r="B110" s="69" t="s">
        <v>406</v>
      </c>
      <c r="C110" s="47" t="s">
        <v>48</v>
      </c>
      <c r="D110" s="47" t="s">
        <v>357</v>
      </c>
      <c r="E110" s="147" t="s">
        <v>474</v>
      </c>
      <c r="F110" s="47" t="s">
        <v>316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>
        <f t="shared" si="87"/>
        <v>0</v>
      </c>
      <c r="Z110" s="243">
        <f t="shared" si="87"/>
        <v>0.6569</v>
      </c>
      <c r="AA110" s="243">
        <f t="shared" si="87"/>
        <v>0.6569</v>
      </c>
      <c r="AB110" s="243">
        <f t="shared" si="87"/>
        <v>0</v>
      </c>
      <c r="AC110" s="243">
        <f t="shared" si="87"/>
        <v>0.6569</v>
      </c>
    </row>
    <row r="111" spans="1:29" s="20" customFormat="1" ht="30.75" customHeight="1">
      <c r="A111" s="321" t="s">
        <v>456</v>
      </c>
      <c r="B111" s="69" t="s">
        <v>406</v>
      </c>
      <c r="C111" s="47" t="s">
        <v>48</v>
      </c>
      <c r="D111" s="47" t="s">
        <v>357</v>
      </c>
      <c r="E111" s="147" t="s">
        <v>474</v>
      </c>
      <c r="F111" s="47" t="s">
        <v>218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>
        <f>Y113</f>
        <v>0</v>
      </c>
      <c r="Z111" s="243">
        <f>Z113</f>
        <v>0.6569</v>
      </c>
      <c r="AA111" s="243">
        <f>AA113</f>
        <v>0.6569</v>
      </c>
      <c r="AB111" s="243">
        <f>AB113</f>
        <v>0</v>
      </c>
      <c r="AC111" s="243">
        <f>AC113</f>
        <v>0.6569</v>
      </c>
    </row>
    <row r="112" spans="1:29" s="20" customFormat="1" ht="30.75" customHeight="1" hidden="1">
      <c r="A112" s="321"/>
      <c r="B112" s="69"/>
      <c r="C112" s="47"/>
      <c r="D112" s="47"/>
      <c r="E112" s="147"/>
      <c r="F112" s="150" t="s">
        <v>65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243"/>
      <c r="AA112" s="243"/>
      <c r="AB112" s="243"/>
      <c r="AC112" s="243"/>
    </row>
    <row r="113" spans="1:29" s="20" customFormat="1" ht="30.75" customHeight="1" hidden="1">
      <c r="A113" s="322" t="s">
        <v>470</v>
      </c>
      <c r="B113" s="69" t="s">
        <v>406</v>
      </c>
      <c r="C113" s="47" t="s">
        <v>48</v>
      </c>
      <c r="D113" s="47" t="s">
        <v>357</v>
      </c>
      <c r="E113" s="147" t="s">
        <v>474</v>
      </c>
      <c r="F113" s="150" t="s">
        <v>288</v>
      </c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2">
        <v>0.6569</v>
      </c>
      <c r="AA113" s="342">
        <f>Y113+Z113</f>
        <v>0.6569</v>
      </c>
      <c r="AB113" s="342"/>
      <c r="AC113" s="342">
        <f>AA113+AB113</f>
        <v>0.6569</v>
      </c>
    </row>
    <row r="114" spans="1:29" ht="40.5" customHeight="1">
      <c r="A114" s="205" t="s">
        <v>361</v>
      </c>
      <c r="B114" s="69" t="s">
        <v>406</v>
      </c>
      <c r="C114" s="34" t="s">
        <v>48</v>
      </c>
      <c r="D114" s="34" t="s">
        <v>357</v>
      </c>
      <c r="E114" s="84" t="s">
        <v>360</v>
      </c>
      <c r="F114" s="34"/>
      <c r="G114" s="57">
        <f aca="true" t="shared" si="88" ref="G114:M114">G115+G119</f>
        <v>0</v>
      </c>
      <c r="H114" s="57">
        <f t="shared" si="88"/>
        <v>3194.2</v>
      </c>
      <c r="I114" s="57">
        <f t="shared" si="88"/>
        <v>3194.2</v>
      </c>
      <c r="J114" s="57">
        <f t="shared" si="88"/>
        <v>0</v>
      </c>
      <c r="K114" s="57">
        <f t="shared" si="88"/>
        <v>3194.2</v>
      </c>
      <c r="L114" s="57">
        <f t="shared" si="88"/>
        <v>0</v>
      </c>
      <c r="M114" s="57">
        <f t="shared" si="88"/>
        <v>3194.2</v>
      </c>
      <c r="N114" s="57">
        <f aca="true" t="shared" si="89" ref="N114:S114">N115+N119</f>
        <v>-300</v>
      </c>
      <c r="O114" s="57">
        <f t="shared" si="89"/>
        <v>2894.2</v>
      </c>
      <c r="P114" s="57">
        <f t="shared" si="89"/>
        <v>0</v>
      </c>
      <c r="Q114" s="57">
        <f t="shared" si="89"/>
        <v>2894.2</v>
      </c>
      <c r="R114" s="57">
        <f t="shared" si="89"/>
        <v>0</v>
      </c>
      <c r="S114" s="57">
        <f t="shared" si="89"/>
        <v>2894.2</v>
      </c>
      <c r="T114" s="57">
        <f>T115+T119</f>
        <v>0</v>
      </c>
      <c r="U114" s="57">
        <f>U115+U119</f>
        <v>2894.2</v>
      </c>
      <c r="V114" s="57">
        <f>V115+V119</f>
        <v>0</v>
      </c>
      <c r="W114" s="57">
        <f>W115+W119</f>
        <v>2894.2</v>
      </c>
      <c r="X114" s="57">
        <f>X115+X119</f>
        <v>0</v>
      </c>
      <c r="Y114" s="57">
        <f>Y115</f>
        <v>2879.7</v>
      </c>
      <c r="Z114" s="57">
        <f>Z115</f>
        <v>0</v>
      </c>
      <c r="AA114" s="57">
        <f>AA115</f>
        <v>2879.7</v>
      </c>
      <c r="AB114" s="57">
        <f>AB115</f>
        <v>0</v>
      </c>
      <c r="AC114" s="57">
        <f>AC115</f>
        <v>2879.7</v>
      </c>
    </row>
    <row r="115" spans="1:29" ht="15.75" customHeight="1">
      <c r="A115" s="205" t="s">
        <v>363</v>
      </c>
      <c r="B115" s="69" t="s">
        <v>406</v>
      </c>
      <c r="C115" s="34" t="s">
        <v>48</v>
      </c>
      <c r="D115" s="34" t="s">
        <v>357</v>
      </c>
      <c r="E115" s="84" t="s">
        <v>362</v>
      </c>
      <c r="F115" s="34"/>
      <c r="G115" s="57">
        <f>G116</f>
        <v>0</v>
      </c>
      <c r="H115" s="57">
        <f aca="true" t="shared" si="90" ref="H115:AB117">H116</f>
        <v>3178.2</v>
      </c>
      <c r="I115" s="57">
        <f t="shared" si="90"/>
        <v>3178.2</v>
      </c>
      <c r="J115" s="57">
        <f t="shared" si="90"/>
        <v>0</v>
      </c>
      <c r="K115" s="57">
        <f t="shared" si="90"/>
        <v>3178.2</v>
      </c>
      <c r="L115" s="57">
        <f t="shared" si="90"/>
        <v>0</v>
      </c>
      <c r="M115" s="57">
        <f t="shared" si="90"/>
        <v>3178.2</v>
      </c>
      <c r="N115" s="57">
        <f t="shared" si="90"/>
        <v>-298.5</v>
      </c>
      <c r="O115" s="57">
        <f t="shared" si="90"/>
        <v>2879.7</v>
      </c>
      <c r="P115" s="57">
        <f t="shared" si="90"/>
        <v>0</v>
      </c>
      <c r="Q115" s="57">
        <f t="shared" si="90"/>
        <v>2879.7</v>
      </c>
      <c r="R115" s="57">
        <f t="shared" si="90"/>
        <v>0</v>
      </c>
      <c r="S115" s="57">
        <f t="shared" si="90"/>
        <v>2879.7</v>
      </c>
      <c r="T115" s="57">
        <f t="shared" si="90"/>
        <v>0</v>
      </c>
      <c r="U115" s="57">
        <f t="shared" si="90"/>
        <v>2879.7</v>
      </c>
      <c r="V115" s="57">
        <f t="shared" si="90"/>
        <v>0</v>
      </c>
      <c r="W115" s="57">
        <f t="shared" si="90"/>
        <v>2879.7</v>
      </c>
      <c r="X115" s="57">
        <f t="shared" si="90"/>
        <v>0</v>
      </c>
      <c r="Y115" s="57">
        <f aca="true" t="shared" si="91" ref="X115:AC117">Y116</f>
        <v>2879.7</v>
      </c>
      <c r="Z115" s="57">
        <f t="shared" si="90"/>
        <v>0</v>
      </c>
      <c r="AA115" s="57">
        <f t="shared" si="91"/>
        <v>2879.7</v>
      </c>
      <c r="AB115" s="57">
        <f t="shared" si="90"/>
        <v>0</v>
      </c>
      <c r="AC115" s="57">
        <f t="shared" si="91"/>
        <v>2879.7</v>
      </c>
    </row>
    <row r="116" spans="1:29" ht="27.75" customHeight="1">
      <c r="A116" s="46" t="s">
        <v>456</v>
      </c>
      <c r="B116" s="69" t="s">
        <v>406</v>
      </c>
      <c r="C116" s="34" t="s">
        <v>48</v>
      </c>
      <c r="D116" s="34" t="s">
        <v>357</v>
      </c>
      <c r="E116" s="84" t="s">
        <v>362</v>
      </c>
      <c r="F116" s="34" t="s">
        <v>457</v>
      </c>
      <c r="G116" s="57">
        <f>G117</f>
        <v>0</v>
      </c>
      <c r="H116" s="57">
        <f t="shared" si="90"/>
        <v>3178.2</v>
      </c>
      <c r="I116" s="57">
        <f t="shared" si="90"/>
        <v>3178.2</v>
      </c>
      <c r="J116" s="57">
        <f t="shared" si="90"/>
        <v>0</v>
      </c>
      <c r="K116" s="57">
        <f t="shared" si="90"/>
        <v>3178.2</v>
      </c>
      <c r="L116" s="57">
        <f t="shared" si="90"/>
        <v>0</v>
      </c>
      <c r="M116" s="57">
        <f t="shared" si="90"/>
        <v>3178.2</v>
      </c>
      <c r="N116" s="57">
        <f t="shared" si="90"/>
        <v>-298.5</v>
      </c>
      <c r="O116" s="57">
        <f t="shared" si="90"/>
        <v>2879.7</v>
      </c>
      <c r="P116" s="57">
        <f t="shared" si="90"/>
        <v>0</v>
      </c>
      <c r="Q116" s="57">
        <f t="shared" si="90"/>
        <v>2879.7</v>
      </c>
      <c r="R116" s="57">
        <f t="shared" si="90"/>
        <v>0</v>
      </c>
      <c r="S116" s="57">
        <f t="shared" si="90"/>
        <v>2879.7</v>
      </c>
      <c r="T116" s="57">
        <f t="shared" si="90"/>
        <v>0</v>
      </c>
      <c r="U116" s="57">
        <f t="shared" si="90"/>
        <v>2879.7</v>
      </c>
      <c r="V116" s="57">
        <f t="shared" si="90"/>
        <v>0</v>
      </c>
      <c r="W116" s="57">
        <f t="shared" si="90"/>
        <v>2879.7</v>
      </c>
      <c r="X116" s="57">
        <f t="shared" si="91"/>
        <v>0</v>
      </c>
      <c r="Y116" s="57">
        <f t="shared" si="91"/>
        <v>2879.7</v>
      </c>
      <c r="Z116" s="57">
        <f t="shared" si="91"/>
        <v>0</v>
      </c>
      <c r="AA116" s="57">
        <f t="shared" si="91"/>
        <v>2879.7</v>
      </c>
      <c r="AB116" s="57">
        <f t="shared" si="91"/>
        <v>0</v>
      </c>
      <c r="AC116" s="57">
        <f t="shared" si="91"/>
        <v>2879.7</v>
      </c>
    </row>
    <row r="117" spans="1:29" ht="27" customHeight="1">
      <c r="A117" s="33" t="s">
        <v>458</v>
      </c>
      <c r="B117" s="69" t="s">
        <v>406</v>
      </c>
      <c r="C117" s="34" t="s">
        <v>48</v>
      </c>
      <c r="D117" s="34" t="s">
        <v>357</v>
      </c>
      <c r="E117" s="84" t="s">
        <v>362</v>
      </c>
      <c r="F117" s="34" t="s">
        <v>424</v>
      </c>
      <c r="G117" s="57">
        <f>G118</f>
        <v>0</v>
      </c>
      <c r="H117" s="57">
        <f t="shared" si="90"/>
        <v>3178.2</v>
      </c>
      <c r="I117" s="57">
        <f t="shared" si="90"/>
        <v>3178.2</v>
      </c>
      <c r="J117" s="57">
        <f t="shared" si="90"/>
        <v>0</v>
      </c>
      <c r="K117" s="57">
        <f t="shared" si="90"/>
        <v>3178.2</v>
      </c>
      <c r="L117" s="57">
        <f t="shared" si="90"/>
        <v>0</v>
      </c>
      <c r="M117" s="57">
        <f t="shared" si="90"/>
        <v>3178.2</v>
      </c>
      <c r="N117" s="57">
        <f t="shared" si="90"/>
        <v>-298.5</v>
      </c>
      <c r="O117" s="57">
        <f t="shared" si="90"/>
        <v>2879.7</v>
      </c>
      <c r="P117" s="57">
        <f t="shared" si="90"/>
        <v>0</v>
      </c>
      <c r="Q117" s="57">
        <f t="shared" si="90"/>
        <v>2879.7</v>
      </c>
      <c r="R117" s="57">
        <f t="shared" si="90"/>
        <v>0</v>
      </c>
      <c r="S117" s="57">
        <f t="shared" si="90"/>
        <v>2879.7</v>
      </c>
      <c r="T117" s="57">
        <f t="shared" si="90"/>
        <v>0</v>
      </c>
      <c r="U117" s="57">
        <f t="shared" si="90"/>
        <v>2879.7</v>
      </c>
      <c r="V117" s="57">
        <f t="shared" si="90"/>
        <v>0</v>
      </c>
      <c r="W117" s="57">
        <f t="shared" si="90"/>
        <v>2879.7</v>
      </c>
      <c r="X117" s="57">
        <f t="shared" si="91"/>
        <v>0</v>
      </c>
      <c r="Y117" s="57">
        <f t="shared" si="91"/>
        <v>2879.7</v>
      </c>
      <c r="Z117" s="57">
        <f t="shared" si="91"/>
        <v>0</v>
      </c>
      <c r="AA117" s="57">
        <f t="shared" si="91"/>
        <v>2879.7</v>
      </c>
      <c r="AB117" s="57">
        <f t="shared" si="91"/>
        <v>0</v>
      </c>
      <c r="AC117" s="57">
        <f t="shared" si="91"/>
        <v>2879.7</v>
      </c>
    </row>
    <row r="118" spans="1:29" ht="30" customHeight="1" hidden="1">
      <c r="A118" s="128" t="s">
        <v>469</v>
      </c>
      <c r="B118" s="116" t="s">
        <v>406</v>
      </c>
      <c r="C118" s="127" t="s">
        <v>48</v>
      </c>
      <c r="D118" s="127" t="s">
        <v>357</v>
      </c>
      <c r="E118" s="118" t="s">
        <v>362</v>
      </c>
      <c r="F118" s="127" t="s">
        <v>65</v>
      </c>
      <c r="G118" s="57"/>
      <c r="H118" s="57">
        <v>3178.2</v>
      </c>
      <c r="I118" s="210">
        <f>G118+H118</f>
        <v>3178.2</v>
      </c>
      <c r="J118" s="210"/>
      <c r="K118" s="210">
        <f>I118+J118</f>
        <v>3178.2</v>
      </c>
      <c r="L118" s="210"/>
      <c r="M118" s="210">
        <f>K118+L118</f>
        <v>3178.2</v>
      </c>
      <c r="N118" s="210">
        <v>-298.5</v>
      </c>
      <c r="O118" s="210">
        <f>M118+N118</f>
        <v>2879.7</v>
      </c>
      <c r="P118" s="210"/>
      <c r="Q118" s="210">
        <f>O118+P118</f>
        <v>2879.7</v>
      </c>
      <c r="R118" s="210"/>
      <c r="S118" s="210">
        <f>Q118+R118</f>
        <v>2879.7</v>
      </c>
      <c r="T118" s="210"/>
      <c r="U118" s="210">
        <f>S118+T118</f>
        <v>2879.7</v>
      </c>
      <c r="V118" s="210"/>
      <c r="W118" s="210">
        <f>U118+V118</f>
        <v>2879.7</v>
      </c>
      <c r="X118" s="210"/>
      <c r="Y118" s="210">
        <f>W118+X118</f>
        <v>2879.7</v>
      </c>
      <c r="Z118" s="210"/>
      <c r="AA118" s="210">
        <f>Y118+Z118</f>
        <v>2879.7</v>
      </c>
      <c r="AB118" s="210"/>
      <c r="AC118" s="210">
        <f>AA118+AB118</f>
        <v>2879.7</v>
      </c>
    </row>
    <row r="119" spans="1:29" ht="66" customHeight="1">
      <c r="A119" s="207" t="s">
        <v>365</v>
      </c>
      <c r="B119" s="69" t="s">
        <v>406</v>
      </c>
      <c r="C119" s="34" t="s">
        <v>48</v>
      </c>
      <c r="D119" s="34" t="s">
        <v>357</v>
      </c>
      <c r="E119" s="84" t="s">
        <v>364</v>
      </c>
      <c r="F119" s="34"/>
      <c r="G119" s="57">
        <f>G120</f>
        <v>0</v>
      </c>
      <c r="H119" s="57">
        <f aca="true" t="shared" si="92" ref="H119:AB121">H120</f>
        <v>16</v>
      </c>
      <c r="I119" s="57">
        <f t="shared" si="92"/>
        <v>16</v>
      </c>
      <c r="J119" s="57">
        <f t="shared" si="92"/>
        <v>0</v>
      </c>
      <c r="K119" s="57">
        <f t="shared" si="92"/>
        <v>16</v>
      </c>
      <c r="L119" s="57">
        <f t="shared" si="92"/>
        <v>0</v>
      </c>
      <c r="M119" s="57">
        <f t="shared" si="92"/>
        <v>16</v>
      </c>
      <c r="N119" s="57">
        <f t="shared" si="92"/>
        <v>-1.5</v>
      </c>
      <c r="O119" s="57">
        <f t="shared" si="92"/>
        <v>14.5</v>
      </c>
      <c r="P119" s="57">
        <f t="shared" si="92"/>
        <v>0</v>
      </c>
      <c r="Q119" s="57">
        <f t="shared" si="92"/>
        <v>14.5</v>
      </c>
      <c r="R119" s="57">
        <f t="shared" si="92"/>
        <v>0</v>
      </c>
      <c r="S119" s="57">
        <f t="shared" si="92"/>
        <v>14.5</v>
      </c>
      <c r="T119" s="57">
        <f t="shared" si="92"/>
        <v>0</v>
      </c>
      <c r="U119" s="57">
        <f t="shared" si="92"/>
        <v>14.5</v>
      </c>
      <c r="V119" s="57">
        <f t="shared" si="92"/>
        <v>0</v>
      </c>
      <c r="W119" s="57">
        <f t="shared" si="92"/>
        <v>14.5</v>
      </c>
      <c r="X119" s="57">
        <f t="shared" si="92"/>
        <v>0</v>
      </c>
      <c r="Y119" s="57">
        <f aca="true" t="shared" si="93" ref="X119:AC121">Y120</f>
        <v>14.5</v>
      </c>
      <c r="Z119" s="57">
        <f t="shared" si="92"/>
        <v>0</v>
      </c>
      <c r="AA119" s="57">
        <f t="shared" si="93"/>
        <v>14.5</v>
      </c>
      <c r="AB119" s="226">
        <f t="shared" si="92"/>
        <v>0.02949</v>
      </c>
      <c r="AC119" s="57">
        <f t="shared" si="93"/>
        <v>14.52949</v>
      </c>
    </row>
    <row r="120" spans="1:29" ht="31.5" customHeight="1">
      <c r="A120" s="46" t="s">
        <v>456</v>
      </c>
      <c r="B120" s="69" t="s">
        <v>406</v>
      </c>
      <c r="C120" s="34" t="s">
        <v>48</v>
      </c>
      <c r="D120" s="34" t="s">
        <v>357</v>
      </c>
      <c r="E120" s="84" t="s">
        <v>364</v>
      </c>
      <c r="F120" s="34" t="s">
        <v>457</v>
      </c>
      <c r="G120" s="57">
        <f>G121</f>
        <v>0</v>
      </c>
      <c r="H120" s="57">
        <f t="shared" si="92"/>
        <v>16</v>
      </c>
      <c r="I120" s="57">
        <f t="shared" si="92"/>
        <v>16</v>
      </c>
      <c r="J120" s="57">
        <f t="shared" si="92"/>
        <v>0</v>
      </c>
      <c r="K120" s="57">
        <f t="shared" si="92"/>
        <v>16</v>
      </c>
      <c r="L120" s="57">
        <f t="shared" si="92"/>
        <v>0</v>
      </c>
      <c r="M120" s="57">
        <f t="shared" si="92"/>
        <v>16</v>
      </c>
      <c r="N120" s="57">
        <f t="shared" si="92"/>
        <v>-1.5</v>
      </c>
      <c r="O120" s="57">
        <f t="shared" si="92"/>
        <v>14.5</v>
      </c>
      <c r="P120" s="57">
        <f t="shared" si="92"/>
        <v>0</v>
      </c>
      <c r="Q120" s="57">
        <f t="shared" si="92"/>
        <v>14.5</v>
      </c>
      <c r="R120" s="57">
        <f t="shared" si="92"/>
        <v>0</v>
      </c>
      <c r="S120" s="57">
        <f t="shared" si="92"/>
        <v>14.5</v>
      </c>
      <c r="T120" s="57">
        <f t="shared" si="92"/>
        <v>0</v>
      </c>
      <c r="U120" s="57">
        <f t="shared" si="92"/>
        <v>14.5</v>
      </c>
      <c r="V120" s="57">
        <f t="shared" si="92"/>
        <v>0</v>
      </c>
      <c r="W120" s="57">
        <f t="shared" si="92"/>
        <v>14.5</v>
      </c>
      <c r="X120" s="57">
        <f t="shared" si="93"/>
        <v>0</v>
      </c>
      <c r="Y120" s="57">
        <f t="shared" si="93"/>
        <v>14.5</v>
      </c>
      <c r="Z120" s="57">
        <f t="shared" si="93"/>
        <v>0</v>
      </c>
      <c r="AA120" s="57">
        <f t="shared" si="93"/>
        <v>14.5</v>
      </c>
      <c r="AB120" s="57">
        <f t="shared" si="93"/>
        <v>0.02949</v>
      </c>
      <c r="AC120" s="57">
        <f t="shared" si="93"/>
        <v>14.52949</v>
      </c>
    </row>
    <row r="121" spans="1:29" ht="30" customHeight="1">
      <c r="A121" s="33" t="s">
        <v>458</v>
      </c>
      <c r="B121" s="69" t="s">
        <v>406</v>
      </c>
      <c r="C121" s="34" t="s">
        <v>48</v>
      </c>
      <c r="D121" s="34" t="s">
        <v>357</v>
      </c>
      <c r="E121" s="84" t="s">
        <v>364</v>
      </c>
      <c r="F121" s="34" t="s">
        <v>424</v>
      </c>
      <c r="G121" s="57">
        <f>G122</f>
        <v>0</v>
      </c>
      <c r="H121" s="57">
        <f t="shared" si="92"/>
        <v>16</v>
      </c>
      <c r="I121" s="57">
        <f t="shared" si="92"/>
        <v>16</v>
      </c>
      <c r="J121" s="57">
        <f t="shared" si="92"/>
        <v>0</v>
      </c>
      <c r="K121" s="57">
        <f t="shared" si="92"/>
        <v>16</v>
      </c>
      <c r="L121" s="57">
        <f t="shared" si="92"/>
        <v>0</v>
      </c>
      <c r="M121" s="57">
        <f t="shared" si="92"/>
        <v>16</v>
      </c>
      <c r="N121" s="57">
        <f t="shared" si="92"/>
        <v>-1.5</v>
      </c>
      <c r="O121" s="57">
        <f t="shared" si="92"/>
        <v>14.5</v>
      </c>
      <c r="P121" s="57">
        <f t="shared" si="92"/>
        <v>0</v>
      </c>
      <c r="Q121" s="57">
        <f t="shared" si="92"/>
        <v>14.5</v>
      </c>
      <c r="R121" s="57">
        <f t="shared" si="92"/>
        <v>0</v>
      </c>
      <c r="S121" s="57">
        <f t="shared" si="92"/>
        <v>14.5</v>
      </c>
      <c r="T121" s="57">
        <f t="shared" si="92"/>
        <v>0</v>
      </c>
      <c r="U121" s="57">
        <f t="shared" si="92"/>
        <v>14.5</v>
      </c>
      <c r="V121" s="57">
        <f t="shared" si="92"/>
        <v>0</v>
      </c>
      <c r="W121" s="57">
        <f t="shared" si="92"/>
        <v>14.5</v>
      </c>
      <c r="X121" s="57">
        <f t="shared" si="93"/>
        <v>0</v>
      </c>
      <c r="Y121" s="57">
        <f t="shared" si="93"/>
        <v>14.5</v>
      </c>
      <c r="Z121" s="57">
        <f t="shared" si="93"/>
        <v>0</v>
      </c>
      <c r="AA121" s="57">
        <f t="shared" si="93"/>
        <v>14.5</v>
      </c>
      <c r="AB121" s="57">
        <f t="shared" si="93"/>
        <v>0.02949</v>
      </c>
      <c r="AC121" s="57">
        <f t="shared" si="93"/>
        <v>14.52949</v>
      </c>
    </row>
    <row r="122" spans="1:29" ht="29.25" customHeight="1" hidden="1">
      <c r="A122" s="128" t="s">
        <v>334</v>
      </c>
      <c r="B122" s="116" t="s">
        <v>406</v>
      </c>
      <c r="C122" s="127" t="s">
        <v>48</v>
      </c>
      <c r="D122" s="127" t="s">
        <v>357</v>
      </c>
      <c r="E122" s="118" t="s">
        <v>364</v>
      </c>
      <c r="F122" s="127" t="s">
        <v>65</v>
      </c>
      <c r="G122" s="57"/>
      <c r="H122" s="57">
        <v>16</v>
      </c>
      <c r="I122" s="210">
        <f>G122+H122</f>
        <v>16</v>
      </c>
      <c r="J122" s="210"/>
      <c r="K122" s="210">
        <f>I122+J122</f>
        <v>16</v>
      </c>
      <c r="L122" s="210"/>
      <c r="M122" s="210">
        <f>K122+L122</f>
        <v>16</v>
      </c>
      <c r="N122" s="210">
        <v>-1.5</v>
      </c>
      <c r="O122" s="210">
        <f>M122+N122</f>
        <v>14.5</v>
      </c>
      <c r="P122" s="210"/>
      <c r="Q122" s="210">
        <f>O122+P122</f>
        <v>14.5</v>
      </c>
      <c r="R122" s="210"/>
      <c r="S122" s="210">
        <f>Q122+R122</f>
        <v>14.5</v>
      </c>
      <c r="T122" s="210"/>
      <c r="U122" s="210">
        <f>S122+T122</f>
        <v>14.5</v>
      </c>
      <c r="V122" s="210"/>
      <c r="W122" s="210">
        <f>U122+V122</f>
        <v>14.5</v>
      </c>
      <c r="X122" s="210"/>
      <c r="Y122" s="210">
        <f>W122+X122</f>
        <v>14.5</v>
      </c>
      <c r="Z122" s="210"/>
      <c r="AA122" s="210">
        <f>Y122+Z122</f>
        <v>14.5</v>
      </c>
      <c r="AB122" s="357">
        <v>0.02949</v>
      </c>
      <c r="AC122" s="210">
        <f>AA122+AB122</f>
        <v>14.52949</v>
      </c>
    </row>
    <row r="123" spans="1:29" ht="15" customHeight="1">
      <c r="A123" s="48" t="s">
        <v>44</v>
      </c>
      <c r="B123" s="68" t="s">
        <v>406</v>
      </c>
      <c r="C123" s="64" t="s">
        <v>48</v>
      </c>
      <c r="D123" s="64" t="s">
        <v>50</v>
      </c>
      <c r="E123" s="42"/>
      <c r="F123" s="64"/>
      <c r="G123" s="65">
        <f aca="true" t="shared" si="94" ref="G123:AB124">G124</f>
        <v>1753</v>
      </c>
      <c r="H123" s="65">
        <f t="shared" si="94"/>
        <v>0</v>
      </c>
      <c r="I123" s="65">
        <f t="shared" si="94"/>
        <v>1753</v>
      </c>
      <c r="J123" s="65">
        <f t="shared" si="94"/>
        <v>0</v>
      </c>
      <c r="K123" s="65">
        <f t="shared" si="94"/>
        <v>1753</v>
      </c>
      <c r="L123" s="65">
        <f t="shared" si="94"/>
        <v>0</v>
      </c>
      <c r="M123" s="65">
        <f t="shared" si="94"/>
        <v>1753</v>
      </c>
      <c r="N123" s="65">
        <f t="shared" si="94"/>
        <v>661.17605</v>
      </c>
      <c r="O123" s="237">
        <f t="shared" si="94"/>
        <v>2414.17605</v>
      </c>
      <c r="P123" s="65">
        <f t="shared" si="94"/>
        <v>0</v>
      </c>
      <c r="Q123" s="237">
        <f t="shared" si="94"/>
        <v>2414.17605</v>
      </c>
      <c r="R123" s="65">
        <f t="shared" si="94"/>
        <v>0</v>
      </c>
      <c r="S123" s="237">
        <f t="shared" si="94"/>
        <v>2414.17605</v>
      </c>
      <c r="T123" s="65">
        <f t="shared" si="94"/>
        <v>0</v>
      </c>
      <c r="U123" s="237">
        <f t="shared" si="94"/>
        <v>2414.17605</v>
      </c>
      <c r="V123" s="65">
        <f t="shared" si="94"/>
        <v>0</v>
      </c>
      <c r="W123" s="237">
        <f>W124</f>
        <v>2414.17605</v>
      </c>
      <c r="X123" s="65">
        <f t="shared" si="94"/>
        <v>0</v>
      </c>
      <c r="Y123" s="237">
        <f>Y124</f>
        <v>2414.17605</v>
      </c>
      <c r="Z123" s="65">
        <f t="shared" si="94"/>
        <v>0</v>
      </c>
      <c r="AA123" s="237">
        <f>AA124</f>
        <v>2414.17605</v>
      </c>
      <c r="AB123" s="65">
        <f t="shared" si="94"/>
        <v>0</v>
      </c>
      <c r="AC123" s="237">
        <f>AC124</f>
        <v>2414.17605</v>
      </c>
    </row>
    <row r="124" spans="1:29" s="6" customFormat="1" ht="57" customHeight="1">
      <c r="A124" s="125" t="s">
        <v>407</v>
      </c>
      <c r="B124" s="106" t="s">
        <v>406</v>
      </c>
      <c r="C124" s="107" t="s">
        <v>48</v>
      </c>
      <c r="D124" s="107" t="s">
        <v>50</v>
      </c>
      <c r="E124" s="108" t="s">
        <v>440</v>
      </c>
      <c r="F124" s="107"/>
      <c r="G124" s="140">
        <f t="shared" si="94"/>
        <v>1753</v>
      </c>
      <c r="H124" s="140">
        <f t="shared" si="94"/>
        <v>0</v>
      </c>
      <c r="I124" s="140">
        <f t="shared" si="94"/>
        <v>1753</v>
      </c>
      <c r="J124" s="140">
        <f t="shared" si="94"/>
        <v>0</v>
      </c>
      <c r="K124" s="140">
        <f t="shared" si="94"/>
        <v>1753</v>
      </c>
      <c r="L124" s="140">
        <f t="shared" si="94"/>
        <v>0</v>
      </c>
      <c r="M124" s="140">
        <f t="shared" si="94"/>
        <v>1753</v>
      </c>
      <c r="N124" s="236">
        <f t="shared" si="94"/>
        <v>661.17605</v>
      </c>
      <c r="O124" s="236">
        <f t="shared" si="94"/>
        <v>2414.17605</v>
      </c>
      <c r="P124" s="236">
        <f t="shared" si="94"/>
        <v>0</v>
      </c>
      <c r="Q124" s="236">
        <f t="shared" si="94"/>
        <v>2414.17605</v>
      </c>
      <c r="R124" s="236">
        <f t="shared" si="94"/>
        <v>0</v>
      </c>
      <c r="S124" s="236">
        <f t="shared" si="94"/>
        <v>2414.17605</v>
      </c>
      <c r="T124" s="236">
        <f t="shared" si="94"/>
        <v>0</v>
      </c>
      <c r="U124" s="236">
        <f t="shared" si="94"/>
        <v>2414.17605</v>
      </c>
      <c r="V124" s="236">
        <f>V125</f>
        <v>0</v>
      </c>
      <c r="W124" s="236">
        <f>W125</f>
        <v>2414.17605</v>
      </c>
      <c r="X124" s="236">
        <f>X125</f>
        <v>0</v>
      </c>
      <c r="Y124" s="236">
        <f>Y125</f>
        <v>2414.17605</v>
      </c>
      <c r="Z124" s="236">
        <f>Z125</f>
        <v>0</v>
      </c>
      <c r="AA124" s="236">
        <f>AA125</f>
        <v>2414.17605</v>
      </c>
      <c r="AB124" s="236">
        <f>AB125</f>
        <v>0</v>
      </c>
      <c r="AC124" s="236">
        <f>AC125</f>
        <v>2414.17605</v>
      </c>
    </row>
    <row r="125" spans="1:29" s="6" customFormat="1" ht="41.25" customHeight="1">
      <c r="A125" s="145" t="s">
        <v>408</v>
      </c>
      <c r="B125" s="77" t="s">
        <v>406</v>
      </c>
      <c r="C125" s="80" t="s">
        <v>48</v>
      </c>
      <c r="D125" s="80" t="s">
        <v>50</v>
      </c>
      <c r="E125" s="97" t="s">
        <v>441</v>
      </c>
      <c r="F125" s="80"/>
      <c r="G125" s="82">
        <f aca="true" t="shared" si="95" ref="G125:M125">G130+G126+G134</f>
        <v>1753</v>
      </c>
      <c r="H125" s="82">
        <f t="shared" si="95"/>
        <v>0</v>
      </c>
      <c r="I125" s="82">
        <f t="shared" si="95"/>
        <v>1753</v>
      </c>
      <c r="J125" s="82">
        <f t="shared" si="95"/>
        <v>0</v>
      </c>
      <c r="K125" s="82">
        <f t="shared" si="95"/>
        <v>1753</v>
      </c>
      <c r="L125" s="82">
        <f t="shared" si="95"/>
        <v>0</v>
      </c>
      <c r="M125" s="82">
        <f t="shared" si="95"/>
        <v>1753</v>
      </c>
      <c r="N125" s="82">
        <f aca="true" t="shared" si="96" ref="N125:S125">N130+N126+N134</f>
        <v>661.17605</v>
      </c>
      <c r="O125" s="82">
        <f t="shared" si="96"/>
        <v>2414.17605</v>
      </c>
      <c r="P125" s="82">
        <f t="shared" si="96"/>
        <v>0</v>
      </c>
      <c r="Q125" s="234">
        <f t="shared" si="96"/>
        <v>2414.17605</v>
      </c>
      <c r="R125" s="82">
        <f t="shared" si="96"/>
        <v>0</v>
      </c>
      <c r="S125" s="234">
        <f t="shared" si="96"/>
        <v>2414.17605</v>
      </c>
      <c r="T125" s="82">
        <f aca="true" t="shared" si="97" ref="T125:Y125">T130+T126+T134</f>
        <v>0</v>
      </c>
      <c r="U125" s="234">
        <f t="shared" si="97"/>
        <v>2414.17605</v>
      </c>
      <c r="V125" s="82">
        <f t="shared" si="97"/>
        <v>0</v>
      </c>
      <c r="W125" s="234">
        <f t="shared" si="97"/>
        <v>2414.17605</v>
      </c>
      <c r="X125" s="82">
        <f t="shared" si="97"/>
        <v>0</v>
      </c>
      <c r="Y125" s="234">
        <f t="shared" si="97"/>
        <v>2414.17605</v>
      </c>
      <c r="Z125" s="82">
        <f>Z130+Z126+Z134</f>
        <v>0</v>
      </c>
      <c r="AA125" s="234">
        <f>AA130+AA126+AA134</f>
        <v>2414.17605</v>
      </c>
      <c r="AB125" s="82">
        <f>AB130+AB126+AB134</f>
        <v>0</v>
      </c>
      <c r="AC125" s="234">
        <f>AC130+AC126+AC134</f>
        <v>2414.17605</v>
      </c>
    </row>
    <row r="126" spans="1:29" s="6" customFormat="1" ht="29.25" customHeight="1">
      <c r="A126" s="79" t="s">
        <v>409</v>
      </c>
      <c r="B126" s="77" t="s">
        <v>406</v>
      </c>
      <c r="C126" s="80" t="s">
        <v>48</v>
      </c>
      <c r="D126" s="80" t="s">
        <v>50</v>
      </c>
      <c r="E126" s="81" t="s">
        <v>410</v>
      </c>
      <c r="F126" s="191"/>
      <c r="G126" s="82">
        <f aca="true" t="shared" si="98" ref="G126:AB128">G127</f>
        <v>350</v>
      </c>
      <c r="H126" s="82">
        <f t="shared" si="98"/>
        <v>0</v>
      </c>
      <c r="I126" s="82">
        <f t="shared" si="98"/>
        <v>350</v>
      </c>
      <c r="J126" s="82">
        <f t="shared" si="98"/>
        <v>0</v>
      </c>
      <c r="K126" s="82">
        <f t="shared" si="98"/>
        <v>350</v>
      </c>
      <c r="L126" s="82">
        <f t="shared" si="98"/>
        <v>0</v>
      </c>
      <c r="M126" s="82">
        <f t="shared" si="98"/>
        <v>350</v>
      </c>
      <c r="N126" s="82">
        <f t="shared" si="98"/>
        <v>0</v>
      </c>
      <c r="O126" s="82">
        <f t="shared" si="98"/>
        <v>350</v>
      </c>
      <c r="P126" s="82">
        <f t="shared" si="98"/>
        <v>350</v>
      </c>
      <c r="Q126" s="82">
        <f t="shared" si="98"/>
        <v>700</v>
      </c>
      <c r="R126" s="82">
        <f t="shared" si="98"/>
        <v>0</v>
      </c>
      <c r="S126" s="82">
        <f t="shared" si="98"/>
        <v>700</v>
      </c>
      <c r="T126" s="82">
        <f t="shared" si="98"/>
        <v>0</v>
      </c>
      <c r="U126" s="82">
        <f t="shared" si="98"/>
        <v>700</v>
      </c>
      <c r="V126" s="82">
        <f t="shared" si="98"/>
        <v>0</v>
      </c>
      <c r="W126" s="82">
        <f aca="true" t="shared" si="99" ref="V126:AC128">W127</f>
        <v>700</v>
      </c>
      <c r="X126" s="82">
        <f t="shared" si="98"/>
        <v>0</v>
      </c>
      <c r="Y126" s="82">
        <f t="shared" si="99"/>
        <v>700</v>
      </c>
      <c r="Z126" s="82">
        <f t="shared" si="98"/>
        <v>0</v>
      </c>
      <c r="AA126" s="82">
        <f t="shared" si="99"/>
        <v>700</v>
      </c>
      <c r="AB126" s="82">
        <f t="shared" si="98"/>
        <v>0</v>
      </c>
      <c r="AC126" s="82">
        <f t="shared" si="99"/>
        <v>700</v>
      </c>
    </row>
    <row r="127" spans="1:29" s="6" customFormat="1" ht="29.25" customHeight="1">
      <c r="A127" s="46" t="s">
        <v>456</v>
      </c>
      <c r="B127" s="69" t="s">
        <v>406</v>
      </c>
      <c r="C127" s="45" t="s">
        <v>48</v>
      </c>
      <c r="D127" s="45" t="s">
        <v>50</v>
      </c>
      <c r="E127" s="42" t="s">
        <v>410</v>
      </c>
      <c r="F127" s="49" t="s">
        <v>457</v>
      </c>
      <c r="G127" s="82">
        <f t="shared" si="98"/>
        <v>350</v>
      </c>
      <c r="H127" s="82">
        <f t="shared" si="98"/>
        <v>0</v>
      </c>
      <c r="I127" s="173">
        <f t="shared" si="98"/>
        <v>350</v>
      </c>
      <c r="J127" s="82">
        <f t="shared" si="98"/>
        <v>0</v>
      </c>
      <c r="K127" s="173">
        <f t="shared" si="98"/>
        <v>350</v>
      </c>
      <c r="L127" s="82">
        <f t="shared" si="98"/>
        <v>0</v>
      </c>
      <c r="M127" s="173">
        <f t="shared" si="98"/>
        <v>350</v>
      </c>
      <c r="N127" s="82">
        <f t="shared" si="98"/>
        <v>0</v>
      </c>
      <c r="O127" s="173">
        <f t="shared" si="98"/>
        <v>350</v>
      </c>
      <c r="P127" s="82">
        <f t="shared" si="98"/>
        <v>350</v>
      </c>
      <c r="Q127" s="173">
        <f t="shared" si="98"/>
        <v>700</v>
      </c>
      <c r="R127" s="82">
        <f t="shared" si="98"/>
        <v>0</v>
      </c>
      <c r="S127" s="173">
        <f t="shared" si="98"/>
        <v>700</v>
      </c>
      <c r="T127" s="82">
        <f t="shared" si="98"/>
        <v>0</v>
      </c>
      <c r="U127" s="173">
        <f t="shared" si="98"/>
        <v>700</v>
      </c>
      <c r="V127" s="82">
        <f t="shared" si="99"/>
        <v>0</v>
      </c>
      <c r="W127" s="173">
        <f t="shared" si="99"/>
        <v>700</v>
      </c>
      <c r="X127" s="82">
        <f t="shared" si="99"/>
        <v>0</v>
      </c>
      <c r="Y127" s="173">
        <f t="shared" si="99"/>
        <v>700</v>
      </c>
      <c r="Z127" s="82">
        <f t="shared" si="99"/>
        <v>0</v>
      </c>
      <c r="AA127" s="173">
        <f t="shared" si="99"/>
        <v>700</v>
      </c>
      <c r="AB127" s="82">
        <f t="shared" si="99"/>
        <v>0</v>
      </c>
      <c r="AC127" s="173">
        <f t="shared" si="99"/>
        <v>700</v>
      </c>
    </row>
    <row r="128" spans="1:29" s="6" customFormat="1" ht="29.25" customHeight="1">
      <c r="A128" s="33" t="s">
        <v>458</v>
      </c>
      <c r="B128" s="69" t="s">
        <v>406</v>
      </c>
      <c r="C128" s="45" t="s">
        <v>48</v>
      </c>
      <c r="D128" s="45" t="s">
        <v>50</v>
      </c>
      <c r="E128" s="42" t="s">
        <v>410</v>
      </c>
      <c r="F128" s="49" t="s">
        <v>424</v>
      </c>
      <c r="G128" s="82">
        <f t="shared" si="98"/>
        <v>350</v>
      </c>
      <c r="H128" s="82">
        <f t="shared" si="98"/>
        <v>0</v>
      </c>
      <c r="I128" s="173">
        <f t="shared" si="98"/>
        <v>350</v>
      </c>
      <c r="J128" s="82">
        <f t="shared" si="98"/>
        <v>0</v>
      </c>
      <c r="K128" s="173">
        <f t="shared" si="98"/>
        <v>350</v>
      </c>
      <c r="L128" s="82">
        <f t="shared" si="98"/>
        <v>0</v>
      </c>
      <c r="M128" s="173">
        <f t="shared" si="98"/>
        <v>350</v>
      </c>
      <c r="N128" s="82">
        <f t="shared" si="98"/>
        <v>0</v>
      </c>
      <c r="O128" s="173">
        <f t="shared" si="98"/>
        <v>350</v>
      </c>
      <c r="P128" s="82">
        <f t="shared" si="98"/>
        <v>350</v>
      </c>
      <c r="Q128" s="173">
        <f t="shared" si="98"/>
        <v>700</v>
      </c>
      <c r="R128" s="82">
        <f t="shared" si="98"/>
        <v>0</v>
      </c>
      <c r="S128" s="173">
        <f t="shared" si="98"/>
        <v>700</v>
      </c>
      <c r="T128" s="82">
        <f t="shared" si="98"/>
        <v>0</v>
      </c>
      <c r="U128" s="173">
        <f t="shared" si="98"/>
        <v>700</v>
      </c>
      <c r="V128" s="82">
        <f t="shared" si="99"/>
        <v>0</v>
      </c>
      <c r="W128" s="173">
        <f t="shared" si="99"/>
        <v>700</v>
      </c>
      <c r="X128" s="82">
        <f t="shared" si="99"/>
        <v>0</v>
      </c>
      <c r="Y128" s="173">
        <f t="shared" si="99"/>
        <v>700</v>
      </c>
      <c r="Z128" s="82">
        <f t="shared" si="99"/>
        <v>0</v>
      </c>
      <c r="AA128" s="173">
        <f t="shared" si="99"/>
        <v>700</v>
      </c>
      <c r="AB128" s="82">
        <f t="shared" si="99"/>
        <v>0</v>
      </c>
      <c r="AC128" s="173">
        <f t="shared" si="99"/>
        <v>700</v>
      </c>
    </row>
    <row r="129" spans="1:29" s="6" customFormat="1" ht="29.25" customHeight="1" hidden="1">
      <c r="A129" s="128" t="s">
        <v>334</v>
      </c>
      <c r="B129" s="116" t="s">
        <v>406</v>
      </c>
      <c r="C129" s="117" t="s">
        <v>48</v>
      </c>
      <c r="D129" s="117" t="s">
        <v>50</v>
      </c>
      <c r="E129" s="118" t="s">
        <v>410</v>
      </c>
      <c r="F129" s="117" t="s">
        <v>65</v>
      </c>
      <c r="G129" s="82">
        <v>350</v>
      </c>
      <c r="H129" s="82"/>
      <c r="I129" s="82">
        <f>G129+H129</f>
        <v>350</v>
      </c>
      <c r="J129" s="82"/>
      <c r="K129" s="82">
        <f>I129+J129</f>
        <v>350</v>
      </c>
      <c r="L129" s="82"/>
      <c r="M129" s="82">
        <f>K129+L129</f>
        <v>350</v>
      </c>
      <c r="N129" s="82"/>
      <c r="O129" s="82">
        <f>M129+N129</f>
        <v>350</v>
      </c>
      <c r="P129" s="82">
        <v>350</v>
      </c>
      <c r="Q129" s="82">
        <f>O129+P129</f>
        <v>700</v>
      </c>
      <c r="R129" s="82"/>
      <c r="S129" s="82">
        <f>Q129+R129</f>
        <v>700</v>
      </c>
      <c r="T129" s="82"/>
      <c r="U129" s="82">
        <f>S129+T129</f>
        <v>700</v>
      </c>
      <c r="V129" s="82"/>
      <c r="W129" s="82">
        <f>U129+V129</f>
        <v>700</v>
      </c>
      <c r="X129" s="82"/>
      <c r="Y129" s="82">
        <f>W129+X129</f>
        <v>700</v>
      </c>
      <c r="Z129" s="82"/>
      <c r="AA129" s="82">
        <f>Y129+Z129</f>
        <v>700</v>
      </c>
      <c r="AB129" s="82"/>
      <c r="AC129" s="82">
        <f>AA129+AB129</f>
        <v>700</v>
      </c>
    </row>
    <row r="130" spans="1:29" s="6" customFormat="1" ht="30" customHeight="1">
      <c r="A130" s="79" t="s">
        <v>443</v>
      </c>
      <c r="B130" s="77" t="s">
        <v>406</v>
      </c>
      <c r="C130" s="80" t="s">
        <v>48</v>
      </c>
      <c r="D130" s="80" t="s">
        <v>50</v>
      </c>
      <c r="E130" s="81" t="s">
        <v>442</v>
      </c>
      <c r="F130" s="80"/>
      <c r="G130" s="82">
        <f aca="true" t="shared" si="100" ref="G130:AB132">G131</f>
        <v>1373</v>
      </c>
      <c r="H130" s="82">
        <f t="shared" si="100"/>
        <v>0</v>
      </c>
      <c r="I130" s="82">
        <f t="shared" si="100"/>
        <v>1373</v>
      </c>
      <c r="J130" s="82">
        <f t="shared" si="100"/>
        <v>0</v>
      </c>
      <c r="K130" s="82">
        <f t="shared" si="100"/>
        <v>1373</v>
      </c>
      <c r="L130" s="82">
        <f t="shared" si="100"/>
        <v>0</v>
      </c>
      <c r="M130" s="82">
        <f t="shared" si="100"/>
        <v>1373</v>
      </c>
      <c r="N130" s="234">
        <f t="shared" si="100"/>
        <v>661.17605</v>
      </c>
      <c r="O130" s="234">
        <f t="shared" si="100"/>
        <v>2034.17605</v>
      </c>
      <c r="P130" s="234">
        <f t="shared" si="100"/>
        <v>-411.17605</v>
      </c>
      <c r="Q130" s="234">
        <f t="shared" si="100"/>
        <v>1623</v>
      </c>
      <c r="R130" s="234">
        <f t="shared" si="100"/>
        <v>0</v>
      </c>
      <c r="S130" s="234">
        <f t="shared" si="100"/>
        <v>1623</v>
      </c>
      <c r="T130" s="234">
        <f t="shared" si="100"/>
        <v>0</v>
      </c>
      <c r="U130" s="234">
        <f t="shared" si="100"/>
        <v>1623</v>
      </c>
      <c r="V130" s="234">
        <f t="shared" si="100"/>
        <v>0</v>
      </c>
      <c r="W130" s="234">
        <f aca="true" t="shared" si="101" ref="V130:AC132">W131</f>
        <v>1623</v>
      </c>
      <c r="X130" s="234">
        <f t="shared" si="100"/>
        <v>0</v>
      </c>
      <c r="Y130" s="234">
        <f t="shared" si="101"/>
        <v>1623</v>
      </c>
      <c r="Z130" s="234">
        <f t="shared" si="100"/>
        <v>0</v>
      </c>
      <c r="AA130" s="234">
        <f t="shared" si="101"/>
        <v>1623</v>
      </c>
      <c r="AB130" s="234">
        <f t="shared" si="100"/>
        <v>0</v>
      </c>
      <c r="AC130" s="234">
        <f t="shared" si="101"/>
        <v>1623</v>
      </c>
    </row>
    <row r="131" spans="1:29" ht="30" customHeight="1">
      <c r="A131" s="46" t="s">
        <v>456</v>
      </c>
      <c r="B131" s="69" t="s">
        <v>406</v>
      </c>
      <c r="C131" s="45" t="s">
        <v>48</v>
      </c>
      <c r="D131" s="45" t="s">
        <v>50</v>
      </c>
      <c r="E131" s="42" t="s">
        <v>442</v>
      </c>
      <c r="F131" s="45" t="s">
        <v>457</v>
      </c>
      <c r="G131" s="60">
        <f t="shared" si="100"/>
        <v>1373</v>
      </c>
      <c r="H131" s="60">
        <f t="shared" si="100"/>
        <v>0</v>
      </c>
      <c r="I131" s="60">
        <f t="shared" si="100"/>
        <v>1373</v>
      </c>
      <c r="J131" s="60">
        <f t="shared" si="100"/>
        <v>0</v>
      </c>
      <c r="K131" s="60">
        <f t="shared" si="100"/>
        <v>1373</v>
      </c>
      <c r="L131" s="60">
        <f t="shared" si="100"/>
        <v>0</v>
      </c>
      <c r="M131" s="60">
        <f t="shared" si="100"/>
        <v>1373</v>
      </c>
      <c r="N131" s="235">
        <f t="shared" si="100"/>
        <v>661.17605</v>
      </c>
      <c r="O131" s="235">
        <f t="shared" si="100"/>
        <v>2034.17605</v>
      </c>
      <c r="P131" s="235">
        <f t="shared" si="100"/>
        <v>-411.17605</v>
      </c>
      <c r="Q131" s="235">
        <f t="shared" si="100"/>
        <v>1623</v>
      </c>
      <c r="R131" s="235">
        <f t="shared" si="100"/>
        <v>0</v>
      </c>
      <c r="S131" s="235">
        <f t="shared" si="100"/>
        <v>1623</v>
      </c>
      <c r="T131" s="235">
        <f t="shared" si="100"/>
        <v>0</v>
      </c>
      <c r="U131" s="235">
        <f t="shared" si="100"/>
        <v>1623</v>
      </c>
      <c r="V131" s="235">
        <f t="shared" si="101"/>
        <v>0</v>
      </c>
      <c r="W131" s="235">
        <f t="shared" si="101"/>
        <v>1623</v>
      </c>
      <c r="X131" s="235">
        <f t="shared" si="101"/>
        <v>0</v>
      </c>
      <c r="Y131" s="235">
        <f t="shared" si="101"/>
        <v>1623</v>
      </c>
      <c r="Z131" s="235">
        <f t="shared" si="101"/>
        <v>0</v>
      </c>
      <c r="AA131" s="235">
        <f t="shared" si="101"/>
        <v>1623</v>
      </c>
      <c r="AB131" s="235">
        <f t="shared" si="101"/>
        <v>0</v>
      </c>
      <c r="AC131" s="235">
        <f t="shared" si="101"/>
        <v>1623</v>
      </c>
    </row>
    <row r="132" spans="1:29" ht="30" customHeight="1">
      <c r="A132" s="33" t="s">
        <v>458</v>
      </c>
      <c r="B132" s="69" t="s">
        <v>406</v>
      </c>
      <c r="C132" s="45" t="s">
        <v>48</v>
      </c>
      <c r="D132" s="45" t="s">
        <v>50</v>
      </c>
      <c r="E132" s="42" t="s">
        <v>442</v>
      </c>
      <c r="F132" s="45" t="s">
        <v>424</v>
      </c>
      <c r="G132" s="60">
        <f t="shared" si="100"/>
        <v>1373</v>
      </c>
      <c r="H132" s="60">
        <f t="shared" si="100"/>
        <v>0</v>
      </c>
      <c r="I132" s="60">
        <f t="shared" si="100"/>
        <v>1373</v>
      </c>
      <c r="J132" s="60">
        <f t="shared" si="100"/>
        <v>0</v>
      </c>
      <c r="K132" s="60">
        <f t="shared" si="100"/>
        <v>1373</v>
      </c>
      <c r="L132" s="60">
        <f t="shared" si="100"/>
        <v>0</v>
      </c>
      <c r="M132" s="60">
        <f t="shared" si="100"/>
        <v>1373</v>
      </c>
      <c r="N132" s="235">
        <f t="shared" si="100"/>
        <v>661.17605</v>
      </c>
      <c r="O132" s="235">
        <f t="shared" si="100"/>
        <v>2034.17605</v>
      </c>
      <c r="P132" s="235">
        <f t="shared" si="100"/>
        <v>-411.17605</v>
      </c>
      <c r="Q132" s="235">
        <f t="shared" si="100"/>
        <v>1623</v>
      </c>
      <c r="R132" s="235">
        <f t="shared" si="100"/>
        <v>0</v>
      </c>
      <c r="S132" s="235">
        <f t="shared" si="100"/>
        <v>1623</v>
      </c>
      <c r="T132" s="235">
        <f t="shared" si="100"/>
        <v>0</v>
      </c>
      <c r="U132" s="235">
        <f t="shared" si="100"/>
        <v>1623</v>
      </c>
      <c r="V132" s="235">
        <f t="shared" si="101"/>
        <v>0</v>
      </c>
      <c r="W132" s="235">
        <f t="shared" si="101"/>
        <v>1623</v>
      </c>
      <c r="X132" s="235">
        <f t="shared" si="101"/>
        <v>0</v>
      </c>
      <c r="Y132" s="235">
        <f t="shared" si="101"/>
        <v>1623</v>
      </c>
      <c r="Z132" s="235">
        <f t="shared" si="101"/>
        <v>0</v>
      </c>
      <c r="AA132" s="235">
        <f t="shared" si="101"/>
        <v>1623</v>
      </c>
      <c r="AB132" s="235">
        <f t="shared" si="101"/>
        <v>0</v>
      </c>
      <c r="AC132" s="235">
        <f t="shared" si="101"/>
        <v>1623</v>
      </c>
    </row>
    <row r="133" spans="1:29" ht="27" customHeight="1" hidden="1">
      <c r="A133" s="128" t="s">
        <v>334</v>
      </c>
      <c r="B133" s="69" t="s">
        <v>406</v>
      </c>
      <c r="C133" s="117" t="s">
        <v>48</v>
      </c>
      <c r="D133" s="117" t="s">
        <v>50</v>
      </c>
      <c r="E133" s="118" t="s">
        <v>442</v>
      </c>
      <c r="F133" s="117" t="s">
        <v>65</v>
      </c>
      <c r="G133" s="60">
        <v>1373</v>
      </c>
      <c r="H133" s="60"/>
      <c r="I133" s="60">
        <f>G133+H133</f>
        <v>1373</v>
      </c>
      <c r="J133" s="60"/>
      <c r="K133" s="60">
        <f>I133+J133</f>
        <v>1373</v>
      </c>
      <c r="L133" s="60"/>
      <c r="M133" s="60">
        <f>K133+L133</f>
        <v>1373</v>
      </c>
      <c r="N133" s="235">
        <v>661.17605</v>
      </c>
      <c r="O133" s="235">
        <f>M133+N133</f>
        <v>2034.17605</v>
      </c>
      <c r="P133" s="235">
        <v>-411.17605</v>
      </c>
      <c r="Q133" s="235">
        <f>O133+P133</f>
        <v>1623</v>
      </c>
      <c r="R133" s="235"/>
      <c r="S133" s="235">
        <f>Q133+R133</f>
        <v>1623</v>
      </c>
      <c r="T133" s="235"/>
      <c r="U133" s="235">
        <f>S133+T133</f>
        <v>1623</v>
      </c>
      <c r="V133" s="235"/>
      <c r="W133" s="235">
        <f>U133+V133</f>
        <v>1623</v>
      </c>
      <c r="X133" s="235"/>
      <c r="Y133" s="235">
        <f>W133+X133</f>
        <v>1623</v>
      </c>
      <c r="Z133" s="235"/>
      <c r="AA133" s="235">
        <f>Y133+Z133</f>
        <v>1623</v>
      </c>
      <c r="AB133" s="235"/>
      <c r="AC133" s="235">
        <f>AA133+AB133</f>
        <v>1623</v>
      </c>
    </row>
    <row r="134" spans="1:29" s="6" customFormat="1" ht="27" customHeight="1">
      <c r="A134" s="79" t="s">
        <v>25</v>
      </c>
      <c r="B134" s="77" t="s">
        <v>406</v>
      </c>
      <c r="C134" s="80" t="s">
        <v>48</v>
      </c>
      <c r="D134" s="80" t="s">
        <v>50</v>
      </c>
      <c r="E134" s="97" t="s">
        <v>95</v>
      </c>
      <c r="F134" s="190"/>
      <c r="G134" s="82">
        <f aca="true" t="shared" si="102" ref="G134:AB136">G135</f>
        <v>30</v>
      </c>
      <c r="H134" s="82">
        <f t="shared" si="102"/>
        <v>0</v>
      </c>
      <c r="I134" s="82">
        <f t="shared" si="102"/>
        <v>30</v>
      </c>
      <c r="J134" s="82">
        <f t="shared" si="102"/>
        <v>0</v>
      </c>
      <c r="K134" s="82">
        <f t="shared" si="102"/>
        <v>30</v>
      </c>
      <c r="L134" s="82">
        <f t="shared" si="102"/>
        <v>0</v>
      </c>
      <c r="M134" s="82">
        <f t="shared" si="102"/>
        <v>30</v>
      </c>
      <c r="N134" s="82">
        <f t="shared" si="102"/>
        <v>0</v>
      </c>
      <c r="O134" s="82">
        <f t="shared" si="102"/>
        <v>30</v>
      </c>
      <c r="P134" s="234">
        <f t="shared" si="102"/>
        <v>61.17605</v>
      </c>
      <c r="Q134" s="234">
        <f t="shared" si="102"/>
        <v>91.17605</v>
      </c>
      <c r="R134" s="234">
        <f t="shared" si="102"/>
        <v>0</v>
      </c>
      <c r="S134" s="234">
        <f t="shared" si="102"/>
        <v>91.17605</v>
      </c>
      <c r="T134" s="234">
        <f t="shared" si="102"/>
        <v>0</v>
      </c>
      <c r="U134" s="234">
        <f t="shared" si="102"/>
        <v>91.17605</v>
      </c>
      <c r="V134" s="234">
        <f t="shared" si="102"/>
        <v>0</v>
      </c>
      <c r="W134" s="234">
        <f aca="true" t="shared" si="103" ref="V134:AC136">W135</f>
        <v>91.17605</v>
      </c>
      <c r="X134" s="234">
        <f t="shared" si="102"/>
        <v>0</v>
      </c>
      <c r="Y134" s="234">
        <f t="shared" si="103"/>
        <v>91.17605</v>
      </c>
      <c r="Z134" s="234">
        <f t="shared" si="102"/>
        <v>0</v>
      </c>
      <c r="AA134" s="234">
        <f t="shared" si="103"/>
        <v>91.17605</v>
      </c>
      <c r="AB134" s="234">
        <f t="shared" si="102"/>
        <v>0</v>
      </c>
      <c r="AC134" s="234">
        <f t="shared" si="103"/>
        <v>91.17605</v>
      </c>
    </row>
    <row r="135" spans="1:29" ht="27" customHeight="1">
      <c r="A135" s="46" t="s">
        <v>456</v>
      </c>
      <c r="B135" s="69" t="s">
        <v>406</v>
      </c>
      <c r="C135" s="146" t="s">
        <v>48</v>
      </c>
      <c r="D135" s="146" t="s">
        <v>50</v>
      </c>
      <c r="E135" s="147" t="s">
        <v>95</v>
      </c>
      <c r="F135" s="45" t="s">
        <v>457</v>
      </c>
      <c r="G135" s="60">
        <f t="shared" si="102"/>
        <v>30</v>
      </c>
      <c r="H135" s="60">
        <f t="shared" si="102"/>
        <v>0</v>
      </c>
      <c r="I135" s="60">
        <f t="shared" si="102"/>
        <v>30</v>
      </c>
      <c r="J135" s="60">
        <f t="shared" si="102"/>
        <v>0</v>
      </c>
      <c r="K135" s="60">
        <f t="shared" si="102"/>
        <v>30</v>
      </c>
      <c r="L135" s="60">
        <f t="shared" si="102"/>
        <v>0</v>
      </c>
      <c r="M135" s="60">
        <f t="shared" si="102"/>
        <v>30</v>
      </c>
      <c r="N135" s="60">
        <f t="shared" si="102"/>
        <v>0</v>
      </c>
      <c r="O135" s="60">
        <f t="shared" si="102"/>
        <v>30</v>
      </c>
      <c r="P135" s="235">
        <f t="shared" si="102"/>
        <v>61.17605</v>
      </c>
      <c r="Q135" s="235">
        <f t="shared" si="102"/>
        <v>91.17605</v>
      </c>
      <c r="R135" s="235">
        <f t="shared" si="102"/>
        <v>0</v>
      </c>
      <c r="S135" s="235">
        <f t="shared" si="102"/>
        <v>91.17605</v>
      </c>
      <c r="T135" s="235">
        <f t="shared" si="102"/>
        <v>0</v>
      </c>
      <c r="U135" s="235">
        <f t="shared" si="102"/>
        <v>91.17605</v>
      </c>
      <c r="V135" s="235">
        <f t="shared" si="103"/>
        <v>0</v>
      </c>
      <c r="W135" s="235">
        <f t="shared" si="103"/>
        <v>91.17605</v>
      </c>
      <c r="X135" s="235">
        <f t="shared" si="103"/>
        <v>0</v>
      </c>
      <c r="Y135" s="235">
        <f t="shared" si="103"/>
        <v>91.17605</v>
      </c>
      <c r="Z135" s="235">
        <f t="shared" si="103"/>
        <v>0</v>
      </c>
      <c r="AA135" s="235">
        <f t="shared" si="103"/>
        <v>91.17605</v>
      </c>
      <c r="AB135" s="235">
        <f t="shared" si="103"/>
        <v>0</v>
      </c>
      <c r="AC135" s="235">
        <f t="shared" si="103"/>
        <v>91.17605</v>
      </c>
    </row>
    <row r="136" spans="1:29" ht="27" customHeight="1">
      <c r="A136" s="33" t="s">
        <v>458</v>
      </c>
      <c r="B136" s="69" t="s">
        <v>406</v>
      </c>
      <c r="C136" s="146" t="s">
        <v>48</v>
      </c>
      <c r="D136" s="146" t="s">
        <v>50</v>
      </c>
      <c r="E136" s="147" t="s">
        <v>95</v>
      </c>
      <c r="F136" s="45" t="s">
        <v>424</v>
      </c>
      <c r="G136" s="60">
        <f t="shared" si="102"/>
        <v>30</v>
      </c>
      <c r="H136" s="60">
        <f t="shared" si="102"/>
        <v>0</v>
      </c>
      <c r="I136" s="60">
        <f t="shared" si="102"/>
        <v>30</v>
      </c>
      <c r="J136" s="60">
        <f t="shared" si="102"/>
        <v>0</v>
      </c>
      <c r="K136" s="60">
        <f t="shared" si="102"/>
        <v>30</v>
      </c>
      <c r="L136" s="60">
        <f t="shared" si="102"/>
        <v>0</v>
      </c>
      <c r="M136" s="60">
        <f t="shared" si="102"/>
        <v>30</v>
      </c>
      <c r="N136" s="60">
        <f t="shared" si="102"/>
        <v>0</v>
      </c>
      <c r="O136" s="60">
        <f t="shared" si="102"/>
        <v>30</v>
      </c>
      <c r="P136" s="235">
        <f t="shared" si="102"/>
        <v>61.17605</v>
      </c>
      <c r="Q136" s="235">
        <f t="shared" si="102"/>
        <v>91.17605</v>
      </c>
      <c r="R136" s="235">
        <f t="shared" si="102"/>
        <v>0</v>
      </c>
      <c r="S136" s="235">
        <f t="shared" si="102"/>
        <v>91.17605</v>
      </c>
      <c r="T136" s="235">
        <f t="shared" si="102"/>
        <v>0</v>
      </c>
      <c r="U136" s="235">
        <f t="shared" si="102"/>
        <v>91.17605</v>
      </c>
      <c r="V136" s="235">
        <f t="shared" si="103"/>
        <v>0</v>
      </c>
      <c r="W136" s="235">
        <f t="shared" si="103"/>
        <v>91.17605</v>
      </c>
      <c r="X136" s="235">
        <f t="shared" si="103"/>
        <v>0</v>
      </c>
      <c r="Y136" s="235">
        <f t="shared" si="103"/>
        <v>91.17605</v>
      </c>
      <c r="Z136" s="235">
        <f t="shared" si="103"/>
        <v>0</v>
      </c>
      <c r="AA136" s="235">
        <f t="shared" si="103"/>
        <v>91.17605</v>
      </c>
      <c r="AB136" s="235">
        <f t="shared" si="103"/>
        <v>0</v>
      </c>
      <c r="AC136" s="235">
        <f t="shared" si="103"/>
        <v>91.17605</v>
      </c>
    </row>
    <row r="137" spans="1:29" ht="27" customHeight="1" hidden="1">
      <c r="A137" s="128" t="s">
        <v>334</v>
      </c>
      <c r="B137" s="116" t="s">
        <v>406</v>
      </c>
      <c r="C137" s="174" t="s">
        <v>48</v>
      </c>
      <c r="D137" s="174" t="s">
        <v>50</v>
      </c>
      <c r="E137" s="153" t="s">
        <v>95</v>
      </c>
      <c r="F137" s="117" t="s">
        <v>65</v>
      </c>
      <c r="G137" s="60">
        <v>30</v>
      </c>
      <c r="H137" s="60"/>
      <c r="I137" s="60">
        <f>G137+H137</f>
        <v>30</v>
      </c>
      <c r="J137" s="60"/>
      <c r="K137" s="60">
        <f>I137+J137</f>
        <v>30</v>
      </c>
      <c r="L137" s="60"/>
      <c r="M137" s="60">
        <f>K137+L137</f>
        <v>30</v>
      </c>
      <c r="N137" s="60"/>
      <c r="O137" s="60">
        <f>M137+N137</f>
        <v>30</v>
      </c>
      <c r="P137" s="235">
        <v>61.17605</v>
      </c>
      <c r="Q137" s="235">
        <f>O137+P137</f>
        <v>91.17605</v>
      </c>
      <c r="R137" s="235"/>
      <c r="S137" s="235">
        <f>Q137+R137</f>
        <v>91.17605</v>
      </c>
      <c r="T137" s="235"/>
      <c r="U137" s="235">
        <f>S137+T137</f>
        <v>91.17605</v>
      </c>
      <c r="V137" s="235"/>
      <c r="W137" s="235">
        <f>U137+V137</f>
        <v>91.17605</v>
      </c>
      <c r="X137" s="235"/>
      <c r="Y137" s="235">
        <f>W137+X137</f>
        <v>91.17605</v>
      </c>
      <c r="Z137" s="235"/>
      <c r="AA137" s="235">
        <f>Y137+Z137</f>
        <v>91.17605</v>
      </c>
      <c r="AB137" s="235"/>
      <c r="AC137" s="235">
        <f>AA137+AB137</f>
        <v>91.17605</v>
      </c>
    </row>
    <row r="138" spans="1:29" s="19" customFormat="1" ht="13.5" customHeight="1">
      <c r="A138" s="100" t="s">
        <v>41</v>
      </c>
      <c r="B138" s="68" t="s">
        <v>406</v>
      </c>
      <c r="C138" s="64" t="s">
        <v>48</v>
      </c>
      <c r="D138" s="64" t="s">
        <v>42</v>
      </c>
      <c r="E138" s="119"/>
      <c r="F138" s="64"/>
      <c r="G138" s="149">
        <f aca="true" t="shared" si="104" ref="G138:AB143">G139</f>
        <v>4</v>
      </c>
      <c r="H138" s="149">
        <f t="shared" si="104"/>
        <v>0</v>
      </c>
      <c r="I138" s="149">
        <f t="shared" si="104"/>
        <v>4</v>
      </c>
      <c r="J138" s="149">
        <f t="shared" si="104"/>
        <v>0</v>
      </c>
      <c r="K138" s="149">
        <f t="shared" si="104"/>
        <v>4</v>
      </c>
      <c r="L138" s="149">
        <f t="shared" si="104"/>
        <v>0</v>
      </c>
      <c r="M138" s="149">
        <f t="shared" si="104"/>
        <v>4</v>
      </c>
      <c r="N138" s="149">
        <f t="shared" si="104"/>
        <v>0</v>
      </c>
      <c r="O138" s="149">
        <f t="shared" si="104"/>
        <v>4</v>
      </c>
      <c r="P138" s="149">
        <f t="shared" si="104"/>
        <v>0</v>
      </c>
      <c r="Q138" s="149">
        <f t="shared" si="104"/>
        <v>4</v>
      </c>
      <c r="R138" s="149">
        <f t="shared" si="104"/>
        <v>0</v>
      </c>
      <c r="S138" s="149">
        <f t="shared" si="104"/>
        <v>4</v>
      </c>
      <c r="T138" s="149">
        <f t="shared" si="104"/>
        <v>0</v>
      </c>
      <c r="U138" s="149">
        <f t="shared" si="104"/>
        <v>4</v>
      </c>
      <c r="V138" s="149">
        <f t="shared" si="104"/>
        <v>0</v>
      </c>
      <c r="W138" s="149">
        <f aca="true" t="shared" si="105" ref="V138:AC143">W139</f>
        <v>4</v>
      </c>
      <c r="X138" s="149">
        <f t="shared" si="104"/>
        <v>0</v>
      </c>
      <c r="Y138" s="149">
        <f t="shared" si="105"/>
        <v>4</v>
      </c>
      <c r="Z138" s="149">
        <f t="shared" si="104"/>
        <v>0</v>
      </c>
      <c r="AA138" s="149">
        <f t="shared" si="105"/>
        <v>4</v>
      </c>
      <c r="AB138" s="149">
        <f t="shared" si="104"/>
        <v>0</v>
      </c>
      <c r="AC138" s="149">
        <f t="shared" si="105"/>
        <v>4</v>
      </c>
    </row>
    <row r="139" spans="1:29" s="6" customFormat="1" ht="57" customHeight="1">
      <c r="A139" s="163" t="s">
        <v>411</v>
      </c>
      <c r="B139" s="106" t="s">
        <v>406</v>
      </c>
      <c r="C139" s="92" t="s">
        <v>48</v>
      </c>
      <c r="D139" s="92" t="s">
        <v>42</v>
      </c>
      <c r="E139" s="108" t="s">
        <v>444</v>
      </c>
      <c r="F139" s="144"/>
      <c r="G139" s="152">
        <f t="shared" si="104"/>
        <v>4</v>
      </c>
      <c r="H139" s="152">
        <f t="shared" si="104"/>
        <v>0</v>
      </c>
      <c r="I139" s="152">
        <f t="shared" si="104"/>
        <v>4</v>
      </c>
      <c r="J139" s="152">
        <f t="shared" si="104"/>
        <v>0</v>
      </c>
      <c r="K139" s="152">
        <f t="shared" si="104"/>
        <v>4</v>
      </c>
      <c r="L139" s="152">
        <f t="shared" si="104"/>
        <v>0</v>
      </c>
      <c r="M139" s="152">
        <f t="shared" si="104"/>
        <v>4</v>
      </c>
      <c r="N139" s="152">
        <f t="shared" si="104"/>
        <v>0</v>
      </c>
      <c r="O139" s="152">
        <f t="shared" si="104"/>
        <v>4</v>
      </c>
      <c r="P139" s="152">
        <f t="shared" si="104"/>
        <v>0</v>
      </c>
      <c r="Q139" s="152">
        <f t="shared" si="104"/>
        <v>4</v>
      </c>
      <c r="R139" s="152">
        <f t="shared" si="104"/>
        <v>0</v>
      </c>
      <c r="S139" s="152">
        <f t="shared" si="104"/>
        <v>4</v>
      </c>
      <c r="T139" s="152">
        <f t="shared" si="104"/>
        <v>0</v>
      </c>
      <c r="U139" s="152">
        <f t="shared" si="104"/>
        <v>4</v>
      </c>
      <c r="V139" s="152">
        <f t="shared" si="105"/>
        <v>0</v>
      </c>
      <c r="W139" s="152">
        <f t="shared" si="105"/>
        <v>4</v>
      </c>
      <c r="X139" s="152">
        <f t="shared" si="105"/>
        <v>0</v>
      </c>
      <c r="Y139" s="152">
        <f t="shared" si="105"/>
        <v>4</v>
      </c>
      <c r="Z139" s="152">
        <f t="shared" si="105"/>
        <v>0</v>
      </c>
      <c r="AA139" s="152">
        <f t="shared" si="105"/>
        <v>4</v>
      </c>
      <c r="AB139" s="152">
        <f t="shared" si="105"/>
        <v>0</v>
      </c>
      <c r="AC139" s="152">
        <f t="shared" si="105"/>
        <v>4</v>
      </c>
    </row>
    <row r="140" spans="1:29" ht="28.5" customHeight="1">
      <c r="A140" s="36" t="s">
        <v>6</v>
      </c>
      <c r="B140" s="69" t="s">
        <v>406</v>
      </c>
      <c r="C140" s="47" t="s">
        <v>48</v>
      </c>
      <c r="D140" s="47" t="s">
        <v>42</v>
      </c>
      <c r="E140" s="84" t="s">
        <v>445</v>
      </c>
      <c r="F140" s="73"/>
      <c r="G140" s="151">
        <f t="shared" si="104"/>
        <v>4</v>
      </c>
      <c r="H140" s="151">
        <f t="shared" si="104"/>
        <v>0</v>
      </c>
      <c r="I140" s="151">
        <f t="shared" si="104"/>
        <v>4</v>
      </c>
      <c r="J140" s="151">
        <f t="shared" si="104"/>
        <v>0</v>
      </c>
      <c r="K140" s="151">
        <f t="shared" si="104"/>
        <v>4</v>
      </c>
      <c r="L140" s="151">
        <f t="shared" si="104"/>
        <v>0</v>
      </c>
      <c r="M140" s="151">
        <f t="shared" si="104"/>
        <v>4</v>
      </c>
      <c r="N140" s="151">
        <f t="shared" si="104"/>
        <v>0</v>
      </c>
      <c r="O140" s="151">
        <f t="shared" si="104"/>
        <v>4</v>
      </c>
      <c r="P140" s="151">
        <f t="shared" si="104"/>
        <v>0</v>
      </c>
      <c r="Q140" s="151">
        <f t="shared" si="104"/>
        <v>4</v>
      </c>
      <c r="R140" s="151">
        <f t="shared" si="104"/>
        <v>0</v>
      </c>
      <c r="S140" s="151">
        <f t="shared" si="104"/>
        <v>4</v>
      </c>
      <c r="T140" s="151">
        <f t="shared" si="104"/>
        <v>0</v>
      </c>
      <c r="U140" s="151">
        <f t="shared" si="104"/>
        <v>4</v>
      </c>
      <c r="V140" s="151">
        <f t="shared" si="105"/>
        <v>0</v>
      </c>
      <c r="W140" s="151">
        <f t="shared" si="105"/>
        <v>4</v>
      </c>
      <c r="X140" s="151">
        <f t="shared" si="105"/>
        <v>0</v>
      </c>
      <c r="Y140" s="151">
        <f t="shared" si="105"/>
        <v>4</v>
      </c>
      <c r="Z140" s="151">
        <f t="shared" si="105"/>
        <v>0</v>
      </c>
      <c r="AA140" s="151">
        <f t="shared" si="105"/>
        <v>4</v>
      </c>
      <c r="AB140" s="151">
        <f t="shared" si="105"/>
        <v>0</v>
      </c>
      <c r="AC140" s="151">
        <f t="shared" si="105"/>
        <v>4</v>
      </c>
    </row>
    <row r="141" spans="1:29" ht="17.25" customHeight="1">
      <c r="A141" s="21" t="s">
        <v>24</v>
      </c>
      <c r="B141" s="69" t="s">
        <v>406</v>
      </c>
      <c r="C141" s="47" t="s">
        <v>48</v>
      </c>
      <c r="D141" s="47" t="s">
        <v>42</v>
      </c>
      <c r="E141" s="42" t="s">
        <v>412</v>
      </c>
      <c r="F141" s="73"/>
      <c r="G141" s="151">
        <f t="shared" si="104"/>
        <v>4</v>
      </c>
      <c r="H141" s="151">
        <f t="shared" si="104"/>
        <v>0</v>
      </c>
      <c r="I141" s="151">
        <f t="shared" si="104"/>
        <v>4</v>
      </c>
      <c r="J141" s="151">
        <f t="shared" si="104"/>
        <v>0</v>
      </c>
      <c r="K141" s="151">
        <f t="shared" si="104"/>
        <v>4</v>
      </c>
      <c r="L141" s="151">
        <f t="shared" si="104"/>
        <v>0</v>
      </c>
      <c r="M141" s="151">
        <f t="shared" si="104"/>
        <v>4</v>
      </c>
      <c r="N141" s="151">
        <f t="shared" si="104"/>
        <v>0</v>
      </c>
      <c r="O141" s="151">
        <f t="shared" si="104"/>
        <v>4</v>
      </c>
      <c r="P141" s="151">
        <f t="shared" si="104"/>
        <v>0</v>
      </c>
      <c r="Q141" s="151">
        <f t="shared" si="104"/>
        <v>4</v>
      </c>
      <c r="R141" s="151">
        <f t="shared" si="104"/>
        <v>0</v>
      </c>
      <c r="S141" s="151">
        <f t="shared" si="104"/>
        <v>4</v>
      </c>
      <c r="T141" s="151">
        <f t="shared" si="104"/>
        <v>0</v>
      </c>
      <c r="U141" s="151">
        <f t="shared" si="104"/>
        <v>4</v>
      </c>
      <c r="V141" s="151">
        <f t="shared" si="105"/>
        <v>0</v>
      </c>
      <c r="W141" s="151">
        <f t="shared" si="105"/>
        <v>4</v>
      </c>
      <c r="X141" s="151">
        <f t="shared" si="105"/>
        <v>0</v>
      </c>
      <c r="Y141" s="151">
        <f t="shared" si="105"/>
        <v>4</v>
      </c>
      <c r="Z141" s="151">
        <f t="shared" si="105"/>
        <v>0</v>
      </c>
      <c r="AA141" s="151">
        <f t="shared" si="105"/>
        <v>4</v>
      </c>
      <c r="AB141" s="151">
        <f t="shared" si="105"/>
        <v>0</v>
      </c>
      <c r="AC141" s="151">
        <f t="shared" si="105"/>
        <v>4</v>
      </c>
    </row>
    <row r="142" spans="1:29" ht="29.25" customHeight="1">
      <c r="A142" s="46" t="s">
        <v>456</v>
      </c>
      <c r="B142" s="69" t="s">
        <v>406</v>
      </c>
      <c r="C142" s="47" t="s">
        <v>48</v>
      </c>
      <c r="D142" s="47" t="s">
        <v>42</v>
      </c>
      <c r="E142" s="42" t="s">
        <v>412</v>
      </c>
      <c r="F142" s="47" t="s">
        <v>457</v>
      </c>
      <c r="G142" s="151">
        <f t="shared" si="104"/>
        <v>4</v>
      </c>
      <c r="H142" s="151">
        <f t="shared" si="104"/>
        <v>0</v>
      </c>
      <c r="I142" s="151">
        <f t="shared" si="104"/>
        <v>4</v>
      </c>
      <c r="J142" s="151">
        <f t="shared" si="104"/>
        <v>0</v>
      </c>
      <c r="K142" s="151">
        <f t="shared" si="104"/>
        <v>4</v>
      </c>
      <c r="L142" s="151">
        <f t="shared" si="104"/>
        <v>0</v>
      </c>
      <c r="M142" s="151">
        <f t="shared" si="104"/>
        <v>4</v>
      </c>
      <c r="N142" s="151">
        <f t="shared" si="104"/>
        <v>0</v>
      </c>
      <c r="O142" s="151">
        <f t="shared" si="104"/>
        <v>4</v>
      </c>
      <c r="P142" s="151">
        <f t="shared" si="104"/>
        <v>0</v>
      </c>
      <c r="Q142" s="151">
        <f t="shared" si="104"/>
        <v>4</v>
      </c>
      <c r="R142" s="151">
        <f t="shared" si="104"/>
        <v>0</v>
      </c>
      <c r="S142" s="151">
        <f t="shared" si="104"/>
        <v>4</v>
      </c>
      <c r="T142" s="151">
        <f t="shared" si="104"/>
        <v>0</v>
      </c>
      <c r="U142" s="151">
        <f t="shared" si="104"/>
        <v>4</v>
      </c>
      <c r="V142" s="151">
        <f t="shared" si="105"/>
        <v>0</v>
      </c>
      <c r="W142" s="151">
        <f t="shared" si="105"/>
        <v>4</v>
      </c>
      <c r="X142" s="151">
        <f t="shared" si="105"/>
        <v>0</v>
      </c>
      <c r="Y142" s="151">
        <f t="shared" si="105"/>
        <v>4</v>
      </c>
      <c r="Z142" s="151">
        <f t="shared" si="105"/>
        <v>0</v>
      </c>
      <c r="AA142" s="151">
        <f t="shared" si="105"/>
        <v>4</v>
      </c>
      <c r="AB142" s="151">
        <f t="shared" si="105"/>
        <v>0</v>
      </c>
      <c r="AC142" s="151">
        <f t="shared" si="105"/>
        <v>4</v>
      </c>
    </row>
    <row r="143" spans="1:29" ht="30" customHeight="1">
      <c r="A143" s="33" t="s">
        <v>458</v>
      </c>
      <c r="B143" s="69" t="s">
        <v>406</v>
      </c>
      <c r="C143" s="47" t="s">
        <v>48</v>
      </c>
      <c r="D143" s="47" t="s">
        <v>42</v>
      </c>
      <c r="E143" s="42" t="s">
        <v>412</v>
      </c>
      <c r="F143" s="47" t="s">
        <v>424</v>
      </c>
      <c r="G143" s="151">
        <f t="shared" si="104"/>
        <v>4</v>
      </c>
      <c r="H143" s="151">
        <f t="shared" si="104"/>
        <v>0</v>
      </c>
      <c r="I143" s="151">
        <f t="shared" si="104"/>
        <v>4</v>
      </c>
      <c r="J143" s="151">
        <f t="shared" si="104"/>
        <v>0</v>
      </c>
      <c r="K143" s="151">
        <f t="shared" si="104"/>
        <v>4</v>
      </c>
      <c r="L143" s="151">
        <f t="shared" si="104"/>
        <v>0</v>
      </c>
      <c r="M143" s="151">
        <f t="shared" si="104"/>
        <v>4</v>
      </c>
      <c r="N143" s="151">
        <f t="shared" si="104"/>
        <v>0</v>
      </c>
      <c r="O143" s="151">
        <f t="shared" si="104"/>
        <v>4</v>
      </c>
      <c r="P143" s="151">
        <f t="shared" si="104"/>
        <v>0</v>
      </c>
      <c r="Q143" s="151">
        <f t="shared" si="104"/>
        <v>4</v>
      </c>
      <c r="R143" s="151">
        <f t="shared" si="104"/>
        <v>0</v>
      </c>
      <c r="S143" s="151">
        <f t="shared" si="104"/>
        <v>4</v>
      </c>
      <c r="T143" s="151">
        <f t="shared" si="104"/>
        <v>0</v>
      </c>
      <c r="U143" s="151">
        <f t="shared" si="104"/>
        <v>4</v>
      </c>
      <c r="V143" s="151">
        <f t="shared" si="105"/>
        <v>0</v>
      </c>
      <c r="W143" s="151">
        <f t="shared" si="105"/>
        <v>4</v>
      </c>
      <c r="X143" s="151">
        <f t="shared" si="105"/>
        <v>0</v>
      </c>
      <c r="Y143" s="151">
        <f t="shared" si="105"/>
        <v>4</v>
      </c>
      <c r="Z143" s="151">
        <f t="shared" si="105"/>
        <v>0</v>
      </c>
      <c r="AA143" s="151">
        <f t="shared" si="105"/>
        <v>4</v>
      </c>
      <c r="AB143" s="151">
        <f t="shared" si="105"/>
        <v>0</v>
      </c>
      <c r="AC143" s="151">
        <f t="shared" si="105"/>
        <v>4</v>
      </c>
    </row>
    <row r="144" spans="1:29" ht="28.5" customHeight="1" hidden="1">
      <c r="A144" s="128" t="s">
        <v>334</v>
      </c>
      <c r="B144" s="69" t="s">
        <v>406</v>
      </c>
      <c r="C144" s="150" t="s">
        <v>48</v>
      </c>
      <c r="D144" s="150" t="s">
        <v>42</v>
      </c>
      <c r="E144" s="118" t="s">
        <v>412</v>
      </c>
      <c r="F144" s="139" t="s">
        <v>65</v>
      </c>
      <c r="G144" s="151">
        <v>4</v>
      </c>
      <c r="H144" s="151"/>
      <c r="I144" s="151">
        <f>G144+H144</f>
        <v>4</v>
      </c>
      <c r="J144" s="151"/>
      <c r="K144" s="151">
        <f>I144+J144</f>
        <v>4</v>
      </c>
      <c r="L144" s="151"/>
      <c r="M144" s="151">
        <f>K144+L144</f>
        <v>4</v>
      </c>
      <c r="N144" s="151"/>
      <c r="O144" s="151">
        <f>M144+N144</f>
        <v>4</v>
      </c>
      <c r="P144" s="151"/>
      <c r="Q144" s="151">
        <f>O144+P144</f>
        <v>4</v>
      </c>
      <c r="R144" s="151"/>
      <c r="S144" s="151">
        <f>Q144+R144</f>
        <v>4</v>
      </c>
      <c r="T144" s="151"/>
      <c r="U144" s="151">
        <f>S144+T144</f>
        <v>4</v>
      </c>
      <c r="V144" s="151"/>
      <c r="W144" s="151">
        <f>U144+V144</f>
        <v>4</v>
      </c>
      <c r="X144" s="151"/>
      <c r="Y144" s="151">
        <f>W144+X144</f>
        <v>4</v>
      </c>
      <c r="Z144" s="151"/>
      <c r="AA144" s="151">
        <f>Y144+Z144</f>
        <v>4</v>
      </c>
      <c r="AB144" s="151"/>
      <c r="AC144" s="151">
        <f>AA144+AB144</f>
        <v>4</v>
      </c>
    </row>
    <row r="145" spans="1:29" s="15" customFormat="1" ht="15" customHeight="1">
      <c r="A145" s="40" t="s">
        <v>76</v>
      </c>
      <c r="B145" s="68" t="s">
        <v>406</v>
      </c>
      <c r="C145" s="43" t="s">
        <v>51</v>
      </c>
      <c r="D145" s="43"/>
      <c r="E145" s="42"/>
      <c r="F145" s="43"/>
      <c r="G145" s="86">
        <f aca="true" t="shared" si="106" ref="G145:W145">G146+G152+G168</f>
        <v>2910.42</v>
      </c>
      <c r="H145" s="86">
        <f t="shared" si="106"/>
        <v>-36</v>
      </c>
      <c r="I145" s="86">
        <f t="shared" si="106"/>
        <v>2874.42</v>
      </c>
      <c r="J145" s="86">
        <f t="shared" si="106"/>
        <v>0</v>
      </c>
      <c r="K145" s="86">
        <f t="shared" si="106"/>
        <v>2874.42</v>
      </c>
      <c r="L145" s="86">
        <f t="shared" si="106"/>
        <v>30</v>
      </c>
      <c r="M145" s="86">
        <f t="shared" si="106"/>
        <v>2904.42</v>
      </c>
      <c r="N145" s="86">
        <f t="shared" si="106"/>
        <v>72.445</v>
      </c>
      <c r="O145" s="86">
        <f t="shared" si="106"/>
        <v>2976.865</v>
      </c>
      <c r="P145" s="86">
        <f t="shared" si="106"/>
        <v>-89.51076</v>
      </c>
      <c r="Q145" s="86">
        <f t="shared" si="106"/>
        <v>2887.3542399999997</v>
      </c>
      <c r="R145" s="86">
        <f t="shared" si="106"/>
        <v>0</v>
      </c>
      <c r="S145" s="86">
        <f t="shared" si="106"/>
        <v>2887.3542399999997</v>
      </c>
      <c r="T145" s="86">
        <f t="shared" si="106"/>
        <v>0</v>
      </c>
      <c r="U145" s="86">
        <f t="shared" si="106"/>
        <v>2887.3542399999997</v>
      </c>
      <c r="V145" s="86">
        <f t="shared" si="106"/>
        <v>125</v>
      </c>
      <c r="W145" s="86">
        <f t="shared" si="106"/>
        <v>3012.3542399999997</v>
      </c>
      <c r="X145" s="86">
        <f aca="true" t="shared" si="107" ref="X145:AC145">X146+X152+X168</f>
        <v>-274</v>
      </c>
      <c r="Y145" s="86">
        <f t="shared" si="107"/>
        <v>2738.3542399999997</v>
      </c>
      <c r="Z145" s="86">
        <f t="shared" si="107"/>
        <v>-559.2345</v>
      </c>
      <c r="AA145" s="86">
        <f t="shared" si="107"/>
        <v>2179.11974</v>
      </c>
      <c r="AB145" s="86">
        <f t="shared" si="107"/>
        <v>-303.76773999999995</v>
      </c>
      <c r="AC145" s="86">
        <f t="shared" si="107"/>
        <v>1875.3519999999999</v>
      </c>
    </row>
    <row r="146" spans="1:29" s="19" customFormat="1" ht="15" customHeight="1">
      <c r="A146" s="100" t="s">
        <v>33</v>
      </c>
      <c r="B146" s="68" t="s">
        <v>406</v>
      </c>
      <c r="C146" s="64" t="s">
        <v>51</v>
      </c>
      <c r="D146" s="64" t="s">
        <v>46</v>
      </c>
      <c r="E146" s="119"/>
      <c r="F146" s="64"/>
      <c r="G146" s="124">
        <f aca="true" t="shared" si="108" ref="G146:AB150">G147</f>
        <v>12.8</v>
      </c>
      <c r="H146" s="124">
        <f t="shared" si="108"/>
        <v>0</v>
      </c>
      <c r="I146" s="124">
        <f t="shared" si="108"/>
        <v>12.8</v>
      </c>
      <c r="J146" s="124">
        <f t="shared" si="108"/>
        <v>0</v>
      </c>
      <c r="K146" s="124">
        <f t="shared" si="108"/>
        <v>12.8</v>
      </c>
      <c r="L146" s="124">
        <f t="shared" si="108"/>
        <v>0</v>
      </c>
      <c r="M146" s="124">
        <f t="shared" si="108"/>
        <v>12.8</v>
      </c>
      <c r="N146" s="124">
        <f t="shared" si="108"/>
        <v>0</v>
      </c>
      <c r="O146" s="124">
        <f t="shared" si="108"/>
        <v>12.8</v>
      </c>
      <c r="P146" s="124">
        <f t="shared" si="108"/>
        <v>0</v>
      </c>
      <c r="Q146" s="124">
        <f t="shared" si="108"/>
        <v>12.8</v>
      </c>
      <c r="R146" s="124">
        <f t="shared" si="108"/>
        <v>0</v>
      </c>
      <c r="S146" s="124">
        <f t="shared" si="108"/>
        <v>12.8</v>
      </c>
      <c r="T146" s="124">
        <f t="shared" si="108"/>
        <v>0</v>
      </c>
      <c r="U146" s="124">
        <f t="shared" si="108"/>
        <v>12.8</v>
      </c>
      <c r="V146" s="124">
        <f t="shared" si="108"/>
        <v>60</v>
      </c>
      <c r="W146" s="124">
        <f aca="true" t="shared" si="109" ref="V146:AC150">W147</f>
        <v>72.8</v>
      </c>
      <c r="X146" s="124">
        <f t="shared" si="108"/>
        <v>5.3</v>
      </c>
      <c r="Y146" s="124">
        <f t="shared" si="109"/>
        <v>78.1</v>
      </c>
      <c r="Z146" s="124">
        <f t="shared" si="108"/>
        <v>0</v>
      </c>
      <c r="AA146" s="124">
        <f t="shared" si="109"/>
        <v>78.1</v>
      </c>
      <c r="AB146" s="124">
        <f t="shared" si="108"/>
        <v>0.708</v>
      </c>
      <c r="AC146" s="124">
        <f t="shared" si="109"/>
        <v>78.80799999999999</v>
      </c>
    </row>
    <row r="147" spans="1:29" s="19" customFormat="1" ht="29.25" customHeight="1">
      <c r="A147" s="125" t="s">
        <v>436</v>
      </c>
      <c r="B147" s="106" t="s">
        <v>406</v>
      </c>
      <c r="C147" s="92" t="s">
        <v>51</v>
      </c>
      <c r="D147" s="92" t="s">
        <v>46</v>
      </c>
      <c r="E147" s="108" t="s">
        <v>379</v>
      </c>
      <c r="F147" s="64"/>
      <c r="G147" s="124">
        <f t="shared" si="108"/>
        <v>12.8</v>
      </c>
      <c r="H147" s="124">
        <f t="shared" si="108"/>
        <v>0</v>
      </c>
      <c r="I147" s="124">
        <f t="shared" si="108"/>
        <v>12.8</v>
      </c>
      <c r="J147" s="124">
        <f t="shared" si="108"/>
        <v>0</v>
      </c>
      <c r="K147" s="124">
        <f t="shared" si="108"/>
        <v>12.8</v>
      </c>
      <c r="L147" s="124">
        <f t="shared" si="108"/>
        <v>0</v>
      </c>
      <c r="M147" s="124">
        <f t="shared" si="108"/>
        <v>12.8</v>
      </c>
      <c r="N147" s="124">
        <f t="shared" si="108"/>
        <v>0</v>
      </c>
      <c r="O147" s="124">
        <f t="shared" si="108"/>
        <v>12.8</v>
      </c>
      <c r="P147" s="124">
        <f t="shared" si="108"/>
        <v>0</v>
      </c>
      <c r="Q147" s="124">
        <f t="shared" si="108"/>
        <v>12.8</v>
      </c>
      <c r="R147" s="124">
        <f t="shared" si="108"/>
        <v>0</v>
      </c>
      <c r="S147" s="124">
        <f t="shared" si="108"/>
        <v>12.8</v>
      </c>
      <c r="T147" s="124">
        <f t="shared" si="108"/>
        <v>0</v>
      </c>
      <c r="U147" s="124">
        <f t="shared" si="108"/>
        <v>12.8</v>
      </c>
      <c r="V147" s="124">
        <f t="shared" si="109"/>
        <v>60</v>
      </c>
      <c r="W147" s="124">
        <f t="shared" si="109"/>
        <v>72.8</v>
      </c>
      <c r="X147" s="124">
        <f t="shared" si="109"/>
        <v>5.3</v>
      </c>
      <c r="Y147" s="124">
        <f t="shared" si="109"/>
        <v>78.1</v>
      </c>
      <c r="Z147" s="124">
        <f t="shared" si="109"/>
        <v>0</v>
      </c>
      <c r="AA147" s="124">
        <f t="shared" si="109"/>
        <v>78.1</v>
      </c>
      <c r="AB147" s="124">
        <f t="shared" si="109"/>
        <v>0.708</v>
      </c>
      <c r="AC147" s="124">
        <f t="shared" si="109"/>
        <v>78.80799999999999</v>
      </c>
    </row>
    <row r="148" spans="1:29" s="95" customFormat="1" ht="15" customHeight="1">
      <c r="A148" s="79" t="s">
        <v>403</v>
      </c>
      <c r="B148" s="69" t="s">
        <v>406</v>
      </c>
      <c r="C148" s="78" t="s">
        <v>51</v>
      </c>
      <c r="D148" s="78" t="s">
        <v>46</v>
      </c>
      <c r="E148" s="81" t="s">
        <v>384</v>
      </c>
      <c r="F148" s="92"/>
      <c r="G148" s="94">
        <f t="shared" si="108"/>
        <v>12.8</v>
      </c>
      <c r="H148" s="94">
        <f t="shared" si="108"/>
        <v>0</v>
      </c>
      <c r="I148" s="94">
        <f t="shared" si="108"/>
        <v>12.8</v>
      </c>
      <c r="J148" s="94">
        <f t="shared" si="108"/>
        <v>0</v>
      </c>
      <c r="K148" s="94">
        <f t="shared" si="108"/>
        <v>12.8</v>
      </c>
      <c r="L148" s="94">
        <f t="shared" si="108"/>
        <v>0</v>
      </c>
      <c r="M148" s="94">
        <f t="shared" si="108"/>
        <v>12.8</v>
      </c>
      <c r="N148" s="94">
        <f t="shared" si="108"/>
        <v>0</v>
      </c>
      <c r="O148" s="94">
        <f t="shared" si="108"/>
        <v>12.8</v>
      </c>
      <c r="P148" s="94">
        <f t="shared" si="108"/>
        <v>0</v>
      </c>
      <c r="Q148" s="94">
        <f t="shared" si="108"/>
        <v>12.8</v>
      </c>
      <c r="R148" s="94">
        <f t="shared" si="108"/>
        <v>0</v>
      </c>
      <c r="S148" s="94">
        <f t="shared" si="108"/>
        <v>12.8</v>
      </c>
      <c r="T148" s="94">
        <f t="shared" si="108"/>
        <v>0</v>
      </c>
      <c r="U148" s="94">
        <f t="shared" si="108"/>
        <v>12.8</v>
      </c>
      <c r="V148" s="94">
        <f t="shared" si="109"/>
        <v>60</v>
      </c>
      <c r="W148" s="94">
        <f t="shared" si="109"/>
        <v>72.8</v>
      </c>
      <c r="X148" s="94">
        <f t="shared" si="109"/>
        <v>5.3</v>
      </c>
      <c r="Y148" s="94">
        <f t="shared" si="109"/>
        <v>78.1</v>
      </c>
      <c r="Z148" s="94">
        <f t="shared" si="109"/>
        <v>0</v>
      </c>
      <c r="AA148" s="94">
        <f t="shared" si="109"/>
        <v>78.1</v>
      </c>
      <c r="AB148" s="94">
        <f t="shared" si="109"/>
        <v>0.708</v>
      </c>
      <c r="AC148" s="94">
        <f t="shared" si="109"/>
        <v>78.80799999999999</v>
      </c>
    </row>
    <row r="149" spans="1:29" s="95" customFormat="1" ht="28.5" customHeight="1">
      <c r="A149" s="46" t="s">
        <v>456</v>
      </c>
      <c r="B149" s="69" t="s">
        <v>406</v>
      </c>
      <c r="C149" s="47" t="s">
        <v>51</v>
      </c>
      <c r="D149" s="47" t="s">
        <v>46</v>
      </c>
      <c r="E149" s="42" t="s">
        <v>384</v>
      </c>
      <c r="F149" s="47" t="s">
        <v>457</v>
      </c>
      <c r="G149" s="94">
        <f t="shared" si="108"/>
        <v>12.8</v>
      </c>
      <c r="H149" s="94">
        <f t="shared" si="108"/>
        <v>0</v>
      </c>
      <c r="I149" s="85">
        <f t="shared" si="108"/>
        <v>12.8</v>
      </c>
      <c r="J149" s="94">
        <f t="shared" si="108"/>
        <v>0</v>
      </c>
      <c r="K149" s="85">
        <f t="shared" si="108"/>
        <v>12.8</v>
      </c>
      <c r="L149" s="94">
        <f t="shared" si="108"/>
        <v>0</v>
      </c>
      <c r="M149" s="85">
        <f t="shared" si="108"/>
        <v>12.8</v>
      </c>
      <c r="N149" s="94">
        <f t="shared" si="108"/>
        <v>0</v>
      </c>
      <c r="O149" s="85">
        <f t="shared" si="108"/>
        <v>12.8</v>
      </c>
      <c r="P149" s="94">
        <f t="shared" si="108"/>
        <v>0</v>
      </c>
      <c r="Q149" s="85">
        <f t="shared" si="108"/>
        <v>12.8</v>
      </c>
      <c r="R149" s="94">
        <f t="shared" si="108"/>
        <v>0</v>
      </c>
      <c r="S149" s="85">
        <f t="shared" si="108"/>
        <v>12.8</v>
      </c>
      <c r="T149" s="94">
        <f t="shared" si="108"/>
        <v>0</v>
      </c>
      <c r="U149" s="85">
        <f t="shared" si="108"/>
        <v>12.8</v>
      </c>
      <c r="V149" s="94">
        <f t="shared" si="109"/>
        <v>60</v>
      </c>
      <c r="W149" s="85">
        <f t="shared" si="109"/>
        <v>72.8</v>
      </c>
      <c r="X149" s="94">
        <f t="shared" si="109"/>
        <v>5.3</v>
      </c>
      <c r="Y149" s="85">
        <f t="shared" si="109"/>
        <v>78.1</v>
      </c>
      <c r="Z149" s="94">
        <f t="shared" si="109"/>
        <v>0</v>
      </c>
      <c r="AA149" s="85">
        <f t="shared" si="109"/>
        <v>78.1</v>
      </c>
      <c r="AB149" s="94">
        <f t="shared" si="109"/>
        <v>0.708</v>
      </c>
      <c r="AC149" s="85">
        <f t="shared" si="109"/>
        <v>78.80799999999999</v>
      </c>
    </row>
    <row r="150" spans="1:29" s="95" customFormat="1" ht="29.25" customHeight="1">
      <c r="A150" s="33" t="s">
        <v>458</v>
      </c>
      <c r="B150" s="69" t="s">
        <v>406</v>
      </c>
      <c r="C150" s="47" t="s">
        <v>51</v>
      </c>
      <c r="D150" s="47" t="s">
        <v>46</v>
      </c>
      <c r="E150" s="42" t="s">
        <v>384</v>
      </c>
      <c r="F150" s="47" t="s">
        <v>424</v>
      </c>
      <c r="G150" s="94">
        <f t="shared" si="108"/>
        <v>12.8</v>
      </c>
      <c r="H150" s="94">
        <f t="shared" si="108"/>
        <v>0</v>
      </c>
      <c r="I150" s="85">
        <f t="shared" si="108"/>
        <v>12.8</v>
      </c>
      <c r="J150" s="94">
        <f t="shared" si="108"/>
        <v>0</v>
      </c>
      <c r="K150" s="85">
        <f t="shared" si="108"/>
        <v>12.8</v>
      </c>
      <c r="L150" s="94">
        <f t="shared" si="108"/>
        <v>0</v>
      </c>
      <c r="M150" s="85">
        <f t="shared" si="108"/>
        <v>12.8</v>
      </c>
      <c r="N150" s="94">
        <f t="shared" si="108"/>
        <v>0</v>
      </c>
      <c r="O150" s="85">
        <f t="shared" si="108"/>
        <v>12.8</v>
      </c>
      <c r="P150" s="94">
        <f t="shared" si="108"/>
        <v>0</v>
      </c>
      <c r="Q150" s="85">
        <f t="shared" si="108"/>
        <v>12.8</v>
      </c>
      <c r="R150" s="94">
        <f t="shared" si="108"/>
        <v>0</v>
      </c>
      <c r="S150" s="85">
        <f t="shared" si="108"/>
        <v>12.8</v>
      </c>
      <c r="T150" s="94">
        <f t="shared" si="108"/>
        <v>0</v>
      </c>
      <c r="U150" s="85">
        <f t="shared" si="108"/>
        <v>12.8</v>
      </c>
      <c r="V150" s="94">
        <f t="shared" si="109"/>
        <v>60</v>
      </c>
      <c r="W150" s="85">
        <f t="shared" si="109"/>
        <v>72.8</v>
      </c>
      <c r="X150" s="94">
        <f t="shared" si="109"/>
        <v>5.3</v>
      </c>
      <c r="Y150" s="85">
        <f t="shared" si="109"/>
        <v>78.1</v>
      </c>
      <c r="Z150" s="94">
        <f t="shared" si="109"/>
        <v>0</v>
      </c>
      <c r="AA150" s="85">
        <f t="shared" si="109"/>
        <v>78.1</v>
      </c>
      <c r="AB150" s="94">
        <f t="shared" si="109"/>
        <v>0.708</v>
      </c>
      <c r="AC150" s="85">
        <f t="shared" si="109"/>
        <v>78.80799999999999</v>
      </c>
    </row>
    <row r="151" spans="1:29" s="15" customFormat="1" ht="30" customHeight="1" hidden="1">
      <c r="A151" s="128" t="s">
        <v>334</v>
      </c>
      <c r="B151" s="69" t="s">
        <v>406</v>
      </c>
      <c r="C151" s="150" t="s">
        <v>51</v>
      </c>
      <c r="D151" s="150" t="s">
        <v>46</v>
      </c>
      <c r="E151" s="118" t="s">
        <v>384</v>
      </c>
      <c r="F151" s="150" t="s">
        <v>65</v>
      </c>
      <c r="G151" s="85">
        <v>12.8</v>
      </c>
      <c r="H151" s="85"/>
      <c r="I151" s="85">
        <f>G151+H151</f>
        <v>12.8</v>
      </c>
      <c r="J151" s="85"/>
      <c r="K151" s="85">
        <f>I151+J151</f>
        <v>12.8</v>
      </c>
      <c r="L151" s="85"/>
      <c r="M151" s="85">
        <f>K151+L151</f>
        <v>12.8</v>
      </c>
      <c r="N151" s="85"/>
      <c r="O151" s="85">
        <f>M151+N151</f>
        <v>12.8</v>
      </c>
      <c r="P151" s="85"/>
      <c r="Q151" s="85">
        <f>O151+P151</f>
        <v>12.8</v>
      </c>
      <c r="R151" s="85"/>
      <c r="S151" s="85">
        <f>Q151+R151</f>
        <v>12.8</v>
      </c>
      <c r="T151" s="85"/>
      <c r="U151" s="85">
        <f>S151+T151</f>
        <v>12.8</v>
      </c>
      <c r="V151" s="85">
        <v>60</v>
      </c>
      <c r="W151" s="85">
        <f>U151+V151</f>
        <v>72.8</v>
      </c>
      <c r="X151" s="85">
        <v>5.3</v>
      </c>
      <c r="Y151" s="85">
        <f>W151+X151</f>
        <v>78.1</v>
      </c>
      <c r="Z151" s="85"/>
      <c r="AA151" s="85">
        <f>Y151+Z151</f>
        <v>78.1</v>
      </c>
      <c r="AB151" s="85">
        <v>0.708</v>
      </c>
      <c r="AC151" s="85">
        <f>AA151+AB151</f>
        <v>78.80799999999999</v>
      </c>
    </row>
    <row r="152" spans="1:29" s="19" customFormat="1" ht="15" customHeight="1">
      <c r="A152" s="100" t="s">
        <v>53</v>
      </c>
      <c r="B152" s="68" t="s">
        <v>406</v>
      </c>
      <c r="C152" s="64" t="s">
        <v>51</v>
      </c>
      <c r="D152" s="64" t="s">
        <v>47</v>
      </c>
      <c r="E152" s="119"/>
      <c r="F152" s="64"/>
      <c r="G152" s="65">
        <f aca="true" t="shared" si="110" ref="G152:T152">G153</f>
        <v>1550</v>
      </c>
      <c r="H152" s="65">
        <f t="shared" si="110"/>
        <v>0</v>
      </c>
      <c r="I152" s="65">
        <f t="shared" si="110"/>
        <v>1550</v>
      </c>
      <c r="J152" s="65">
        <f t="shared" si="110"/>
        <v>0</v>
      </c>
      <c r="K152" s="65">
        <f t="shared" si="110"/>
        <v>1550</v>
      </c>
      <c r="L152" s="65">
        <f t="shared" si="110"/>
        <v>0</v>
      </c>
      <c r="M152" s="65">
        <f t="shared" si="110"/>
        <v>1550</v>
      </c>
      <c r="N152" s="65">
        <f t="shared" si="110"/>
        <v>0</v>
      </c>
      <c r="O152" s="65">
        <f t="shared" si="110"/>
        <v>1550</v>
      </c>
      <c r="P152" s="237">
        <f t="shared" si="110"/>
        <v>-89.51076</v>
      </c>
      <c r="Q152" s="237">
        <f t="shared" si="110"/>
        <v>1460.4892399999999</v>
      </c>
      <c r="R152" s="237">
        <f t="shared" si="110"/>
        <v>0</v>
      </c>
      <c r="S152" s="237">
        <f t="shared" si="110"/>
        <v>1460.4892399999999</v>
      </c>
      <c r="T152" s="237">
        <f t="shared" si="110"/>
        <v>0</v>
      </c>
      <c r="U152" s="237">
        <f aca="true" t="shared" si="111" ref="U152:AA152">U153+U162</f>
        <v>1460.4892399999999</v>
      </c>
      <c r="V152" s="237">
        <f t="shared" si="111"/>
        <v>135</v>
      </c>
      <c r="W152" s="237">
        <f t="shared" si="111"/>
        <v>1595.4892399999999</v>
      </c>
      <c r="X152" s="237">
        <f t="shared" si="111"/>
        <v>-279.3</v>
      </c>
      <c r="Y152" s="237">
        <f t="shared" si="111"/>
        <v>1316.18924</v>
      </c>
      <c r="Z152" s="237">
        <f t="shared" si="111"/>
        <v>-524.2345</v>
      </c>
      <c r="AA152" s="237">
        <f t="shared" si="111"/>
        <v>791.9547399999999</v>
      </c>
      <c r="AB152" s="237">
        <f>AB153+AB162</f>
        <v>-290.11374</v>
      </c>
      <c r="AC152" s="237">
        <f>AC153+AC162</f>
        <v>501.84099999999995</v>
      </c>
    </row>
    <row r="153" spans="1:29" ht="29.25" customHeight="1">
      <c r="A153" s="125" t="s">
        <v>436</v>
      </c>
      <c r="B153" s="106" t="s">
        <v>406</v>
      </c>
      <c r="C153" s="92" t="s">
        <v>51</v>
      </c>
      <c r="D153" s="92" t="s">
        <v>47</v>
      </c>
      <c r="E153" s="108" t="s">
        <v>379</v>
      </c>
      <c r="F153" s="34"/>
      <c r="G153" s="57">
        <f aca="true" t="shared" si="112" ref="G153:R153">G158</f>
        <v>1550</v>
      </c>
      <c r="H153" s="57">
        <f t="shared" si="112"/>
        <v>0</v>
      </c>
      <c r="I153" s="57">
        <f t="shared" si="112"/>
        <v>1550</v>
      </c>
      <c r="J153" s="57">
        <f t="shared" si="112"/>
        <v>0</v>
      </c>
      <c r="K153" s="57">
        <f t="shared" si="112"/>
        <v>1550</v>
      </c>
      <c r="L153" s="57">
        <f t="shared" si="112"/>
        <v>0</v>
      </c>
      <c r="M153" s="57">
        <f t="shared" si="112"/>
        <v>1550</v>
      </c>
      <c r="N153" s="57">
        <f t="shared" si="112"/>
        <v>0</v>
      </c>
      <c r="O153" s="57">
        <f t="shared" si="112"/>
        <v>1550</v>
      </c>
      <c r="P153" s="226">
        <f t="shared" si="112"/>
        <v>-89.51076</v>
      </c>
      <c r="Q153" s="226">
        <f t="shared" si="112"/>
        <v>1460.4892399999999</v>
      </c>
      <c r="R153" s="226">
        <f t="shared" si="112"/>
        <v>0</v>
      </c>
      <c r="S153" s="226">
        <f aca="true" t="shared" si="113" ref="S153:AA153">S158+S154</f>
        <v>1460.4892399999999</v>
      </c>
      <c r="T153" s="226">
        <f t="shared" si="113"/>
        <v>0</v>
      </c>
      <c r="U153" s="226">
        <f t="shared" si="113"/>
        <v>1460.4892399999999</v>
      </c>
      <c r="V153" s="226">
        <f t="shared" si="113"/>
        <v>-231.81</v>
      </c>
      <c r="W153" s="226">
        <f t="shared" si="113"/>
        <v>1228.67924</v>
      </c>
      <c r="X153" s="226">
        <f t="shared" si="113"/>
        <v>-279.3</v>
      </c>
      <c r="Y153" s="226">
        <f t="shared" si="113"/>
        <v>949.37924</v>
      </c>
      <c r="Z153" s="226">
        <f t="shared" si="113"/>
        <v>-524.2345</v>
      </c>
      <c r="AA153" s="226">
        <f t="shared" si="113"/>
        <v>425.14473999999996</v>
      </c>
      <c r="AB153" s="226">
        <f>AB158+AB154</f>
        <v>-290.11374</v>
      </c>
      <c r="AC153" s="226">
        <f>AC158+AC154</f>
        <v>135.03099999999995</v>
      </c>
    </row>
    <row r="154" spans="1:29" s="6" customFormat="1" ht="15" customHeight="1">
      <c r="A154" s="79" t="s">
        <v>58</v>
      </c>
      <c r="B154" s="69" t="s">
        <v>406</v>
      </c>
      <c r="C154" s="78" t="s">
        <v>51</v>
      </c>
      <c r="D154" s="78" t="s">
        <v>47</v>
      </c>
      <c r="E154" s="84" t="s">
        <v>384</v>
      </c>
      <c r="F154" s="78"/>
      <c r="G154" s="91">
        <f aca="true" t="shared" si="114" ref="G154:AB156">G155</f>
        <v>1550</v>
      </c>
      <c r="H154" s="91">
        <f t="shared" si="114"/>
        <v>0</v>
      </c>
      <c r="I154" s="91">
        <f t="shared" si="114"/>
        <v>1550</v>
      </c>
      <c r="J154" s="91">
        <f t="shared" si="114"/>
        <v>0</v>
      </c>
      <c r="K154" s="91">
        <f t="shared" si="114"/>
        <v>1550</v>
      </c>
      <c r="L154" s="91">
        <f t="shared" si="114"/>
        <v>0</v>
      </c>
      <c r="M154" s="91">
        <f t="shared" si="114"/>
        <v>1550</v>
      </c>
      <c r="N154" s="91">
        <f t="shared" si="114"/>
        <v>0</v>
      </c>
      <c r="O154" s="91">
        <f t="shared" si="114"/>
        <v>1550</v>
      </c>
      <c r="P154" s="228">
        <f t="shared" si="114"/>
        <v>-89.51076</v>
      </c>
      <c r="Q154" s="228">
        <f t="shared" si="114"/>
        <v>1460.4892399999999</v>
      </c>
      <c r="R154" s="228">
        <f t="shared" si="114"/>
        <v>0</v>
      </c>
      <c r="S154" s="228">
        <f t="shared" si="114"/>
        <v>0</v>
      </c>
      <c r="T154" s="228">
        <f t="shared" si="114"/>
        <v>0</v>
      </c>
      <c r="U154" s="228">
        <f t="shared" si="114"/>
        <v>0</v>
      </c>
      <c r="V154" s="228">
        <f t="shared" si="114"/>
        <v>0</v>
      </c>
      <c r="W154" s="228">
        <f>W155</f>
        <v>0</v>
      </c>
      <c r="X154" s="228">
        <f t="shared" si="114"/>
        <v>0</v>
      </c>
      <c r="Y154" s="228">
        <f>Y155</f>
        <v>0</v>
      </c>
      <c r="Z154" s="228">
        <f t="shared" si="114"/>
        <v>0</v>
      </c>
      <c r="AA154" s="228">
        <f>AA155</f>
        <v>0</v>
      </c>
      <c r="AB154" s="228">
        <f t="shared" si="114"/>
        <v>0</v>
      </c>
      <c r="AC154" s="228">
        <f>AC155</f>
        <v>0</v>
      </c>
    </row>
    <row r="155" spans="1:29" s="6" customFormat="1" ht="28.5" customHeight="1">
      <c r="A155" s="46" t="s">
        <v>456</v>
      </c>
      <c r="B155" s="69" t="s">
        <v>406</v>
      </c>
      <c r="C155" s="34" t="s">
        <v>51</v>
      </c>
      <c r="D155" s="34" t="s">
        <v>47</v>
      </c>
      <c r="E155" s="84" t="s">
        <v>384</v>
      </c>
      <c r="F155" s="47" t="s">
        <v>457</v>
      </c>
      <c r="G155" s="91">
        <f t="shared" si="114"/>
        <v>1550</v>
      </c>
      <c r="H155" s="91">
        <f t="shared" si="114"/>
        <v>0</v>
      </c>
      <c r="I155" s="75">
        <f t="shared" si="114"/>
        <v>1550</v>
      </c>
      <c r="J155" s="91">
        <f t="shared" si="114"/>
        <v>0</v>
      </c>
      <c r="K155" s="75">
        <f t="shared" si="114"/>
        <v>1550</v>
      </c>
      <c r="L155" s="91">
        <f t="shared" si="114"/>
        <v>0</v>
      </c>
      <c r="M155" s="75">
        <f t="shared" si="114"/>
        <v>1550</v>
      </c>
      <c r="N155" s="91">
        <f t="shared" si="114"/>
        <v>0</v>
      </c>
      <c r="O155" s="75">
        <f t="shared" si="114"/>
        <v>1550</v>
      </c>
      <c r="P155" s="228">
        <f t="shared" si="114"/>
        <v>-89.51076</v>
      </c>
      <c r="Q155" s="230">
        <f t="shared" si="114"/>
        <v>1460.4892399999999</v>
      </c>
      <c r="R155" s="228">
        <f t="shared" si="114"/>
        <v>0</v>
      </c>
      <c r="S155" s="230">
        <f t="shared" si="114"/>
        <v>0</v>
      </c>
      <c r="T155" s="228">
        <f t="shared" si="114"/>
        <v>0</v>
      </c>
      <c r="U155" s="230">
        <f t="shared" si="114"/>
        <v>0</v>
      </c>
      <c r="V155" s="228">
        <f>V156</f>
        <v>0</v>
      </c>
      <c r="W155" s="230">
        <f>W156</f>
        <v>0</v>
      </c>
      <c r="X155" s="228">
        <f>X156</f>
        <v>0</v>
      </c>
      <c r="Y155" s="230">
        <f>Y156</f>
        <v>0</v>
      </c>
      <c r="Z155" s="228">
        <f>Z156</f>
        <v>0</v>
      </c>
      <c r="AA155" s="230">
        <f>AA156</f>
        <v>0</v>
      </c>
      <c r="AB155" s="228">
        <f>AB156</f>
        <v>0</v>
      </c>
      <c r="AC155" s="230">
        <f>AC156</f>
        <v>0</v>
      </c>
    </row>
    <row r="156" spans="1:29" s="6" customFormat="1" ht="30" customHeight="1">
      <c r="A156" s="33" t="s">
        <v>458</v>
      </c>
      <c r="B156" s="69" t="s">
        <v>406</v>
      </c>
      <c r="C156" s="34" t="s">
        <v>51</v>
      </c>
      <c r="D156" s="34" t="s">
        <v>47</v>
      </c>
      <c r="E156" s="84" t="s">
        <v>384</v>
      </c>
      <c r="F156" s="47" t="s">
        <v>424</v>
      </c>
      <c r="G156" s="91">
        <f t="shared" si="114"/>
        <v>1550</v>
      </c>
      <c r="H156" s="91">
        <f t="shared" si="114"/>
        <v>0</v>
      </c>
      <c r="I156" s="75">
        <f t="shared" si="114"/>
        <v>1550</v>
      </c>
      <c r="J156" s="91">
        <f t="shared" si="114"/>
        <v>0</v>
      </c>
      <c r="K156" s="75">
        <f t="shared" si="114"/>
        <v>1550</v>
      </c>
      <c r="L156" s="91">
        <f t="shared" si="114"/>
        <v>0</v>
      </c>
      <c r="M156" s="75">
        <f t="shared" si="114"/>
        <v>1550</v>
      </c>
      <c r="N156" s="91">
        <f t="shared" si="114"/>
        <v>0</v>
      </c>
      <c r="O156" s="75">
        <f t="shared" si="114"/>
        <v>1550</v>
      </c>
      <c r="P156" s="228">
        <f t="shared" si="114"/>
        <v>-89.51076</v>
      </c>
      <c r="Q156" s="230">
        <f t="shared" si="114"/>
        <v>1460.4892399999999</v>
      </c>
      <c r="R156" s="228">
        <f t="shared" si="114"/>
        <v>0</v>
      </c>
      <c r="S156" s="230">
        <f t="shared" si="114"/>
        <v>0</v>
      </c>
      <c r="T156" s="228"/>
      <c r="U156" s="230">
        <f>U157</f>
        <v>0</v>
      </c>
      <c r="V156" s="228"/>
      <c r="W156" s="230">
        <f>W157</f>
        <v>0</v>
      </c>
      <c r="X156" s="228"/>
      <c r="Y156" s="230">
        <f>Y157</f>
        <v>0</v>
      </c>
      <c r="Z156" s="228"/>
      <c r="AA156" s="230">
        <f>AA157</f>
        <v>0</v>
      </c>
      <c r="AB156" s="228"/>
      <c r="AC156" s="230">
        <f>AC157</f>
        <v>0</v>
      </c>
    </row>
    <row r="157" spans="1:29" ht="29.25" customHeight="1" hidden="1">
      <c r="A157" s="128" t="s">
        <v>334</v>
      </c>
      <c r="B157" s="69" t="s">
        <v>406</v>
      </c>
      <c r="C157" s="127" t="s">
        <v>51</v>
      </c>
      <c r="D157" s="127" t="s">
        <v>47</v>
      </c>
      <c r="E157" s="118" t="s">
        <v>384</v>
      </c>
      <c r="F157" s="127" t="s">
        <v>65</v>
      </c>
      <c r="G157" s="57">
        <v>1550</v>
      </c>
      <c r="H157" s="57"/>
      <c r="I157" s="57">
        <f>G157+H157</f>
        <v>1550</v>
      </c>
      <c r="J157" s="57"/>
      <c r="K157" s="57">
        <f>I157+J157</f>
        <v>1550</v>
      </c>
      <c r="L157" s="57"/>
      <c r="M157" s="57">
        <f>K157+L157</f>
        <v>1550</v>
      </c>
      <c r="N157" s="57"/>
      <c r="O157" s="57">
        <f>M157+N157</f>
        <v>1550</v>
      </c>
      <c r="P157" s="226">
        <v>-89.51076</v>
      </c>
      <c r="Q157" s="226">
        <f>O157+P157</f>
        <v>1460.4892399999999</v>
      </c>
      <c r="R157" s="226"/>
      <c r="S157" s="226"/>
      <c r="T157" s="226"/>
      <c r="U157" s="226">
        <f>S157+T157</f>
        <v>0</v>
      </c>
      <c r="V157" s="226"/>
      <c r="W157" s="226">
        <f>U157+V157</f>
        <v>0</v>
      </c>
      <c r="X157" s="226"/>
      <c r="Y157" s="226">
        <f>W157+X157</f>
        <v>0</v>
      </c>
      <c r="Z157" s="226"/>
      <c r="AA157" s="226">
        <f>Y157+Z157</f>
        <v>0</v>
      </c>
      <c r="AB157" s="226"/>
      <c r="AC157" s="226">
        <f>AA157+AB157</f>
        <v>0</v>
      </c>
    </row>
    <row r="158" spans="1:29" s="6" customFormat="1" ht="15" customHeight="1">
      <c r="A158" s="79" t="s">
        <v>58</v>
      </c>
      <c r="B158" s="69" t="s">
        <v>406</v>
      </c>
      <c r="C158" s="78" t="s">
        <v>51</v>
      </c>
      <c r="D158" s="78" t="s">
        <v>47</v>
      </c>
      <c r="E158" s="81" t="s">
        <v>36</v>
      </c>
      <c r="F158" s="78"/>
      <c r="G158" s="91">
        <f aca="true" t="shared" si="115" ref="G158:X160">G159</f>
        <v>1550</v>
      </c>
      <c r="H158" s="91">
        <f t="shared" si="115"/>
        <v>0</v>
      </c>
      <c r="I158" s="91">
        <f t="shared" si="115"/>
        <v>1550</v>
      </c>
      <c r="J158" s="91">
        <f t="shared" si="115"/>
        <v>0</v>
      </c>
      <c r="K158" s="91">
        <f t="shared" si="115"/>
        <v>1550</v>
      </c>
      <c r="L158" s="91">
        <f t="shared" si="115"/>
        <v>0</v>
      </c>
      <c r="M158" s="91">
        <f t="shared" si="115"/>
        <v>1550</v>
      </c>
      <c r="N158" s="91">
        <f t="shared" si="115"/>
        <v>0</v>
      </c>
      <c r="O158" s="91">
        <f t="shared" si="115"/>
        <v>1550</v>
      </c>
      <c r="P158" s="228">
        <f t="shared" si="115"/>
        <v>-89.51076</v>
      </c>
      <c r="Q158" s="228">
        <f t="shared" si="115"/>
        <v>1460.4892399999999</v>
      </c>
      <c r="R158" s="228">
        <f t="shared" si="115"/>
        <v>0</v>
      </c>
      <c r="S158" s="228">
        <f t="shared" si="115"/>
        <v>1460.4892399999999</v>
      </c>
      <c r="T158" s="228">
        <f t="shared" si="115"/>
        <v>0</v>
      </c>
      <c r="U158" s="228">
        <f t="shared" si="115"/>
        <v>1460.4892399999999</v>
      </c>
      <c r="V158" s="228">
        <f t="shared" si="115"/>
        <v>-231.81</v>
      </c>
      <c r="W158" s="228">
        <f>W159</f>
        <v>1228.67924</v>
      </c>
      <c r="X158" s="228">
        <f t="shared" si="115"/>
        <v>-279.3</v>
      </c>
      <c r="Y158" s="228">
        <f aca="true" t="shared" si="116" ref="Y158:AC160">Y159</f>
        <v>949.37924</v>
      </c>
      <c r="Z158" s="228">
        <f t="shared" si="116"/>
        <v>-524.2345</v>
      </c>
      <c r="AA158" s="228">
        <f t="shared" si="116"/>
        <v>425.14473999999996</v>
      </c>
      <c r="AB158" s="228">
        <f t="shared" si="116"/>
        <v>-290.11374</v>
      </c>
      <c r="AC158" s="228">
        <f t="shared" si="116"/>
        <v>135.03099999999995</v>
      </c>
    </row>
    <row r="159" spans="1:29" s="6" customFormat="1" ht="28.5" customHeight="1">
      <c r="A159" s="46" t="s">
        <v>456</v>
      </c>
      <c r="B159" s="69" t="s">
        <v>406</v>
      </c>
      <c r="C159" s="34" t="s">
        <v>51</v>
      </c>
      <c r="D159" s="34" t="s">
        <v>47</v>
      </c>
      <c r="E159" s="42" t="s">
        <v>36</v>
      </c>
      <c r="F159" s="47" t="s">
        <v>457</v>
      </c>
      <c r="G159" s="91">
        <f t="shared" si="115"/>
        <v>1550</v>
      </c>
      <c r="H159" s="91">
        <f t="shared" si="115"/>
        <v>0</v>
      </c>
      <c r="I159" s="75">
        <f t="shared" si="115"/>
        <v>1550</v>
      </c>
      <c r="J159" s="91">
        <f t="shared" si="115"/>
        <v>0</v>
      </c>
      <c r="K159" s="75">
        <f t="shared" si="115"/>
        <v>1550</v>
      </c>
      <c r="L159" s="91">
        <f t="shared" si="115"/>
        <v>0</v>
      </c>
      <c r="M159" s="75">
        <f t="shared" si="115"/>
        <v>1550</v>
      </c>
      <c r="N159" s="91">
        <f t="shared" si="115"/>
        <v>0</v>
      </c>
      <c r="O159" s="75">
        <f t="shared" si="115"/>
        <v>1550</v>
      </c>
      <c r="P159" s="228">
        <f t="shared" si="115"/>
        <v>-89.51076</v>
      </c>
      <c r="Q159" s="230">
        <f t="shared" si="115"/>
        <v>1460.4892399999999</v>
      </c>
      <c r="R159" s="228">
        <f t="shared" si="115"/>
        <v>0</v>
      </c>
      <c r="S159" s="230">
        <f t="shared" si="115"/>
        <v>1460.4892399999999</v>
      </c>
      <c r="T159" s="228">
        <f t="shared" si="115"/>
        <v>0</v>
      </c>
      <c r="U159" s="230">
        <f t="shared" si="115"/>
        <v>1460.4892399999999</v>
      </c>
      <c r="V159" s="228">
        <f>V160</f>
        <v>-231.81</v>
      </c>
      <c r="W159" s="230">
        <f>W160</f>
        <v>1228.67924</v>
      </c>
      <c r="X159" s="228">
        <f>X160</f>
        <v>-279.3</v>
      </c>
      <c r="Y159" s="230">
        <f t="shared" si="116"/>
        <v>949.37924</v>
      </c>
      <c r="Z159" s="228">
        <f t="shared" si="116"/>
        <v>-524.2345</v>
      </c>
      <c r="AA159" s="230">
        <f t="shared" si="116"/>
        <v>425.14473999999996</v>
      </c>
      <c r="AB159" s="228">
        <f t="shared" si="116"/>
        <v>-290.11374</v>
      </c>
      <c r="AC159" s="230">
        <f t="shared" si="116"/>
        <v>135.03099999999995</v>
      </c>
    </row>
    <row r="160" spans="1:29" s="6" customFormat="1" ht="30" customHeight="1">
      <c r="A160" s="33" t="s">
        <v>458</v>
      </c>
      <c r="B160" s="69" t="s">
        <v>406</v>
      </c>
      <c r="C160" s="34" t="s">
        <v>51</v>
      </c>
      <c r="D160" s="34" t="s">
        <v>47</v>
      </c>
      <c r="E160" s="42" t="s">
        <v>36</v>
      </c>
      <c r="F160" s="47" t="s">
        <v>424</v>
      </c>
      <c r="G160" s="91">
        <f t="shared" si="115"/>
        <v>1550</v>
      </c>
      <c r="H160" s="91">
        <f t="shared" si="115"/>
        <v>0</v>
      </c>
      <c r="I160" s="75">
        <f t="shared" si="115"/>
        <v>1550</v>
      </c>
      <c r="J160" s="91">
        <f t="shared" si="115"/>
        <v>0</v>
      </c>
      <c r="K160" s="75">
        <f t="shared" si="115"/>
        <v>1550</v>
      </c>
      <c r="L160" s="91">
        <f t="shared" si="115"/>
        <v>0</v>
      </c>
      <c r="M160" s="75">
        <f t="shared" si="115"/>
        <v>1550</v>
      </c>
      <c r="N160" s="91">
        <f t="shared" si="115"/>
        <v>0</v>
      </c>
      <c r="O160" s="75">
        <f t="shared" si="115"/>
        <v>1550</v>
      </c>
      <c r="P160" s="228">
        <f t="shared" si="115"/>
        <v>-89.51076</v>
      </c>
      <c r="Q160" s="230">
        <f t="shared" si="115"/>
        <v>1460.4892399999999</v>
      </c>
      <c r="R160" s="228">
        <f t="shared" si="115"/>
        <v>0</v>
      </c>
      <c r="S160" s="230">
        <f t="shared" si="115"/>
        <v>1460.4892399999999</v>
      </c>
      <c r="T160" s="228">
        <f t="shared" si="115"/>
        <v>0</v>
      </c>
      <c r="U160" s="230">
        <f t="shared" si="115"/>
        <v>1460.4892399999999</v>
      </c>
      <c r="V160" s="228">
        <f>V161</f>
        <v>-231.81</v>
      </c>
      <c r="W160" s="230">
        <f>W161</f>
        <v>1228.67924</v>
      </c>
      <c r="X160" s="228">
        <f>X161</f>
        <v>-279.3</v>
      </c>
      <c r="Y160" s="230">
        <f t="shared" si="116"/>
        <v>949.37924</v>
      </c>
      <c r="Z160" s="228">
        <f t="shared" si="116"/>
        <v>-524.2345</v>
      </c>
      <c r="AA160" s="230">
        <f t="shared" si="116"/>
        <v>425.14473999999996</v>
      </c>
      <c r="AB160" s="228">
        <f t="shared" si="116"/>
        <v>-290.11374</v>
      </c>
      <c r="AC160" s="230">
        <f t="shared" si="116"/>
        <v>135.03099999999995</v>
      </c>
    </row>
    <row r="161" spans="1:29" ht="29.25" customHeight="1" hidden="1">
      <c r="A161" s="128" t="s">
        <v>334</v>
      </c>
      <c r="B161" s="69" t="s">
        <v>406</v>
      </c>
      <c r="C161" s="127" t="s">
        <v>51</v>
      </c>
      <c r="D161" s="127" t="s">
        <v>47</v>
      </c>
      <c r="E161" s="118" t="s">
        <v>36</v>
      </c>
      <c r="F161" s="127" t="s">
        <v>65</v>
      </c>
      <c r="G161" s="57">
        <v>1550</v>
      </c>
      <c r="H161" s="57"/>
      <c r="I161" s="57">
        <f>G161+H161</f>
        <v>1550</v>
      </c>
      <c r="J161" s="57"/>
      <c r="K161" s="57">
        <f>I161+J161</f>
        <v>1550</v>
      </c>
      <c r="L161" s="57"/>
      <c r="M161" s="57">
        <f>K161+L161</f>
        <v>1550</v>
      </c>
      <c r="N161" s="57"/>
      <c r="O161" s="57">
        <f>M161+N161</f>
        <v>1550</v>
      </c>
      <c r="P161" s="226">
        <v>-89.51076</v>
      </c>
      <c r="Q161" s="226">
        <f>O161+P161</f>
        <v>1460.4892399999999</v>
      </c>
      <c r="R161" s="226"/>
      <c r="S161" s="226">
        <f>Q161+R161</f>
        <v>1460.4892399999999</v>
      </c>
      <c r="T161" s="226"/>
      <c r="U161" s="226">
        <f>S161+T161</f>
        <v>1460.4892399999999</v>
      </c>
      <c r="V161" s="226">
        <v>-231.81</v>
      </c>
      <c r="W161" s="226">
        <f>U161+V161</f>
        <v>1228.67924</v>
      </c>
      <c r="X161" s="226">
        <v>-279.3</v>
      </c>
      <c r="Y161" s="226">
        <f>W161+X161</f>
        <v>949.37924</v>
      </c>
      <c r="Z161" s="226">
        <v>-524.2345</v>
      </c>
      <c r="AA161" s="226">
        <f>Y161+Z161</f>
        <v>425.14473999999996</v>
      </c>
      <c r="AB161" s="226">
        <v>-290.11374</v>
      </c>
      <c r="AC161" s="226">
        <f>AA161+AB161</f>
        <v>135.03099999999995</v>
      </c>
    </row>
    <row r="162" spans="1:29" s="19" customFormat="1" ht="29.25" customHeight="1">
      <c r="A162" s="125" t="s">
        <v>314</v>
      </c>
      <c r="B162" s="106" t="s">
        <v>406</v>
      </c>
      <c r="C162" s="92" t="s">
        <v>51</v>
      </c>
      <c r="D162" s="92" t="s">
        <v>47</v>
      </c>
      <c r="E162" s="108" t="s">
        <v>34</v>
      </c>
      <c r="F162" s="64"/>
      <c r="G162" s="124">
        <f aca="true" t="shared" si="117" ref="G162:T162">G164</f>
        <v>0</v>
      </c>
      <c r="H162" s="124">
        <f t="shared" si="117"/>
        <v>0</v>
      </c>
      <c r="I162" s="124">
        <f t="shared" si="117"/>
        <v>0</v>
      </c>
      <c r="J162" s="124">
        <f t="shared" si="117"/>
        <v>0</v>
      </c>
      <c r="K162" s="124">
        <f t="shared" si="117"/>
        <v>0</v>
      </c>
      <c r="L162" s="124">
        <f t="shared" si="117"/>
        <v>0</v>
      </c>
      <c r="M162" s="124">
        <f t="shared" si="117"/>
        <v>0</v>
      </c>
      <c r="N162" s="124">
        <f t="shared" si="117"/>
        <v>0</v>
      </c>
      <c r="O162" s="124">
        <f t="shared" si="117"/>
        <v>0</v>
      </c>
      <c r="P162" s="124">
        <f t="shared" si="117"/>
        <v>0</v>
      </c>
      <c r="Q162" s="124">
        <f t="shared" si="117"/>
        <v>0</v>
      </c>
      <c r="R162" s="124">
        <f t="shared" si="117"/>
        <v>0</v>
      </c>
      <c r="S162" s="124">
        <f t="shared" si="117"/>
        <v>0</v>
      </c>
      <c r="T162" s="124">
        <f t="shared" si="117"/>
        <v>0</v>
      </c>
      <c r="U162" s="124">
        <f aca="true" t="shared" si="118" ref="U162:AC164">U163</f>
        <v>0</v>
      </c>
      <c r="V162" s="124">
        <f t="shared" si="118"/>
        <v>366.81</v>
      </c>
      <c r="W162" s="124">
        <f t="shared" si="118"/>
        <v>366.81</v>
      </c>
      <c r="X162" s="124">
        <f t="shared" si="118"/>
        <v>0</v>
      </c>
      <c r="Y162" s="124">
        <f t="shared" si="118"/>
        <v>366.81</v>
      </c>
      <c r="Z162" s="124">
        <f t="shared" si="118"/>
        <v>0</v>
      </c>
      <c r="AA162" s="124">
        <f t="shared" si="118"/>
        <v>366.81</v>
      </c>
      <c r="AB162" s="124">
        <f t="shared" si="118"/>
        <v>0</v>
      </c>
      <c r="AC162" s="124">
        <f t="shared" si="118"/>
        <v>366.81</v>
      </c>
    </row>
    <row r="163" spans="1:29" s="19" customFormat="1" ht="29.25" customHeight="1">
      <c r="A163" s="320" t="s">
        <v>293</v>
      </c>
      <c r="B163" s="69" t="s">
        <v>406</v>
      </c>
      <c r="C163" s="34" t="s">
        <v>51</v>
      </c>
      <c r="D163" s="34" t="s">
        <v>47</v>
      </c>
      <c r="E163" s="84" t="s">
        <v>331</v>
      </c>
      <c r="F163" s="6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>
        <f t="shared" si="118"/>
        <v>0</v>
      </c>
      <c r="V163" s="124">
        <f t="shared" si="118"/>
        <v>366.81</v>
      </c>
      <c r="W163" s="124">
        <f t="shared" si="118"/>
        <v>366.81</v>
      </c>
      <c r="X163" s="124">
        <f t="shared" si="118"/>
        <v>0</v>
      </c>
      <c r="Y163" s="124">
        <f t="shared" si="118"/>
        <v>366.81</v>
      </c>
      <c r="Z163" s="124">
        <f t="shared" si="118"/>
        <v>0</v>
      </c>
      <c r="AA163" s="124">
        <f t="shared" si="118"/>
        <v>366.81</v>
      </c>
      <c r="AB163" s="124">
        <f t="shared" si="118"/>
        <v>0</v>
      </c>
      <c r="AC163" s="124">
        <f t="shared" si="118"/>
        <v>366.81</v>
      </c>
    </row>
    <row r="164" spans="1:29" s="5" customFormat="1" ht="41.25" customHeight="1">
      <c r="A164" s="36" t="s">
        <v>292</v>
      </c>
      <c r="B164" s="69" t="s">
        <v>406</v>
      </c>
      <c r="C164" s="34" t="s">
        <v>51</v>
      </c>
      <c r="D164" s="34" t="s">
        <v>47</v>
      </c>
      <c r="E164" s="84" t="s">
        <v>332</v>
      </c>
      <c r="F164" s="34"/>
      <c r="G164" s="57"/>
      <c r="H164" s="57"/>
      <c r="I164" s="57"/>
      <c r="J164" s="57"/>
      <c r="K164" s="57"/>
      <c r="L164" s="57"/>
      <c r="M164" s="57"/>
      <c r="N164" s="57"/>
      <c r="O164" s="57"/>
      <c r="P164" s="226"/>
      <c r="Q164" s="226"/>
      <c r="R164" s="226"/>
      <c r="S164" s="226"/>
      <c r="T164" s="226"/>
      <c r="U164" s="226">
        <f t="shared" si="118"/>
        <v>0</v>
      </c>
      <c r="V164" s="226">
        <f t="shared" si="118"/>
        <v>366.81</v>
      </c>
      <c r="W164" s="226">
        <f t="shared" si="118"/>
        <v>366.81</v>
      </c>
      <c r="X164" s="226">
        <f t="shared" si="118"/>
        <v>0</v>
      </c>
      <c r="Y164" s="226">
        <f t="shared" si="118"/>
        <v>366.81</v>
      </c>
      <c r="Z164" s="226">
        <f t="shared" si="118"/>
        <v>0</v>
      </c>
      <c r="AA164" s="226">
        <f t="shared" si="118"/>
        <v>366.81</v>
      </c>
      <c r="AB164" s="226">
        <f t="shared" si="118"/>
        <v>0</v>
      </c>
      <c r="AC164" s="226">
        <f t="shared" si="118"/>
        <v>366.81</v>
      </c>
    </row>
    <row r="165" spans="1:29" s="5" customFormat="1" ht="29.25" customHeight="1">
      <c r="A165" s="321" t="s">
        <v>290</v>
      </c>
      <c r="B165" s="69" t="s">
        <v>406</v>
      </c>
      <c r="C165" s="34" t="s">
        <v>51</v>
      </c>
      <c r="D165" s="34" t="s">
        <v>47</v>
      </c>
      <c r="E165" s="84" t="s">
        <v>332</v>
      </c>
      <c r="F165" s="34" t="s">
        <v>316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226"/>
      <c r="Q165" s="226"/>
      <c r="R165" s="226"/>
      <c r="S165" s="226"/>
      <c r="T165" s="226"/>
      <c r="U165" s="226">
        <f aca="true" t="shared" si="119" ref="U165:AA165">U167</f>
        <v>0</v>
      </c>
      <c r="V165" s="226">
        <f t="shared" si="119"/>
        <v>366.81</v>
      </c>
      <c r="W165" s="226">
        <f t="shared" si="119"/>
        <v>366.81</v>
      </c>
      <c r="X165" s="226">
        <f t="shared" si="119"/>
        <v>0</v>
      </c>
      <c r="Y165" s="226">
        <f t="shared" si="119"/>
        <v>366.81</v>
      </c>
      <c r="Z165" s="226">
        <f t="shared" si="119"/>
        <v>0</v>
      </c>
      <c r="AA165" s="226">
        <f t="shared" si="119"/>
        <v>366.81</v>
      </c>
      <c r="AB165" s="226">
        <f>AB167</f>
        <v>0</v>
      </c>
      <c r="AC165" s="226">
        <f>AC167</f>
        <v>366.81</v>
      </c>
    </row>
    <row r="166" spans="1:29" s="5" customFormat="1" ht="17.25" customHeight="1">
      <c r="A166" s="321" t="s">
        <v>289</v>
      </c>
      <c r="B166" s="69" t="s">
        <v>406</v>
      </c>
      <c r="C166" s="34" t="s">
        <v>51</v>
      </c>
      <c r="D166" s="34" t="s">
        <v>47</v>
      </c>
      <c r="E166" s="84" t="s">
        <v>332</v>
      </c>
      <c r="F166" s="34" t="s">
        <v>218</v>
      </c>
      <c r="G166" s="57"/>
      <c r="H166" s="57"/>
      <c r="I166" s="57"/>
      <c r="J166" s="57"/>
      <c r="K166" s="57"/>
      <c r="L166" s="57"/>
      <c r="M166" s="57"/>
      <c r="N166" s="57"/>
      <c r="O166" s="57"/>
      <c r="P166" s="226"/>
      <c r="Q166" s="226"/>
      <c r="R166" s="226"/>
      <c r="S166" s="226"/>
      <c r="T166" s="226"/>
      <c r="U166" s="226">
        <v>0</v>
      </c>
      <c r="V166" s="226">
        <v>366.81</v>
      </c>
      <c r="W166" s="226">
        <f>U166+V166</f>
        <v>366.81</v>
      </c>
      <c r="X166" s="226"/>
      <c r="Y166" s="226">
        <f>W166+X166</f>
        <v>366.81</v>
      </c>
      <c r="Z166" s="226"/>
      <c r="AA166" s="226">
        <f>Y166+Z166</f>
        <v>366.81</v>
      </c>
      <c r="AB166" s="226"/>
      <c r="AC166" s="226">
        <f>AA166+AB166</f>
        <v>366.81</v>
      </c>
    </row>
    <row r="167" spans="1:29" s="5" customFormat="1" ht="25.5" hidden="1">
      <c r="A167" s="322" t="s">
        <v>315</v>
      </c>
      <c r="B167" s="116" t="s">
        <v>406</v>
      </c>
      <c r="C167" s="127" t="s">
        <v>51</v>
      </c>
      <c r="D167" s="127" t="s">
        <v>47</v>
      </c>
      <c r="E167" s="118" t="s">
        <v>332</v>
      </c>
      <c r="F167" s="127" t="s">
        <v>288</v>
      </c>
      <c r="G167" s="57"/>
      <c r="H167" s="57"/>
      <c r="I167" s="57"/>
      <c r="J167" s="57"/>
      <c r="K167" s="57"/>
      <c r="L167" s="57"/>
      <c r="M167" s="57"/>
      <c r="N167" s="57"/>
      <c r="O167" s="57"/>
      <c r="P167" s="226"/>
      <c r="Q167" s="226"/>
      <c r="R167" s="226"/>
      <c r="S167" s="226"/>
      <c r="T167" s="226"/>
      <c r="U167" s="226">
        <v>0</v>
      </c>
      <c r="V167" s="226">
        <v>366.81</v>
      </c>
      <c r="W167" s="226">
        <f>U167+V167</f>
        <v>366.81</v>
      </c>
      <c r="X167" s="226"/>
      <c r="Y167" s="226">
        <f>W167+X167</f>
        <v>366.81</v>
      </c>
      <c r="Z167" s="226"/>
      <c r="AA167" s="226">
        <f>Y167+Z167</f>
        <v>366.81</v>
      </c>
      <c r="AB167" s="226"/>
      <c r="AC167" s="226">
        <f>AA167+AB167</f>
        <v>366.81</v>
      </c>
    </row>
    <row r="168" spans="1:29" s="19" customFormat="1" ht="15" customHeight="1">
      <c r="A168" s="100" t="s">
        <v>45</v>
      </c>
      <c r="B168" s="68" t="s">
        <v>406</v>
      </c>
      <c r="C168" s="64" t="s">
        <v>51</v>
      </c>
      <c r="D168" s="64" t="s">
        <v>49</v>
      </c>
      <c r="E168" s="119"/>
      <c r="F168" s="64"/>
      <c r="G168" s="65">
        <f aca="true" t="shared" si="120" ref="G168:AC168">G169</f>
        <v>1347.62</v>
      </c>
      <c r="H168" s="65">
        <f t="shared" si="120"/>
        <v>-36</v>
      </c>
      <c r="I168" s="65">
        <f t="shared" si="120"/>
        <v>1311.62</v>
      </c>
      <c r="J168" s="65">
        <f t="shared" si="120"/>
        <v>0</v>
      </c>
      <c r="K168" s="65">
        <f t="shared" si="120"/>
        <v>1311.62</v>
      </c>
      <c r="L168" s="65">
        <f t="shared" si="120"/>
        <v>30</v>
      </c>
      <c r="M168" s="65">
        <f t="shared" si="120"/>
        <v>1341.62</v>
      </c>
      <c r="N168" s="124">
        <f t="shared" si="120"/>
        <v>72.445</v>
      </c>
      <c r="O168" s="124">
        <f t="shared" si="120"/>
        <v>1414.065</v>
      </c>
      <c r="P168" s="124">
        <f t="shared" si="120"/>
        <v>0</v>
      </c>
      <c r="Q168" s="124">
        <f t="shared" si="120"/>
        <v>1414.065</v>
      </c>
      <c r="R168" s="124">
        <f t="shared" si="120"/>
        <v>0</v>
      </c>
      <c r="S168" s="124">
        <f t="shared" si="120"/>
        <v>1414.065</v>
      </c>
      <c r="T168" s="124">
        <f t="shared" si="120"/>
        <v>0</v>
      </c>
      <c r="U168" s="124">
        <f t="shared" si="120"/>
        <v>1414.065</v>
      </c>
      <c r="V168" s="124">
        <f t="shared" si="120"/>
        <v>-70</v>
      </c>
      <c r="W168" s="124">
        <f t="shared" si="120"/>
        <v>1344.065</v>
      </c>
      <c r="X168" s="124">
        <f t="shared" si="120"/>
        <v>0</v>
      </c>
      <c r="Y168" s="124">
        <f t="shared" si="120"/>
        <v>1344.065</v>
      </c>
      <c r="Z168" s="124">
        <f t="shared" si="120"/>
        <v>-35</v>
      </c>
      <c r="AA168" s="124">
        <f t="shared" si="120"/>
        <v>1309.065</v>
      </c>
      <c r="AB168" s="124">
        <f t="shared" si="120"/>
        <v>-14.361999999999991</v>
      </c>
      <c r="AC168" s="124">
        <f t="shared" si="120"/>
        <v>1294.703</v>
      </c>
    </row>
    <row r="169" spans="1:29" s="95" customFormat="1" ht="30" customHeight="1">
      <c r="A169" s="125" t="s">
        <v>436</v>
      </c>
      <c r="B169" s="106" t="s">
        <v>406</v>
      </c>
      <c r="C169" s="92" t="s">
        <v>51</v>
      </c>
      <c r="D169" s="92" t="s">
        <v>49</v>
      </c>
      <c r="E169" s="108" t="s">
        <v>379</v>
      </c>
      <c r="F169" s="92"/>
      <c r="G169" s="93">
        <f aca="true" t="shared" si="121" ref="G169:M169">G170+G182+G186+G174</f>
        <v>1347.62</v>
      </c>
      <c r="H169" s="93">
        <f t="shared" si="121"/>
        <v>-36</v>
      </c>
      <c r="I169" s="93">
        <f t="shared" si="121"/>
        <v>1311.62</v>
      </c>
      <c r="J169" s="93">
        <f t="shared" si="121"/>
        <v>0</v>
      </c>
      <c r="K169" s="93">
        <f t="shared" si="121"/>
        <v>1311.62</v>
      </c>
      <c r="L169" s="93">
        <f t="shared" si="121"/>
        <v>30</v>
      </c>
      <c r="M169" s="93">
        <f t="shared" si="121"/>
        <v>1341.62</v>
      </c>
      <c r="N169" s="126">
        <f aca="true" t="shared" si="122" ref="N169:S169">N170+N182+N186+N174</f>
        <v>72.445</v>
      </c>
      <c r="O169" s="126">
        <f t="shared" si="122"/>
        <v>1414.065</v>
      </c>
      <c r="P169" s="126">
        <f t="shared" si="122"/>
        <v>0</v>
      </c>
      <c r="Q169" s="126">
        <f t="shared" si="122"/>
        <v>1414.065</v>
      </c>
      <c r="R169" s="126">
        <f t="shared" si="122"/>
        <v>0</v>
      </c>
      <c r="S169" s="126">
        <f t="shared" si="122"/>
        <v>1414.065</v>
      </c>
      <c r="T169" s="126">
        <f aca="true" t="shared" si="123" ref="T169:AA169">T170+T182+T186+T174</f>
        <v>0</v>
      </c>
      <c r="U169" s="126">
        <f t="shared" si="123"/>
        <v>1414.065</v>
      </c>
      <c r="V169" s="126">
        <f t="shared" si="123"/>
        <v>-70</v>
      </c>
      <c r="W169" s="126">
        <f t="shared" si="123"/>
        <v>1344.065</v>
      </c>
      <c r="X169" s="126">
        <f t="shared" si="123"/>
        <v>0</v>
      </c>
      <c r="Y169" s="126">
        <f t="shared" si="123"/>
        <v>1344.065</v>
      </c>
      <c r="Z169" s="126">
        <f t="shared" si="123"/>
        <v>-35</v>
      </c>
      <c r="AA169" s="126">
        <f t="shared" si="123"/>
        <v>1309.065</v>
      </c>
      <c r="AB169" s="126">
        <f>AB170+AB182+AB186+AB174</f>
        <v>-14.361999999999991</v>
      </c>
      <c r="AC169" s="126">
        <f>AC170+AC182+AC186+AC174</f>
        <v>1294.703</v>
      </c>
    </row>
    <row r="170" spans="1:29" s="6" customFormat="1" ht="14.25" customHeight="1">
      <c r="A170" s="24" t="s">
        <v>26</v>
      </c>
      <c r="B170" s="77" t="s">
        <v>406</v>
      </c>
      <c r="C170" s="78" t="s">
        <v>51</v>
      </c>
      <c r="D170" s="78" t="s">
        <v>49</v>
      </c>
      <c r="E170" s="81" t="s">
        <v>385</v>
      </c>
      <c r="F170" s="83"/>
      <c r="G170" s="82">
        <f aca="true" t="shared" si="124" ref="G170:AB172">G171</f>
        <v>382.82</v>
      </c>
      <c r="H170" s="82">
        <f t="shared" si="124"/>
        <v>0</v>
      </c>
      <c r="I170" s="82">
        <f t="shared" si="124"/>
        <v>382.82</v>
      </c>
      <c r="J170" s="82">
        <f t="shared" si="124"/>
        <v>0</v>
      </c>
      <c r="K170" s="82">
        <f t="shared" si="124"/>
        <v>382.82</v>
      </c>
      <c r="L170" s="82">
        <f t="shared" si="124"/>
        <v>30</v>
      </c>
      <c r="M170" s="82">
        <f t="shared" si="124"/>
        <v>412.82</v>
      </c>
      <c r="N170" s="82">
        <f t="shared" si="124"/>
        <v>0</v>
      </c>
      <c r="O170" s="82">
        <f t="shared" si="124"/>
        <v>412.82</v>
      </c>
      <c r="P170" s="82">
        <f t="shared" si="124"/>
        <v>0</v>
      </c>
      <c r="Q170" s="82">
        <f t="shared" si="124"/>
        <v>412.82</v>
      </c>
      <c r="R170" s="82">
        <f t="shared" si="124"/>
        <v>0</v>
      </c>
      <c r="S170" s="82">
        <f t="shared" si="124"/>
        <v>412.82</v>
      </c>
      <c r="T170" s="82">
        <f t="shared" si="124"/>
        <v>0</v>
      </c>
      <c r="U170" s="82">
        <f t="shared" si="124"/>
        <v>412.82</v>
      </c>
      <c r="V170" s="82">
        <f t="shared" si="124"/>
        <v>130</v>
      </c>
      <c r="W170" s="82">
        <f aca="true" t="shared" si="125" ref="V170:AC172">W171</f>
        <v>542.8199999999999</v>
      </c>
      <c r="X170" s="82">
        <f t="shared" si="124"/>
        <v>0</v>
      </c>
      <c r="Y170" s="82">
        <f t="shared" si="125"/>
        <v>542.8199999999999</v>
      </c>
      <c r="Z170" s="82">
        <f t="shared" si="124"/>
        <v>-50</v>
      </c>
      <c r="AA170" s="82">
        <f t="shared" si="125"/>
        <v>492.81999999999994</v>
      </c>
      <c r="AB170" s="82">
        <f t="shared" si="124"/>
        <v>71.64615</v>
      </c>
      <c r="AC170" s="82">
        <f t="shared" si="125"/>
        <v>564.46615</v>
      </c>
    </row>
    <row r="171" spans="1:29" s="6" customFormat="1" ht="27" customHeight="1">
      <c r="A171" s="46" t="s">
        <v>456</v>
      </c>
      <c r="B171" s="69" t="s">
        <v>406</v>
      </c>
      <c r="C171" s="34" t="s">
        <v>51</v>
      </c>
      <c r="D171" s="34" t="s">
        <v>49</v>
      </c>
      <c r="E171" s="42" t="s">
        <v>385</v>
      </c>
      <c r="F171" s="28" t="s">
        <v>457</v>
      </c>
      <c r="G171" s="82">
        <f t="shared" si="124"/>
        <v>382.82</v>
      </c>
      <c r="H171" s="82">
        <f t="shared" si="124"/>
        <v>0</v>
      </c>
      <c r="I171" s="173">
        <f t="shared" si="124"/>
        <v>382.82</v>
      </c>
      <c r="J171" s="82">
        <f t="shared" si="124"/>
        <v>0</v>
      </c>
      <c r="K171" s="173">
        <f t="shared" si="124"/>
        <v>382.82</v>
      </c>
      <c r="L171" s="82">
        <f t="shared" si="124"/>
        <v>30</v>
      </c>
      <c r="M171" s="173">
        <f t="shared" si="124"/>
        <v>412.82</v>
      </c>
      <c r="N171" s="82">
        <f t="shared" si="124"/>
        <v>0</v>
      </c>
      <c r="O171" s="173">
        <f t="shared" si="124"/>
        <v>412.82</v>
      </c>
      <c r="P171" s="82">
        <f t="shared" si="124"/>
        <v>0</v>
      </c>
      <c r="Q171" s="173">
        <f t="shared" si="124"/>
        <v>412.82</v>
      </c>
      <c r="R171" s="82">
        <f t="shared" si="124"/>
        <v>0</v>
      </c>
      <c r="S171" s="173">
        <f t="shared" si="124"/>
        <v>412.82</v>
      </c>
      <c r="T171" s="82">
        <f t="shared" si="124"/>
        <v>0</v>
      </c>
      <c r="U171" s="173">
        <f t="shared" si="124"/>
        <v>412.82</v>
      </c>
      <c r="V171" s="82">
        <f t="shared" si="125"/>
        <v>130</v>
      </c>
      <c r="W171" s="173">
        <f t="shared" si="125"/>
        <v>542.8199999999999</v>
      </c>
      <c r="X171" s="82">
        <f t="shared" si="125"/>
        <v>0</v>
      </c>
      <c r="Y171" s="173">
        <f t="shared" si="125"/>
        <v>542.8199999999999</v>
      </c>
      <c r="Z171" s="82">
        <f t="shared" si="125"/>
        <v>-50</v>
      </c>
      <c r="AA171" s="173">
        <f t="shared" si="125"/>
        <v>492.81999999999994</v>
      </c>
      <c r="AB171" s="82">
        <f t="shared" si="125"/>
        <v>71.64615</v>
      </c>
      <c r="AC171" s="173">
        <f t="shared" si="125"/>
        <v>564.46615</v>
      </c>
    </row>
    <row r="172" spans="1:29" s="6" customFormat="1" ht="27" customHeight="1">
      <c r="A172" s="33" t="s">
        <v>458</v>
      </c>
      <c r="B172" s="69" t="s">
        <v>406</v>
      </c>
      <c r="C172" s="34" t="s">
        <v>51</v>
      </c>
      <c r="D172" s="34" t="s">
        <v>49</v>
      </c>
      <c r="E172" s="42" t="s">
        <v>385</v>
      </c>
      <c r="F172" s="28" t="s">
        <v>424</v>
      </c>
      <c r="G172" s="82">
        <f t="shared" si="124"/>
        <v>382.82</v>
      </c>
      <c r="H172" s="82">
        <f t="shared" si="124"/>
        <v>0</v>
      </c>
      <c r="I172" s="173">
        <f t="shared" si="124"/>
        <v>382.82</v>
      </c>
      <c r="J172" s="82">
        <f t="shared" si="124"/>
        <v>0</v>
      </c>
      <c r="K172" s="173">
        <f t="shared" si="124"/>
        <v>382.82</v>
      </c>
      <c r="L172" s="82">
        <f t="shared" si="124"/>
        <v>30</v>
      </c>
      <c r="M172" s="173">
        <f t="shared" si="124"/>
        <v>412.82</v>
      </c>
      <c r="N172" s="82">
        <f t="shared" si="124"/>
        <v>0</v>
      </c>
      <c r="O172" s="173">
        <f t="shared" si="124"/>
        <v>412.82</v>
      </c>
      <c r="P172" s="82">
        <f t="shared" si="124"/>
        <v>0</v>
      </c>
      <c r="Q172" s="173">
        <f t="shared" si="124"/>
        <v>412.82</v>
      </c>
      <c r="R172" s="82">
        <f t="shared" si="124"/>
        <v>0</v>
      </c>
      <c r="S172" s="173">
        <f t="shared" si="124"/>
        <v>412.82</v>
      </c>
      <c r="T172" s="82">
        <f t="shared" si="124"/>
        <v>0</v>
      </c>
      <c r="U172" s="173">
        <f t="shared" si="124"/>
        <v>412.82</v>
      </c>
      <c r="V172" s="82">
        <f t="shared" si="125"/>
        <v>130</v>
      </c>
      <c r="W172" s="173">
        <f t="shared" si="125"/>
        <v>542.8199999999999</v>
      </c>
      <c r="X172" s="82">
        <f t="shared" si="125"/>
        <v>0</v>
      </c>
      <c r="Y172" s="173">
        <f t="shared" si="125"/>
        <v>542.8199999999999</v>
      </c>
      <c r="Z172" s="82">
        <f t="shared" si="125"/>
        <v>-50</v>
      </c>
      <c r="AA172" s="173">
        <f t="shared" si="125"/>
        <v>492.81999999999994</v>
      </c>
      <c r="AB172" s="82">
        <f t="shared" si="125"/>
        <v>71.64615</v>
      </c>
      <c r="AC172" s="173">
        <f t="shared" si="125"/>
        <v>564.46615</v>
      </c>
    </row>
    <row r="173" spans="1:29" ht="27" customHeight="1" hidden="1">
      <c r="A173" s="128" t="s">
        <v>334</v>
      </c>
      <c r="B173" s="69" t="s">
        <v>406</v>
      </c>
      <c r="C173" s="127" t="s">
        <v>51</v>
      </c>
      <c r="D173" s="127" t="s">
        <v>49</v>
      </c>
      <c r="E173" s="118" t="s">
        <v>385</v>
      </c>
      <c r="F173" s="136" t="s">
        <v>65</v>
      </c>
      <c r="G173" s="60">
        <v>382.82</v>
      </c>
      <c r="H173" s="60"/>
      <c r="I173" s="60">
        <f>G173+H173</f>
        <v>382.82</v>
      </c>
      <c r="J173" s="60"/>
      <c r="K173" s="60">
        <f>I173+J173</f>
        <v>382.82</v>
      </c>
      <c r="L173" s="60">
        <v>30</v>
      </c>
      <c r="M173" s="60">
        <f>K173+L173</f>
        <v>412.82</v>
      </c>
      <c r="N173" s="60"/>
      <c r="O173" s="60">
        <f>M173+N173</f>
        <v>412.82</v>
      </c>
      <c r="P173" s="60"/>
      <c r="Q173" s="60">
        <f>O173+P173</f>
        <v>412.82</v>
      </c>
      <c r="R173" s="60"/>
      <c r="S173" s="60">
        <f>Q173+R173</f>
        <v>412.82</v>
      </c>
      <c r="T173" s="60"/>
      <c r="U173" s="60">
        <f>S173+T173</f>
        <v>412.82</v>
      </c>
      <c r="V173" s="60">
        <v>130</v>
      </c>
      <c r="W173" s="60">
        <f>U173+V173</f>
        <v>542.8199999999999</v>
      </c>
      <c r="X173" s="60"/>
      <c r="Y173" s="60">
        <f>W173+X173</f>
        <v>542.8199999999999</v>
      </c>
      <c r="Z173" s="60">
        <v>-50</v>
      </c>
      <c r="AA173" s="60">
        <f>Y173+Z173</f>
        <v>492.81999999999994</v>
      </c>
      <c r="AB173" s="235">
        <v>71.64615</v>
      </c>
      <c r="AC173" s="60">
        <f>AA173+AB173</f>
        <v>564.46615</v>
      </c>
    </row>
    <row r="174" spans="1:29" s="6" customFormat="1" ht="26.25" customHeight="1">
      <c r="A174" s="134" t="s">
        <v>28</v>
      </c>
      <c r="B174" s="69" t="s">
        <v>406</v>
      </c>
      <c r="C174" s="78" t="s">
        <v>51</v>
      </c>
      <c r="D174" s="78" t="s">
        <v>49</v>
      </c>
      <c r="E174" s="81" t="s">
        <v>386</v>
      </c>
      <c r="F174" s="83"/>
      <c r="G174" s="82">
        <f aca="true" t="shared" si="126" ref="G174:V174">G175</f>
        <v>20</v>
      </c>
      <c r="H174" s="82">
        <f t="shared" si="126"/>
        <v>0</v>
      </c>
      <c r="I174" s="82">
        <f t="shared" si="126"/>
        <v>20</v>
      </c>
      <c r="J174" s="82">
        <f t="shared" si="126"/>
        <v>0</v>
      </c>
      <c r="K174" s="82">
        <f t="shared" si="126"/>
        <v>20</v>
      </c>
      <c r="L174" s="82">
        <f t="shared" si="126"/>
        <v>0</v>
      </c>
      <c r="M174" s="82">
        <f t="shared" si="126"/>
        <v>20</v>
      </c>
      <c r="N174" s="82">
        <f t="shared" si="126"/>
        <v>0</v>
      </c>
      <c r="O174" s="82">
        <f t="shared" si="126"/>
        <v>20</v>
      </c>
      <c r="P174" s="82">
        <f t="shared" si="126"/>
        <v>0</v>
      </c>
      <c r="Q174" s="82">
        <f t="shared" si="126"/>
        <v>20</v>
      </c>
      <c r="R174" s="82">
        <f t="shared" si="126"/>
        <v>0</v>
      </c>
      <c r="S174" s="82">
        <f t="shared" si="126"/>
        <v>20</v>
      </c>
      <c r="T174" s="82">
        <f t="shared" si="126"/>
        <v>0</v>
      </c>
      <c r="U174" s="82">
        <f t="shared" si="126"/>
        <v>20</v>
      </c>
      <c r="V174" s="82">
        <f t="shared" si="126"/>
        <v>0</v>
      </c>
      <c r="W174" s="82">
        <f aca="true" t="shared" si="127" ref="V174:AC176">W175</f>
        <v>20</v>
      </c>
      <c r="X174" s="82">
        <f>X175</f>
        <v>0</v>
      </c>
      <c r="Y174" s="82">
        <f t="shared" si="127"/>
        <v>20</v>
      </c>
      <c r="Z174" s="82">
        <f>Z175</f>
        <v>0</v>
      </c>
      <c r="AA174" s="82">
        <f t="shared" si="127"/>
        <v>20</v>
      </c>
      <c r="AB174" s="82">
        <f>AB175</f>
        <v>0</v>
      </c>
      <c r="AC174" s="82">
        <f t="shared" si="127"/>
        <v>20</v>
      </c>
    </row>
    <row r="175" spans="1:29" s="6" customFormat="1" ht="26.25" customHeight="1">
      <c r="A175" s="46" t="s">
        <v>456</v>
      </c>
      <c r="B175" s="69" t="s">
        <v>406</v>
      </c>
      <c r="C175" s="34" t="s">
        <v>51</v>
      </c>
      <c r="D175" s="34" t="s">
        <v>49</v>
      </c>
      <c r="E175" s="42" t="s">
        <v>386</v>
      </c>
      <c r="F175" s="28" t="s">
        <v>457</v>
      </c>
      <c r="G175" s="82">
        <f aca="true" t="shared" si="128" ref="G175:U176">G176</f>
        <v>20</v>
      </c>
      <c r="H175" s="82">
        <f t="shared" si="128"/>
        <v>0</v>
      </c>
      <c r="I175" s="173">
        <f t="shared" si="128"/>
        <v>20</v>
      </c>
      <c r="J175" s="82">
        <f t="shared" si="128"/>
        <v>0</v>
      </c>
      <c r="K175" s="173">
        <f t="shared" si="128"/>
        <v>20</v>
      </c>
      <c r="L175" s="82">
        <f t="shared" si="128"/>
        <v>0</v>
      </c>
      <c r="M175" s="173">
        <f t="shared" si="128"/>
        <v>20</v>
      </c>
      <c r="N175" s="82">
        <f t="shared" si="128"/>
        <v>0</v>
      </c>
      <c r="O175" s="173">
        <f t="shared" si="128"/>
        <v>20</v>
      </c>
      <c r="P175" s="82">
        <f t="shared" si="128"/>
        <v>0</v>
      </c>
      <c r="Q175" s="173">
        <f t="shared" si="128"/>
        <v>20</v>
      </c>
      <c r="R175" s="82">
        <f t="shared" si="128"/>
        <v>0</v>
      </c>
      <c r="S175" s="173">
        <f t="shared" si="128"/>
        <v>20</v>
      </c>
      <c r="T175" s="82">
        <f t="shared" si="128"/>
        <v>0</v>
      </c>
      <c r="U175" s="173">
        <f t="shared" si="128"/>
        <v>20</v>
      </c>
      <c r="V175" s="82">
        <f t="shared" si="127"/>
        <v>0</v>
      </c>
      <c r="W175" s="173">
        <f t="shared" si="127"/>
        <v>20</v>
      </c>
      <c r="X175" s="82">
        <f t="shared" si="127"/>
        <v>0</v>
      </c>
      <c r="Y175" s="173">
        <f t="shared" si="127"/>
        <v>20</v>
      </c>
      <c r="Z175" s="82">
        <f t="shared" si="127"/>
        <v>0</v>
      </c>
      <c r="AA175" s="173">
        <f t="shared" si="127"/>
        <v>20</v>
      </c>
      <c r="AB175" s="82">
        <f t="shared" si="127"/>
        <v>0</v>
      </c>
      <c r="AC175" s="173">
        <f t="shared" si="127"/>
        <v>20</v>
      </c>
    </row>
    <row r="176" spans="1:29" s="6" customFormat="1" ht="26.25" customHeight="1">
      <c r="A176" s="33" t="s">
        <v>458</v>
      </c>
      <c r="B176" s="69" t="s">
        <v>406</v>
      </c>
      <c r="C176" s="34" t="s">
        <v>51</v>
      </c>
      <c r="D176" s="34" t="s">
        <v>49</v>
      </c>
      <c r="E176" s="42" t="s">
        <v>386</v>
      </c>
      <c r="F176" s="28" t="s">
        <v>424</v>
      </c>
      <c r="G176" s="82">
        <f t="shared" si="128"/>
        <v>20</v>
      </c>
      <c r="H176" s="82">
        <f t="shared" si="128"/>
        <v>0</v>
      </c>
      <c r="I176" s="173">
        <f t="shared" si="128"/>
        <v>20</v>
      </c>
      <c r="J176" s="82">
        <f t="shared" si="128"/>
        <v>0</v>
      </c>
      <c r="K176" s="173">
        <f t="shared" si="128"/>
        <v>20</v>
      </c>
      <c r="L176" s="82">
        <f t="shared" si="128"/>
        <v>0</v>
      </c>
      <c r="M176" s="173">
        <f t="shared" si="128"/>
        <v>20</v>
      </c>
      <c r="N176" s="82">
        <f t="shared" si="128"/>
        <v>0</v>
      </c>
      <c r="O176" s="173">
        <f t="shared" si="128"/>
        <v>20</v>
      </c>
      <c r="P176" s="82">
        <f t="shared" si="128"/>
        <v>0</v>
      </c>
      <c r="Q176" s="173">
        <f t="shared" si="128"/>
        <v>20</v>
      </c>
      <c r="R176" s="82">
        <f t="shared" si="128"/>
        <v>0</v>
      </c>
      <c r="S176" s="173">
        <f t="shared" si="128"/>
        <v>20</v>
      </c>
      <c r="T176" s="82">
        <f t="shared" si="128"/>
        <v>0</v>
      </c>
      <c r="U176" s="173">
        <f t="shared" si="128"/>
        <v>20</v>
      </c>
      <c r="V176" s="82">
        <f t="shared" si="127"/>
        <v>0</v>
      </c>
      <c r="W176" s="173">
        <f t="shared" si="127"/>
        <v>20</v>
      </c>
      <c r="X176" s="82">
        <f t="shared" si="127"/>
        <v>0</v>
      </c>
      <c r="Y176" s="173">
        <f t="shared" si="127"/>
        <v>20</v>
      </c>
      <c r="Z176" s="82">
        <f t="shared" si="127"/>
        <v>0</v>
      </c>
      <c r="AA176" s="173">
        <f t="shared" si="127"/>
        <v>20</v>
      </c>
      <c r="AB176" s="82">
        <f t="shared" si="127"/>
        <v>0</v>
      </c>
      <c r="AC176" s="173">
        <f t="shared" si="127"/>
        <v>20</v>
      </c>
    </row>
    <row r="177" spans="1:29" ht="27" customHeight="1" hidden="1">
      <c r="A177" s="128" t="s">
        <v>334</v>
      </c>
      <c r="B177" s="69" t="s">
        <v>406</v>
      </c>
      <c r="C177" s="127" t="s">
        <v>51</v>
      </c>
      <c r="D177" s="127" t="s">
        <v>49</v>
      </c>
      <c r="E177" s="118" t="s">
        <v>386</v>
      </c>
      <c r="F177" s="136" t="s">
        <v>65</v>
      </c>
      <c r="G177" s="58">
        <v>20</v>
      </c>
      <c r="H177" s="58"/>
      <c r="I177" s="58">
        <f>G177+H177</f>
        <v>20</v>
      </c>
      <c r="J177" s="58"/>
      <c r="K177" s="58">
        <f>I177+J177</f>
        <v>20</v>
      </c>
      <c r="L177" s="58"/>
      <c r="M177" s="58">
        <f>K177+L177</f>
        <v>20</v>
      </c>
      <c r="N177" s="58"/>
      <c r="O177" s="58">
        <f>M177+N177</f>
        <v>20</v>
      </c>
      <c r="P177" s="58"/>
      <c r="Q177" s="58">
        <f>O177+P177</f>
        <v>20</v>
      </c>
      <c r="R177" s="58"/>
      <c r="S177" s="58">
        <f>Q177+R177</f>
        <v>20</v>
      </c>
      <c r="T177" s="58"/>
      <c r="U177" s="58">
        <f>S177+T177</f>
        <v>20</v>
      </c>
      <c r="V177" s="58"/>
      <c r="W177" s="58">
        <f>U177+V177</f>
        <v>20</v>
      </c>
      <c r="X177" s="58"/>
      <c r="Y177" s="58">
        <f>W177+X177</f>
        <v>20</v>
      </c>
      <c r="Z177" s="58"/>
      <c r="AA177" s="58">
        <f>Y177+Z177</f>
        <v>20</v>
      </c>
      <c r="AB177" s="58"/>
      <c r="AC177" s="58">
        <f>AA177+AB177</f>
        <v>20</v>
      </c>
    </row>
    <row r="178" spans="1:29" s="6" customFormat="1" ht="15.75" customHeight="1">
      <c r="A178" s="24" t="s">
        <v>29</v>
      </c>
      <c r="B178" s="69" t="s">
        <v>406</v>
      </c>
      <c r="C178" s="78" t="s">
        <v>51</v>
      </c>
      <c r="D178" s="78" t="s">
        <v>49</v>
      </c>
      <c r="E178" s="81" t="s">
        <v>387</v>
      </c>
      <c r="F178" s="83"/>
      <c r="G178" s="82">
        <f aca="true" t="shared" si="129" ref="G178:AB180">G179</f>
        <v>0</v>
      </c>
      <c r="H178" s="82">
        <f t="shared" si="129"/>
        <v>0</v>
      </c>
      <c r="I178" s="82">
        <f t="shared" si="129"/>
        <v>0</v>
      </c>
      <c r="J178" s="82">
        <f t="shared" si="129"/>
        <v>0</v>
      </c>
      <c r="K178" s="82">
        <f t="shared" si="129"/>
        <v>0</v>
      </c>
      <c r="L178" s="82">
        <f t="shared" si="129"/>
        <v>0</v>
      </c>
      <c r="M178" s="82">
        <f t="shared" si="129"/>
        <v>0</v>
      </c>
      <c r="N178" s="82">
        <f t="shared" si="129"/>
        <v>0</v>
      </c>
      <c r="O178" s="82">
        <f t="shared" si="129"/>
        <v>0</v>
      </c>
      <c r="P178" s="82">
        <f t="shared" si="129"/>
        <v>0</v>
      </c>
      <c r="Q178" s="82">
        <f t="shared" si="129"/>
        <v>0</v>
      </c>
      <c r="R178" s="82">
        <f t="shared" si="129"/>
        <v>0</v>
      </c>
      <c r="S178" s="82">
        <f t="shared" si="129"/>
        <v>0</v>
      </c>
      <c r="T178" s="82">
        <f t="shared" si="129"/>
        <v>0</v>
      </c>
      <c r="U178" s="82">
        <f t="shared" si="129"/>
        <v>0</v>
      </c>
      <c r="V178" s="82">
        <f t="shared" si="129"/>
        <v>0</v>
      </c>
      <c r="W178" s="82">
        <f aca="true" t="shared" si="130" ref="V178:AC180">W179</f>
        <v>0</v>
      </c>
      <c r="X178" s="82">
        <f t="shared" si="129"/>
        <v>0</v>
      </c>
      <c r="Y178" s="82">
        <f t="shared" si="130"/>
        <v>0</v>
      </c>
      <c r="Z178" s="82">
        <f t="shared" si="129"/>
        <v>0</v>
      </c>
      <c r="AA178" s="82">
        <f t="shared" si="130"/>
        <v>0</v>
      </c>
      <c r="AB178" s="82">
        <f t="shared" si="129"/>
        <v>0</v>
      </c>
      <c r="AC178" s="82">
        <f t="shared" si="130"/>
        <v>0</v>
      </c>
    </row>
    <row r="179" spans="1:29" s="6" customFormat="1" ht="28.5" customHeight="1">
      <c r="A179" s="46" t="s">
        <v>456</v>
      </c>
      <c r="B179" s="69" t="s">
        <v>406</v>
      </c>
      <c r="C179" s="34" t="s">
        <v>51</v>
      </c>
      <c r="D179" s="34" t="s">
        <v>49</v>
      </c>
      <c r="E179" s="42" t="s">
        <v>387</v>
      </c>
      <c r="F179" s="28" t="s">
        <v>457</v>
      </c>
      <c r="G179" s="82">
        <f t="shared" si="129"/>
        <v>0</v>
      </c>
      <c r="H179" s="82">
        <f t="shared" si="129"/>
        <v>0</v>
      </c>
      <c r="I179" s="82">
        <f t="shared" si="129"/>
        <v>0</v>
      </c>
      <c r="J179" s="82">
        <f t="shared" si="129"/>
        <v>0</v>
      </c>
      <c r="K179" s="82">
        <f t="shared" si="129"/>
        <v>0</v>
      </c>
      <c r="L179" s="82">
        <f t="shared" si="129"/>
        <v>0</v>
      </c>
      <c r="M179" s="82">
        <f t="shared" si="129"/>
        <v>0</v>
      </c>
      <c r="N179" s="82">
        <f t="shared" si="129"/>
        <v>0</v>
      </c>
      <c r="O179" s="82">
        <f t="shared" si="129"/>
        <v>0</v>
      </c>
      <c r="P179" s="82">
        <f t="shared" si="129"/>
        <v>0</v>
      </c>
      <c r="Q179" s="82">
        <f t="shared" si="129"/>
        <v>0</v>
      </c>
      <c r="R179" s="82">
        <f t="shared" si="129"/>
        <v>0</v>
      </c>
      <c r="S179" s="82">
        <f t="shared" si="129"/>
        <v>0</v>
      </c>
      <c r="T179" s="82">
        <f t="shared" si="129"/>
        <v>0</v>
      </c>
      <c r="U179" s="82">
        <f t="shared" si="129"/>
        <v>0</v>
      </c>
      <c r="V179" s="82">
        <f t="shared" si="130"/>
        <v>0</v>
      </c>
      <c r="W179" s="82">
        <f t="shared" si="130"/>
        <v>0</v>
      </c>
      <c r="X179" s="82">
        <f t="shared" si="130"/>
        <v>0</v>
      </c>
      <c r="Y179" s="82">
        <f t="shared" si="130"/>
        <v>0</v>
      </c>
      <c r="Z179" s="82">
        <f t="shared" si="130"/>
        <v>0</v>
      </c>
      <c r="AA179" s="82">
        <f t="shared" si="130"/>
        <v>0</v>
      </c>
      <c r="AB179" s="82">
        <f t="shared" si="130"/>
        <v>0</v>
      </c>
      <c r="AC179" s="82">
        <f t="shared" si="130"/>
        <v>0</v>
      </c>
    </row>
    <row r="180" spans="1:29" s="6" customFormat="1" ht="27" customHeight="1">
      <c r="A180" s="33" t="s">
        <v>458</v>
      </c>
      <c r="B180" s="69" t="s">
        <v>406</v>
      </c>
      <c r="C180" s="34" t="s">
        <v>51</v>
      </c>
      <c r="D180" s="34" t="s">
        <v>49</v>
      </c>
      <c r="E180" s="42" t="s">
        <v>387</v>
      </c>
      <c r="F180" s="28" t="s">
        <v>424</v>
      </c>
      <c r="G180" s="82">
        <f t="shared" si="129"/>
        <v>0</v>
      </c>
      <c r="H180" s="82">
        <f t="shared" si="129"/>
        <v>0</v>
      </c>
      <c r="I180" s="82">
        <f t="shared" si="129"/>
        <v>0</v>
      </c>
      <c r="J180" s="82">
        <f t="shared" si="129"/>
        <v>0</v>
      </c>
      <c r="K180" s="82">
        <f t="shared" si="129"/>
        <v>0</v>
      </c>
      <c r="L180" s="82">
        <f t="shared" si="129"/>
        <v>0</v>
      </c>
      <c r="M180" s="82">
        <f t="shared" si="129"/>
        <v>0</v>
      </c>
      <c r="N180" s="82">
        <f t="shared" si="129"/>
        <v>0</v>
      </c>
      <c r="O180" s="82">
        <f t="shared" si="129"/>
        <v>0</v>
      </c>
      <c r="P180" s="82">
        <f t="shared" si="129"/>
        <v>0</v>
      </c>
      <c r="Q180" s="82">
        <f t="shared" si="129"/>
        <v>0</v>
      </c>
      <c r="R180" s="82">
        <f t="shared" si="129"/>
        <v>0</v>
      </c>
      <c r="S180" s="82">
        <f t="shared" si="129"/>
        <v>0</v>
      </c>
      <c r="T180" s="82">
        <f t="shared" si="129"/>
        <v>0</v>
      </c>
      <c r="U180" s="82">
        <f t="shared" si="129"/>
        <v>0</v>
      </c>
      <c r="V180" s="82">
        <f t="shared" si="130"/>
        <v>0</v>
      </c>
      <c r="W180" s="82">
        <f t="shared" si="130"/>
        <v>0</v>
      </c>
      <c r="X180" s="82">
        <f t="shared" si="130"/>
        <v>0</v>
      </c>
      <c r="Y180" s="82">
        <f t="shared" si="130"/>
        <v>0</v>
      </c>
      <c r="Z180" s="82">
        <f t="shared" si="130"/>
        <v>0</v>
      </c>
      <c r="AA180" s="82">
        <f t="shared" si="130"/>
        <v>0</v>
      </c>
      <c r="AB180" s="82">
        <f t="shared" si="130"/>
        <v>0</v>
      </c>
      <c r="AC180" s="82">
        <f t="shared" si="130"/>
        <v>0</v>
      </c>
    </row>
    <row r="181" spans="1:29" ht="26.25" customHeight="1" hidden="1">
      <c r="A181" s="128" t="s">
        <v>334</v>
      </c>
      <c r="B181" s="69" t="s">
        <v>406</v>
      </c>
      <c r="C181" s="127" t="s">
        <v>51</v>
      </c>
      <c r="D181" s="127" t="s">
        <v>49</v>
      </c>
      <c r="E181" s="118" t="s">
        <v>387</v>
      </c>
      <c r="F181" s="136" t="s">
        <v>65</v>
      </c>
      <c r="G181" s="60"/>
      <c r="H181" s="60"/>
      <c r="I181" s="60">
        <f>G181+H181</f>
        <v>0</v>
      </c>
      <c r="J181" s="60"/>
      <c r="K181" s="60">
        <f>I181+J181</f>
        <v>0</v>
      </c>
      <c r="L181" s="60"/>
      <c r="M181" s="60">
        <f>K181+L181</f>
        <v>0</v>
      </c>
      <c r="N181" s="60"/>
      <c r="O181" s="60">
        <f>M181+N181</f>
        <v>0</v>
      </c>
      <c r="P181" s="60"/>
      <c r="Q181" s="60">
        <f>O181+P181</f>
        <v>0</v>
      </c>
      <c r="R181" s="60"/>
      <c r="S181" s="60">
        <f>Q181+R181</f>
        <v>0</v>
      </c>
      <c r="T181" s="60"/>
      <c r="U181" s="60">
        <f>S181+T181</f>
        <v>0</v>
      </c>
      <c r="V181" s="60"/>
      <c r="W181" s="60">
        <f>U181+V181</f>
        <v>0</v>
      </c>
      <c r="X181" s="60"/>
      <c r="Y181" s="60">
        <f>W181+X181</f>
        <v>0</v>
      </c>
      <c r="Z181" s="60"/>
      <c r="AA181" s="60">
        <f>Y181+Z181</f>
        <v>0</v>
      </c>
      <c r="AB181" s="60"/>
      <c r="AC181" s="60">
        <f>AA181+AB181</f>
        <v>0</v>
      </c>
    </row>
    <row r="182" spans="1:29" s="6" customFormat="1" ht="15" customHeight="1">
      <c r="A182" s="79" t="s">
        <v>77</v>
      </c>
      <c r="B182" s="77" t="s">
        <v>406</v>
      </c>
      <c r="C182" s="78" t="s">
        <v>51</v>
      </c>
      <c r="D182" s="78" t="s">
        <v>49</v>
      </c>
      <c r="E182" s="81" t="s">
        <v>388</v>
      </c>
      <c r="F182" s="83"/>
      <c r="G182" s="82">
        <f aca="true" t="shared" si="131" ref="G182:AB184">G183</f>
        <v>137.9</v>
      </c>
      <c r="H182" s="82">
        <f t="shared" si="131"/>
        <v>0</v>
      </c>
      <c r="I182" s="82">
        <f t="shared" si="131"/>
        <v>137.9</v>
      </c>
      <c r="J182" s="82">
        <f t="shared" si="131"/>
        <v>0</v>
      </c>
      <c r="K182" s="82">
        <f t="shared" si="131"/>
        <v>137.9</v>
      </c>
      <c r="L182" s="82">
        <f t="shared" si="131"/>
        <v>0</v>
      </c>
      <c r="M182" s="82">
        <f t="shared" si="131"/>
        <v>137.9</v>
      </c>
      <c r="N182" s="82">
        <f t="shared" si="131"/>
        <v>0</v>
      </c>
      <c r="O182" s="82">
        <f t="shared" si="131"/>
        <v>137.9</v>
      </c>
      <c r="P182" s="82">
        <f t="shared" si="131"/>
        <v>0</v>
      </c>
      <c r="Q182" s="82">
        <f t="shared" si="131"/>
        <v>137.9</v>
      </c>
      <c r="R182" s="82">
        <f t="shared" si="131"/>
        <v>0</v>
      </c>
      <c r="S182" s="82">
        <f t="shared" si="131"/>
        <v>137.9</v>
      </c>
      <c r="T182" s="82">
        <f t="shared" si="131"/>
        <v>0</v>
      </c>
      <c r="U182" s="82">
        <f t="shared" si="131"/>
        <v>137.9</v>
      </c>
      <c r="V182" s="82">
        <f t="shared" si="131"/>
        <v>-60</v>
      </c>
      <c r="W182" s="82">
        <f aca="true" t="shared" si="132" ref="V182:AC184">W183</f>
        <v>77.9</v>
      </c>
      <c r="X182" s="82">
        <f t="shared" si="131"/>
        <v>0</v>
      </c>
      <c r="Y182" s="82">
        <f t="shared" si="132"/>
        <v>77.9</v>
      </c>
      <c r="Z182" s="82">
        <f t="shared" si="131"/>
        <v>0</v>
      </c>
      <c r="AA182" s="82">
        <f t="shared" si="132"/>
        <v>77.9</v>
      </c>
      <c r="AB182" s="82">
        <f t="shared" si="131"/>
        <v>-57.9</v>
      </c>
      <c r="AC182" s="82">
        <f t="shared" si="132"/>
        <v>20.000000000000007</v>
      </c>
    </row>
    <row r="183" spans="1:29" s="6" customFormat="1" ht="28.5" customHeight="1">
      <c r="A183" s="46" t="s">
        <v>456</v>
      </c>
      <c r="B183" s="69" t="s">
        <v>406</v>
      </c>
      <c r="C183" s="47" t="s">
        <v>51</v>
      </c>
      <c r="D183" s="47" t="s">
        <v>49</v>
      </c>
      <c r="E183" s="135" t="s">
        <v>388</v>
      </c>
      <c r="F183" s="28" t="s">
        <v>457</v>
      </c>
      <c r="G183" s="82">
        <f t="shared" si="131"/>
        <v>137.9</v>
      </c>
      <c r="H183" s="82">
        <f t="shared" si="131"/>
        <v>0</v>
      </c>
      <c r="I183" s="82">
        <f t="shared" si="131"/>
        <v>137.9</v>
      </c>
      <c r="J183" s="82">
        <f t="shared" si="131"/>
        <v>0</v>
      </c>
      <c r="K183" s="82">
        <f t="shared" si="131"/>
        <v>137.9</v>
      </c>
      <c r="L183" s="82">
        <f t="shared" si="131"/>
        <v>0</v>
      </c>
      <c r="M183" s="82">
        <f t="shared" si="131"/>
        <v>137.9</v>
      </c>
      <c r="N183" s="82">
        <f t="shared" si="131"/>
        <v>0</v>
      </c>
      <c r="O183" s="82">
        <f t="shared" si="131"/>
        <v>137.9</v>
      </c>
      <c r="P183" s="82">
        <f t="shared" si="131"/>
        <v>0</v>
      </c>
      <c r="Q183" s="82">
        <f t="shared" si="131"/>
        <v>137.9</v>
      </c>
      <c r="R183" s="82">
        <f t="shared" si="131"/>
        <v>0</v>
      </c>
      <c r="S183" s="82">
        <f t="shared" si="131"/>
        <v>137.9</v>
      </c>
      <c r="T183" s="82">
        <f t="shared" si="131"/>
        <v>0</v>
      </c>
      <c r="U183" s="82">
        <f t="shared" si="131"/>
        <v>137.9</v>
      </c>
      <c r="V183" s="82">
        <f t="shared" si="132"/>
        <v>-60</v>
      </c>
      <c r="W183" s="82">
        <f t="shared" si="132"/>
        <v>77.9</v>
      </c>
      <c r="X183" s="82">
        <f t="shared" si="132"/>
        <v>0</v>
      </c>
      <c r="Y183" s="82">
        <f t="shared" si="132"/>
        <v>77.9</v>
      </c>
      <c r="Z183" s="82">
        <f t="shared" si="132"/>
        <v>0</v>
      </c>
      <c r="AA183" s="82">
        <f t="shared" si="132"/>
        <v>77.9</v>
      </c>
      <c r="AB183" s="82">
        <f t="shared" si="132"/>
        <v>-57.9</v>
      </c>
      <c r="AC183" s="82">
        <f t="shared" si="132"/>
        <v>20.000000000000007</v>
      </c>
    </row>
    <row r="184" spans="1:29" s="6" customFormat="1" ht="30" customHeight="1">
      <c r="A184" s="33" t="s">
        <v>458</v>
      </c>
      <c r="B184" s="69" t="s">
        <v>406</v>
      </c>
      <c r="C184" s="47" t="s">
        <v>51</v>
      </c>
      <c r="D184" s="47" t="s">
        <v>49</v>
      </c>
      <c r="E184" s="135" t="s">
        <v>388</v>
      </c>
      <c r="F184" s="28" t="s">
        <v>424</v>
      </c>
      <c r="G184" s="82">
        <f t="shared" si="131"/>
        <v>137.9</v>
      </c>
      <c r="H184" s="82">
        <f t="shared" si="131"/>
        <v>0</v>
      </c>
      <c r="I184" s="82">
        <f t="shared" si="131"/>
        <v>137.9</v>
      </c>
      <c r="J184" s="82">
        <f t="shared" si="131"/>
        <v>0</v>
      </c>
      <c r="K184" s="82">
        <f t="shared" si="131"/>
        <v>137.9</v>
      </c>
      <c r="L184" s="82">
        <f t="shared" si="131"/>
        <v>0</v>
      </c>
      <c r="M184" s="82">
        <f t="shared" si="131"/>
        <v>137.9</v>
      </c>
      <c r="N184" s="82">
        <f t="shared" si="131"/>
        <v>0</v>
      </c>
      <c r="O184" s="82">
        <f t="shared" si="131"/>
        <v>137.9</v>
      </c>
      <c r="P184" s="82">
        <f t="shared" si="131"/>
        <v>0</v>
      </c>
      <c r="Q184" s="82">
        <f t="shared" si="131"/>
        <v>137.9</v>
      </c>
      <c r="R184" s="82">
        <f t="shared" si="131"/>
        <v>0</v>
      </c>
      <c r="S184" s="82">
        <f t="shared" si="131"/>
        <v>137.9</v>
      </c>
      <c r="T184" s="82">
        <f t="shared" si="131"/>
        <v>0</v>
      </c>
      <c r="U184" s="82">
        <f t="shared" si="131"/>
        <v>137.9</v>
      </c>
      <c r="V184" s="82">
        <f t="shared" si="132"/>
        <v>-60</v>
      </c>
      <c r="W184" s="82">
        <f t="shared" si="132"/>
        <v>77.9</v>
      </c>
      <c r="X184" s="82">
        <f t="shared" si="132"/>
        <v>0</v>
      </c>
      <c r="Y184" s="82">
        <f t="shared" si="132"/>
        <v>77.9</v>
      </c>
      <c r="Z184" s="82">
        <f t="shared" si="132"/>
        <v>0</v>
      </c>
      <c r="AA184" s="82">
        <f t="shared" si="132"/>
        <v>77.9</v>
      </c>
      <c r="AB184" s="82">
        <f t="shared" si="132"/>
        <v>-57.9</v>
      </c>
      <c r="AC184" s="82">
        <f t="shared" si="132"/>
        <v>20.000000000000007</v>
      </c>
    </row>
    <row r="185" spans="1:29" ht="27" customHeight="1" hidden="1">
      <c r="A185" s="128" t="s">
        <v>334</v>
      </c>
      <c r="B185" s="69" t="s">
        <v>406</v>
      </c>
      <c r="C185" s="127" t="s">
        <v>51</v>
      </c>
      <c r="D185" s="127" t="s">
        <v>49</v>
      </c>
      <c r="E185" s="153" t="s">
        <v>388</v>
      </c>
      <c r="F185" s="136" t="s">
        <v>65</v>
      </c>
      <c r="G185" s="60">
        <v>137.9</v>
      </c>
      <c r="H185" s="60"/>
      <c r="I185" s="60">
        <f>G185+H185</f>
        <v>137.9</v>
      </c>
      <c r="J185" s="60"/>
      <c r="K185" s="60">
        <f>I185+J185</f>
        <v>137.9</v>
      </c>
      <c r="L185" s="60"/>
      <c r="M185" s="60">
        <f>K185+L185</f>
        <v>137.9</v>
      </c>
      <c r="N185" s="60"/>
      <c r="O185" s="60">
        <f>M185+N185</f>
        <v>137.9</v>
      </c>
      <c r="P185" s="60"/>
      <c r="Q185" s="60">
        <f>O185+P185</f>
        <v>137.9</v>
      </c>
      <c r="R185" s="60"/>
      <c r="S185" s="60">
        <f>Q185+R185</f>
        <v>137.9</v>
      </c>
      <c r="T185" s="60"/>
      <c r="U185" s="60">
        <f>S185+T185</f>
        <v>137.9</v>
      </c>
      <c r="V185" s="60">
        <v>-60</v>
      </c>
      <c r="W185" s="60">
        <f>U185+V185</f>
        <v>77.9</v>
      </c>
      <c r="X185" s="60"/>
      <c r="Y185" s="60">
        <f>W185+X185</f>
        <v>77.9</v>
      </c>
      <c r="Z185" s="60"/>
      <c r="AA185" s="60">
        <f>Y185+Z185</f>
        <v>77.9</v>
      </c>
      <c r="AB185" s="60">
        <v>-57.9</v>
      </c>
      <c r="AC185" s="60">
        <f>AA185+AB185</f>
        <v>20.000000000000007</v>
      </c>
    </row>
    <row r="186" spans="1:29" s="6" customFormat="1" ht="27.75" customHeight="1">
      <c r="A186" s="79" t="s">
        <v>30</v>
      </c>
      <c r="B186" s="77" t="s">
        <v>406</v>
      </c>
      <c r="C186" s="78" t="s">
        <v>51</v>
      </c>
      <c r="D186" s="78" t="s">
        <v>49</v>
      </c>
      <c r="E186" s="81" t="s">
        <v>389</v>
      </c>
      <c r="F186" s="83"/>
      <c r="G186" s="82">
        <f aca="true" t="shared" si="133" ref="G186:X188">G187</f>
        <v>806.9</v>
      </c>
      <c r="H186" s="82">
        <f t="shared" si="133"/>
        <v>-36</v>
      </c>
      <c r="I186" s="82">
        <f t="shared" si="133"/>
        <v>770.9</v>
      </c>
      <c r="J186" s="82">
        <f t="shared" si="133"/>
        <v>0</v>
      </c>
      <c r="K186" s="82">
        <f t="shared" si="133"/>
        <v>770.9</v>
      </c>
      <c r="L186" s="82">
        <f t="shared" si="133"/>
        <v>0</v>
      </c>
      <c r="M186" s="82">
        <f t="shared" si="133"/>
        <v>770.9</v>
      </c>
      <c r="N186" s="213">
        <f t="shared" si="133"/>
        <v>72.445</v>
      </c>
      <c r="O186" s="213">
        <f t="shared" si="133"/>
        <v>843.345</v>
      </c>
      <c r="P186" s="213">
        <f t="shared" si="133"/>
        <v>0</v>
      </c>
      <c r="Q186" s="213">
        <f t="shared" si="133"/>
        <v>843.345</v>
      </c>
      <c r="R186" s="213">
        <f t="shared" si="133"/>
        <v>0</v>
      </c>
      <c r="S186" s="213">
        <f t="shared" si="133"/>
        <v>843.345</v>
      </c>
      <c r="T186" s="213">
        <f t="shared" si="133"/>
        <v>0</v>
      </c>
      <c r="U186" s="213">
        <f t="shared" si="133"/>
        <v>843.345</v>
      </c>
      <c r="V186" s="213">
        <f t="shared" si="133"/>
        <v>-140</v>
      </c>
      <c r="W186" s="213">
        <f aca="true" t="shared" si="134" ref="V186:AC188">W187</f>
        <v>703.345</v>
      </c>
      <c r="X186" s="213">
        <f t="shared" si="133"/>
        <v>0</v>
      </c>
      <c r="Y186" s="213">
        <f t="shared" si="134"/>
        <v>703.345</v>
      </c>
      <c r="Z186" s="213">
        <f t="shared" si="134"/>
        <v>15</v>
      </c>
      <c r="AA186" s="213">
        <f t="shared" si="134"/>
        <v>718.345</v>
      </c>
      <c r="AB186" s="213">
        <f t="shared" si="134"/>
        <v>-28.10815</v>
      </c>
      <c r="AC186" s="213">
        <f t="shared" si="134"/>
        <v>690.23685</v>
      </c>
    </row>
    <row r="187" spans="1:29" ht="27.75" customHeight="1">
      <c r="A187" s="46" t="s">
        <v>456</v>
      </c>
      <c r="B187" s="69" t="s">
        <v>406</v>
      </c>
      <c r="C187" s="34" t="s">
        <v>51</v>
      </c>
      <c r="D187" s="34" t="s">
        <v>49</v>
      </c>
      <c r="E187" s="42" t="s">
        <v>389</v>
      </c>
      <c r="F187" s="28" t="s">
        <v>457</v>
      </c>
      <c r="G187" s="60">
        <f t="shared" si="133"/>
        <v>806.9</v>
      </c>
      <c r="H187" s="60">
        <f t="shared" si="133"/>
        <v>-36</v>
      </c>
      <c r="I187" s="60">
        <f t="shared" si="133"/>
        <v>770.9</v>
      </c>
      <c r="J187" s="60">
        <f t="shared" si="133"/>
        <v>0</v>
      </c>
      <c r="K187" s="60">
        <f t="shared" si="133"/>
        <v>770.9</v>
      </c>
      <c r="L187" s="60">
        <f t="shared" si="133"/>
        <v>0</v>
      </c>
      <c r="M187" s="60">
        <f t="shared" si="133"/>
        <v>770.9</v>
      </c>
      <c r="N187" s="88">
        <f t="shared" si="133"/>
        <v>72.445</v>
      </c>
      <c r="O187" s="88">
        <f t="shared" si="133"/>
        <v>843.345</v>
      </c>
      <c r="P187" s="88">
        <f t="shared" si="133"/>
        <v>0</v>
      </c>
      <c r="Q187" s="88">
        <f t="shared" si="133"/>
        <v>843.345</v>
      </c>
      <c r="R187" s="88">
        <f t="shared" si="133"/>
        <v>0</v>
      </c>
      <c r="S187" s="88">
        <f t="shared" si="133"/>
        <v>843.345</v>
      </c>
      <c r="T187" s="88">
        <f t="shared" si="133"/>
        <v>0</v>
      </c>
      <c r="U187" s="88">
        <f t="shared" si="133"/>
        <v>843.345</v>
      </c>
      <c r="V187" s="88">
        <f t="shared" si="134"/>
        <v>-140</v>
      </c>
      <c r="W187" s="88">
        <f t="shared" si="134"/>
        <v>703.345</v>
      </c>
      <c r="X187" s="88">
        <f t="shared" si="134"/>
        <v>0</v>
      </c>
      <c r="Y187" s="88">
        <f t="shared" si="134"/>
        <v>703.345</v>
      </c>
      <c r="Z187" s="88">
        <f t="shared" si="134"/>
        <v>15</v>
      </c>
      <c r="AA187" s="88">
        <f t="shared" si="134"/>
        <v>718.345</v>
      </c>
      <c r="AB187" s="88">
        <f t="shared" si="134"/>
        <v>-28.10815</v>
      </c>
      <c r="AC187" s="88">
        <f t="shared" si="134"/>
        <v>690.23685</v>
      </c>
    </row>
    <row r="188" spans="1:29" ht="27.75" customHeight="1">
      <c r="A188" s="33" t="s">
        <v>458</v>
      </c>
      <c r="B188" s="69" t="s">
        <v>406</v>
      </c>
      <c r="C188" s="34" t="s">
        <v>51</v>
      </c>
      <c r="D188" s="34" t="s">
        <v>49</v>
      </c>
      <c r="E188" s="42" t="s">
        <v>389</v>
      </c>
      <c r="F188" s="28" t="s">
        <v>424</v>
      </c>
      <c r="G188" s="60">
        <f t="shared" si="133"/>
        <v>806.9</v>
      </c>
      <c r="H188" s="60">
        <f t="shared" si="133"/>
        <v>-36</v>
      </c>
      <c r="I188" s="60">
        <f t="shared" si="133"/>
        <v>770.9</v>
      </c>
      <c r="J188" s="60">
        <f t="shared" si="133"/>
        <v>0</v>
      </c>
      <c r="K188" s="60">
        <f t="shared" si="133"/>
        <v>770.9</v>
      </c>
      <c r="L188" s="60">
        <f t="shared" si="133"/>
        <v>0</v>
      </c>
      <c r="M188" s="60">
        <f t="shared" si="133"/>
        <v>770.9</v>
      </c>
      <c r="N188" s="88">
        <f t="shared" si="133"/>
        <v>72.445</v>
      </c>
      <c r="O188" s="88">
        <f t="shared" si="133"/>
        <v>843.345</v>
      </c>
      <c r="P188" s="88">
        <f t="shared" si="133"/>
        <v>0</v>
      </c>
      <c r="Q188" s="88">
        <f t="shared" si="133"/>
        <v>843.345</v>
      </c>
      <c r="R188" s="88">
        <f t="shared" si="133"/>
        <v>0</v>
      </c>
      <c r="S188" s="88">
        <f t="shared" si="133"/>
        <v>843.345</v>
      </c>
      <c r="T188" s="88">
        <f t="shared" si="133"/>
        <v>0</v>
      </c>
      <c r="U188" s="88">
        <f t="shared" si="133"/>
        <v>843.345</v>
      </c>
      <c r="V188" s="88">
        <f t="shared" si="134"/>
        <v>-140</v>
      </c>
      <c r="W188" s="88">
        <f t="shared" si="134"/>
        <v>703.345</v>
      </c>
      <c r="X188" s="88">
        <f t="shared" si="134"/>
        <v>0</v>
      </c>
      <c r="Y188" s="88">
        <f t="shared" si="134"/>
        <v>703.345</v>
      </c>
      <c r="Z188" s="88">
        <f t="shared" si="134"/>
        <v>15</v>
      </c>
      <c r="AA188" s="88">
        <f t="shared" si="134"/>
        <v>718.345</v>
      </c>
      <c r="AB188" s="88">
        <f t="shared" si="134"/>
        <v>-28.10815</v>
      </c>
      <c r="AC188" s="88">
        <f t="shared" si="134"/>
        <v>690.23685</v>
      </c>
    </row>
    <row r="189" spans="1:29" ht="27" customHeight="1" hidden="1">
      <c r="A189" s="128" t="s">
        <v>334</v>
      </c>
      <c r="B189" s="69" t="s">
        <v>406</v>
      </c>
      <c r="C189" s="127" t="s">
        <v>51</v>
      </c>
      <c r="D189" s="127" t="s">
        <v>49</v>
      </c>
      <c r="E189" s="118" t="s">
        <v>389</v>
      </c>
      <c r="F189" s="136" t="s">
        <v>65</v>
      </c>
      <c r="G189" s="60">
        <v>806.9</v>
      </c>
      <c r="H189" s="60">
        <v>-36</v>
      </c>
      <c r="I189" s="211">
        <f>G189+H189</f>
        <v>770.9</v>
      </c>
      <c r="J189" s="211"/>
      <c r="K189" s="211">
        <f>I189+J189</f>
        <v>770.9</v>
      </c>
      <c r="L189" s="211"/>
      <c r="M189" s="211">
        <f>K189+L189</f>
        <v>770.9</v>
      </c>
      <c r="N189" s="212">
        <v>72.445</v>
      </c>
      <c r="O189" s="212">
        <f>M189+N189</f>
        <v>843.345</v>
      </c>
      <c r="P189" s="212"/>
      <c r="Q189" s="212">
        <f>O189+P189</f>
        <v>843.345</v>
      </c>
      <c r="R189" s="212"/>
      <c r="S189" s="212">
        <f>Q189+R189</f>
        <v>843.345</v>
      </c>
      <c r="T189" s="212"/>
      <c r="U189" s="212">
        <f>S189+T189</f>
        <v>843.345</v>
      </c>
      <c r="V189" s="212">
        <v>-140</v>
      </c>
      <c r="W189" s="212">
        <f>U189+V189</f>
        <v>703.345</v>
      </c>
      <c r="X189" s="212"/>
      <c r="Y189" s="212">
        <f>W189+X189</f>
        <v>703.345</v>
      </c>
      <c r="Z189" s="212">
        <v>15</v>
      </c>
      <c r="AA189" s="212">
        <f>Y189+Z189</f>
        <v>718.345</v>
      </c>
      <c r="AB189" s="358">
        <v>-28.10815</v>
      </c>
      <c r="AC189" s="212">
        <f>AA189+AB189</f>
        <v>690.23685</v>
      </c>
    </row>
    <row r="190" spans="1:29" s="15" customFormat="1" ht="15" customHeight="1">
      <c r="A190" s="38" t="s">
        <v>78</v>
      </c>
      <c r="B190" s="68" t="s">
        <v>406</v>
      </c>
      <c r="C190" s="43" t="s">
        <v>52</v>
      </c>
      <c r="D190" s="43"/>
      <c r="E190" s="42"/>
      <c r="F190" s="41"/>
      <c r="G190" s="62">
        <f aca="true" t="shared" si="135" ref="G190:M191">G191</f>
        <v>7142.57</v>
      </c>
      <c r="H190" s="62">
        <f t="shared" si="135"/>
        <v>0</v>
      </c>
      <c r="I190" s="62">
        <f t="shared" si="135"/>
        <v>7142.57</v>
      </c>
      <c r="J190" s="62">
        <f t="shared" si="135"/>
        <v>0</v>
      </c>
      <c r="K190" s="87">
        <f t="shared" si="135"/>
        <v>7142.57</v>
      </c>
      <c r="L190" s="62">
        <f t="shared" si="135"/>
        <v>0</v>
      </c>
      <c r="M190" s="87">
        <f t="shared" si="135"/>
        <v>7142.57</v>
      </c>
      <c r="N190" s="87">
        <f aca="true" t="shared" si="136" ref="N190:AC190">N191</f>
        <v>0</v>
      </c>
      <c r="O190" s="87">
        <f t="shared" si="136"/>
        <v>7142.57</v>
      </c>
      <c r="P190" s="87">
        <f t="shared" si="136"/>
        <v>0</v>
      </c>
      <c r="Q190" s="87">
        <f t="shared" si="136"/>
        <v>7142.570000000001</v>
      </c>
      <c r="R190" s="87">
        <f t="shared" si="136"/>
        <v>0</v>
      </c>
      <c r="S190" s="87">
        <f t="shared" si="136"/>
        <v>7142.570000000001</v>
      </c>
      <c r="T190" s="87">
        <f t="shared" si="136"/>
        <v>0</v>
      </c>
      <c r="U190" s="87">
        <f t="shared" si="136"/>
        <v>7142.570000000001</v>
      </c>
      <c r="V190" s="87">
        <f t="shared" si="136"/>
        <v>-1.1102230246251565E-14</v>
      </c>
      <c r="W190" s="87">
        <f t="shared" si="136"/>
        <v>7142.57</v>
      </c>
      <c r="X190" s="87">
        <f t="shared" si="136"/>
        <v>0</v>
      </c>
      <c r="Y190" s="87">
        <f t="shared" si="136"/>
        <v>7142.57</v>
      </c>
      <c r="Z190" s="87">
        <f t="shared" si="136"/>
        <v>439.35</v>
      </c>
      <c r="AA190" s="87">
        <f t="shared" si="136"/>
        <v>7581.920000000001</v>
      </c>
      <c r="AB190" s="87">
        <f t="shared" si="136"/>
        <v>481.9</v>
      </c>
      <c r="AC190" s="87">
        <f t="shared" si="136"/>
        <v>8063.820000000001</v>
      </c>
    </row>
    <row r="191" spans="1:29" s="19" customFormat="1" ht="15" customHeight="1">
      <c r="A191" s="27" t="s">
        <v>79</v>
      </c>
      <c r="B191" s="68" t="s">
        <v>406</v>
      </c>
      <c r="C191" s="64" t="s">
        <v>52</v>
      </c>
      <c r="D191" s="64" t="s">
        <v>46</v>
      </c>
      <c r="E191" s="119"/>
      <c r="F191" s="133"/>
      <c r="G191" s="66">
        <f t="shared" si="135"/>
        <v>7142.57</v>
      </c>
      <c r="H191" s="66">
        <f t="shared" si="135"/>
        <v>0</v>
      </c>
      <c r="I191" s="66">
        <f t="shared" si="135"/>
        <v>7142.57</v>
      </c>
      <c r="J191" s="66">
        <f t="shared" si="135"/>
        <v>0</v>
      </c>
      <c r="K191" s="50">
        <f t="shared" si="135"/>
        <v>7142.57</v>
      </c>
      <c r="L191" s="66">
        <f t="shared" si="135"/>
        <v>0</v>
      </c>
      <c r="M191" s="50">
        <f t="shared" si="135"/>
        <v>7142.57</v>
      </c>
      <c r="N191" s="50">
        <f aca="true" t="shared" si="137" ref="N191:S191">N192+N228</f>
        <v>0</v>
      </c>
      <c r="O191" s="50">
        <f t="shared" si="137"/>
        <v>7142.57</v>
      </c>
      <c r="P191" s="50">
        <f t="shared" si="137"/>
        <v>0</v>
      </c>
      <c r="Q191" s="50">
        <f t="shared" si="137"/>
        <v>7142.570000000001</v>
      </c>
      <c r="R191" s="50">
        <f t="shared" si="137"/>
        <v>0</v>
      </c>
      <c r="S191" s="50">
        <f t="shared" si="137"/>
        <v>7142.570000000001</v>
      </c>
      <c r="T191" s="50">
        <f aca="true" t="shared" si="138" ref="T191:AA191">T192+T228</f>
        <v>0</v>
      </c>
      <c r="U191" s="50">
        <f t="shared" si="138"/>
        <v>7142.570000000001</v>
      </c>
      <c r="V191" s="50">
        <f t="shared" si="138"/>
        <v>-1.1102230246251565E-14</v>
      </c>
      <c r="W191" s="50">
        <f t="shared" si="138"/>
        <v>7142.57</v>
      </c>
      <c r="X191" s="50">
        <f t="shared" si="138"/>
        <v>0</v>
      </c>
      <c r="Y191" s="50">
        <f t="shared" si="138"/>
        <v>7142.57</v>
      </c>
      <c r="Z191" s="50">
        <f t="shared" si="138"/>
        <v>439.35</v>
      </c>
      <c r="AA191" s="50">
        <f t="shared" si="138"/>
        <v>7581.920000000001</v>
      </c>
      <c r="AB191" s="50">
        <f>AB192+AB228</f>
        <v>481.9</v>
      </c>
      <c r="AC191" s="50">
        <f>AC192+AC228</f>
        <v>8063.820000000001</v>
      </c>
    </row>
    <row r="192" spans="1:29" s="95" customFormat="1" ht="30" customHeight="1">
      <c r="A192" s="125" t="s">
        <v>101</v>
      </c>
      <c r="B192" s="106" t="s">
        <v>406</v>
      </c>
      <c r="C192" s="92" t="s">
        <v>52</v>
      </c>
      <c r="D192" s="92" t="s">
        <v>46</v>
      </c>
      <c r="E192" s="108" t="s">
        <v>102</v>
      </c>
      <c r="F192" s="137"/>
      <c r="G192" s="140">
        <f aca="true" t="shared" si="139" ref="G192:M192">G193+G228</f>
        <v>7142.57</v>
      </c>
      <c r="H192" s="140">
        <f t="shared" si="139"/>
        <v>0</v>
      </c>
      <c r="I192" s="140">
        <f t="shared" si="139"/>
        <v>7142.57</v>
      </c>
      <c r="J192" s="140">
        <f t="shared" si="139"/>
        <v>0</v>
      </c>
      <c r="K192" s="51">
        <f t="shared" si="139"/>
        <v>7142.57</v>
      </c>
      <c r="L192" s="140">
        <f t="shared" si="139"/>
        <v>0</v>
      </c>
      <c r="M192" s="51">
        <f t="shared" si="139"/>
        <v>7142.57</v>
      </c>
      <c r="N192" s="51">
        <f aca="true" t="shared" si="140" ref="N192:S192">N193+N209+N221</f>
        <v>0</v>
      </c>
      <c r="O192" s="51">
        <f t="shared" si="140"/>
        <v>7102.57</v>
      </c>
      <c r="P192" s="51">
        <f t="shared" si="140"/>
        <v>0</v>
      </c>
      <c r="Q192" s="51">
        <f t="shared" si="140"/>
        <v>7102.570000000001</v>
      </c>
      <c r="R192" s="51">
        <f t="shared" si="140"/>
        <v>0</v>
      </c>
      <c r="S192" s="51">
        <f t="shared" si="140"/>
        <v>7102.570000000001</v>
      </c>
      <c r="T192" s="51">
        <f aca="true" t="shared" si="141" ref="T192:AA192">T193+T209+T221</f>
        <v>0</v>
      </c>
      <c r="U192" s="51">
        <f t="shared" si="141"/>
        <v>7102.570000000001</v>
      </c>
      <c r="V192" s="51">
        <f t="shared" si="141"/>
        <v>-1.1102230246251565E-14</v>
      </c>
      <c r="W192" s="51">
        <f t="shared" si="141"/>
        <v>7102.57</v>
      </c>
      <c r="X192" s="51">
        <f t="shared" si="141"/>
        <v>0</v>
      </c>
      <c r="Y192" s="51">
        <f t="shared" si="141"/>
        <v>7102.57</v>
      </c>
      <c r="Z192" s="51">
        <f t="shared" si="141"/>
        <v>439.35</v>
      </c>
      <c r="AA192" s="51">
        <f t="shared" si="141"/>
        <v>7541.920000000001</v>
      </c>
      <c r="AB192" s="51">
        <f>AB193+AB209+AB221</f>
        <v>491.9</v>
      </c>
      <c r="AC192" s="51">
        <f>AC193+AC209+AC221</f>
        <v>8033.820000000001</v>
      </c>
    </row>
    <row r="193" spans="1:29" s="6" customFormat="1" ht="15.75" customHeight="1">
      <c r="A193" s="79" t="s">
        <v>104</v>
      </c>
      <c r="B193" s="69" t="s">
        <v>406</v>
      </c>
      <c r="C193" s="78" t="s">
        <v>52</v>
      </c>
      <c r="D193" s="78" t="s">
        <v>46</v>
      </c>
      <c r="E193" s="81" t="s">
        <v>103</v>
      </c>
      <c r="F193" s="83"/>
      <c r="G193" s="82">
        <f aca="true" t="shared" si="142" ref="G193:M193">G194+G200+G210+G216+G222</f>
        <v>7102.57</v>
      </c>
      <c r="H193" s="82">
        <f t="shared" si="142"/>
        <v>0</v>
      </c>
      <c r="I193" s="82">
        <f t="shared" si="142"/>
        <v>7102.57</v>
      </c>
      <c r="J193" s="82">
        <f t="shared" si="142"/>
        <v>0</v>
      </c>
      <c r="K193" s="213">
        <f t="shared" si="142"/>
        <v>7102.57</v>
      </c>
      <c r="L193" s="82">
        <f t="shared" si="142"/>
        <v>0</v>
      </c>
      <c r="M193" s="213">
        <f t="shared" si="142"/>
        <v>7102.57</v>
      </c>
      <c r="N193" s="233">
        <f aca="true" t="shared" si="143" ref="N193:S193">N194+N200</f>
        <v>0</v>
      </c>
      <c r="O193" s="233">
        <f t="shared" si="143"/>
        <v>5660.605</v>
      </c>
      <c r="P193" s="233">
        <f t="shared" si="143"/>
        <v>-1.121</v>
      </c>
      <c r="Q193" s="233">
        <f t="shared" si="143"/>
        <v>5659.484</v>
      </c>
      <c r="R193" s="233">
        <f t="shared" si="143"/>
        <v>0</v>
      </c>
      <c r="S193" s="233">
        <f t="shared" si="143"/>
        <v>5659.484</v>
      </c>
      <c r="T193" s="233">
        <f aca="true" t="shared" si="144" ref="T193:Y193">T194+T200</f>
        <v>0</v>
      </c>
      <c r="U193" s="233">
        <f t="shared" si="144"/>
        <v>5659.484</v>
      </c>
      <c r="V193" s="233">
        <f t="shared" si="144"/>
        <v>2.4499999999999886</v>
      </c>
      <c r="W193" s="233">
        <f t="shared" si="144"/>
        <v>5661.934</v>
      </c>
      <c r="X193" s="233">
        <f t="shared" si="144"/>
        <v>0</v>
      </c>
      <c r="Y193" s="233">
        <f t="shared" si="144"/>
        <v>5661.934</v>
      </c>
      <c r="Z193" s="233">
        <f>Z194+Z200</f>
        <v>406.81</v>
      </c>
      <c r="AA193" s="233">
        <f>AA194+AA200</f>
        <v>6068.744000000001</v>
      </c>
      <c r="AB193" s="233">
        <f>AB194+AB200</f>
        <v>426.7</v>
      </c>
      <c r="AC193" s="233">
        <f>AC194+AC200</f>
        <v>6495.444</v>
      </c>
    </row>
    <row r="194" spans="1:29" s="6" customFormat="1" ht="15.75">
      <c r="A194" s="79" t="s">
        <v>115</v>
      </c>
      <c r="B194" s="69" t="s">
        <v>406</v>
      </c>
      <c r="C194" s="78" t="s">
        <v>52</v>
      </c>
      <c r="D194" s="78" t="s">
        <v>46</v>
      </c>
      <c r="E194" s="81" t="s">
        <v>105</v>
      </c>
      <c r="F194" s="83"/>
      <c r="G194" s="82">
        <f aca="true" t="shared" si="145" ref="G194:AB195">G195</f>
        <v>4386.375</v>
      </c>
      <c r="H194" s="82">
        <f t="shared" si="145"/>
        <v>-10</v>
      </c>
      <c r="I194" s="82">
        <f t="shared" si="145"/>
        <v>4376.375</v>
      </c>
      <c r="J194" s="82">
        <f t="shared" si="145"/>
        <v>-11.7</v>
      </c>
      <c r="K194" s="213">
        <f t="shared" si="145"/>
        <v>4364.675</v>
      </c>
      <c r="L194" s="82">
        <f t="shared" si="145"/>
        <v>0</v>
      </c>
      <c r="M194" s="213">
        <f t="shared" si="145"/>
        <v>4364.675</v>
      </c>
      <c r="N194" s="82">
        <f t="shared" si="145"/>
        <v>-8.5</v>
      </c>
      <c r="O194" s="213">
        <f t="shared" si="145"/>
        <v>4356.175</v>
      </c>
      <c r="P194" s="82">
        <f t="shared" si="145"/>
        <v>0</v>
      </c>
      <c r="Q194" s="213">
        <f t="shared" si="145"/>
        <v>4356.175</v>
      </c>
      <c r="R194" s="82">
        <f t="shared" si="145"/>
        <v>-41</v>
      </c>
      <c r="S194" s="213">
        <f t="shared" si="145"/>
        <v>4315.175</v>
      </c>
      <c r="T194" s="82">
        <f t="shared" si="145"/>
        <v>0</v>
      </c>
      <c r="U194" s="213">
        <f t="shared" si="145"/>
        <v>4315.175</v>
      </c>
      <c r="V194" s="82">
        <f t="shared" si="145"/>
        <v>69.71</v>
      </c>
      <c r="W194" s="213">
        <f>W195</f>
        <v>4384.885</v>
      </c>
      <c r="X194" s="82">
        <f t="shared" si="145"/>
        <v>0</v>
      </c>
      <c r="Y194" s="213">
        <f>Y195</f>
        <v>4384.885</v>
      </c>
      <c r="Z194" s="82">
        <f t="shared" si="145"/>
        <v>399.1</v>
      </c>
      <c r="AA194" s="213">
        <f>AA195</f>
        <v>4783.985000000001</v>
      </c>
      <c r="AB194" s="82">
        <f t="shared" si="145"/>
        <v>217.5</v>
      </c>
      <c r="AC194" s="213">
        <f>AC195</f>
        <v>5001.485000000001</v>
      </c>
    </row>
    <row r="195" spans="1:29" ht="42" customHeight="1">
      <c r="A195" s="114" t="s">
        <v>452</v>
      </c>
      <c r="B195" s="69" t="s">
        <v>406</v>
      </c>
      <c r="C195" s="47" t="s">
        <v>52</v>
      </c>
      <c r="D195" s="47" t="s">
        <v>46</v>
      </c>
      <c r="E195" s="135" t="s">
        <v>105</v>
      </c>
      <c r="F195" s="37" t="s">
        <v>341</v>
      </c>
      <c r="G195" s="60">
        <f t="shared" si="145"/>
        <v>4386.375</v>
      </c>
      <c r="H195" s="60">
        <f t="shared" si="145"/>
        <v>-10</v>
      </c>
      <c r="I195" s="60">
        <f t="shared" si="145"/>
        <v>4376.375</v>
      </c>
      <c r="J195" s="60">
        <f t="shared" si="145"/>
        <v>-11.7</v>
      </c>
      <c r="K195" s="88">
        <f t="shared" si="145"/>
        <v>4364.675</v>
      </c>
      <c r="L195" s="60">
        <f t="shared" si="145"/>
        <v>0</v>
      </c>
      <c r="M195" s="88">
        <f t="shared" si="145"/>
        <v>4364.675</v>
      </c>
      <c r="N195" s="60">
        <f t="shared" si="145"/>
        <v>-8.5</v>
      </c>
      <c r="O195" s="88">
        <f t="shared" si="145"/>
        <v>4356.175</v>
      </c>
      <c r="P195" s="60">
        <f t="shared" si="145"/>
        <v>0</v>
      </c>
      <c r="Q195" s="88">
        <f t="shared" si="145"/>
        <v>4356.175</v>
      </c>
      <c r="R195" s="60">
        <f t="shared" si="145"/>
        <v>-41</v>
      </c>
      <c r="S195" s="88">
        <f t="shared" si="145"/>
        <v>4315.175</v>
      </c>
      <c r="T195" s="60">
        <f t="shared" si="145"/>
        <v>0</v>
      </c>
      <c r="U195" s="88">
        <f t="shared" si="145"/>
        <v>4315.175</v>
      </c>
      <c r="V195" s="60">
        <f>V196</f>
        <v>69.71</v>
      </c>
      <c r="W195" s="88">
        <f>W196</f>
        <v>4384.885</v>
      </c>
      <c r="X195" s="60">
        <f>X196</f>
        <v>0</v>
      </c>
      <c r="Y195" s="88">
        <f>Y196</f>
        <v>4384.885</v>
      </c>
      <c r="Z195" s="60">
        <f>Z196</f>
        <v>399.1</v>
      </c>
      <c r="AA195" s="88">
        <f>AA196</f>
        <v>4783.985000000001</v>
      </c>
      <c r="AB195" s="60">
        <f>AB196</f>
        <v>217.5</v>
      </c>
      <c r="AC195" s="88">
        <f>AC196</f>
        <v>5001.485000000001</v>
      </c>
    </row>
    <row r="196" spans="1:29" ht="16.5" customHeight="1">
      <c r="A196" s="36" t="s">
        <v>347</v>
      </c>
      <c r="B196" s="69" t="s">
        <v>406</v>
      </c>
      <c r="C196" s="34" t="s">
        <v>52</v>
      </c>
      <c r="D196" s="34" t="s">
        <v>46</v>
      </c>
      <c r="E196" s="135" t="s">
        <v>105</v>
      </c>
      <c r="F196" s="28" t="s">
        <v>96</v>
      </c>
      <c r="G196" s="60">
        <f aca="true" t="shared" si="146" ref="G196:M196">G197+G198+G199</f>
        <v>4386.375</v>
      </c>
      <c r="H196" s="60">
        <f t="shared" si="146"/>
        <v>-10</v>
      </c>
      <c r="I196" s="60">
        <f t="shared" si="146"/>
        <v>4376.375</v>
      </c>
      <c r="J196" s="60">
        <f t="shared" si="146"/>
        <v>-11.7</v>
      </c>
      <c r="K196" s="88">
        <f t="shared" si="146"/>
        <v>4364.675</v>
      </c>
      <c r="L196" s="60">
        <f t="shared" si="146"/>
        <v>0</v>
      </c>
      <c r="M196" s="88">
        <f t="shared" si="146"/>
        <v>4364.675</v>
      </c>
      <c r="N196" s="60">
        <f aca="true" t="shared" si="147" ref="N196:S196">N197+N198+N199</f>
        <v>-8.5</v>
      </c>
      <c r="O196" s="88">
        <f t="shared" si="147"/>
        <v>4356.175</v>
      </c>
      <c r="P196" s="60">
        <f t="shared" si="147"/>
        <v>0</v>
      </c>
      <c r="Q196" s="88">
        <f t="shared" si="147"/>
        <v>4356.175</v>
      </c>
      <c r="R196" s="60">
        <f t="shared" si="147"/>
        <v>-41</v>
      </c>
      <c r="S196" s="88">
        <f t="shared" si="147"/>
        <v>4315.175</v>
      </c>
      <c r="T196" s="60">
        <f aca="true" t="shared" si="148" ref="T196:Y196">T197+T198+T199</f>
        <v>0</v>
      </c>
      <c r="U196" s="88">
        <f t="shared" si="148"/>
        <v>4315.175</v>
      </c>
      <c r="V196" s="60">
        <f t="shared" si="148"/>
        <v>69.71</v>
      </c>
      <c r="W196" s="88">
        <f t="shared" si="148"/>
        <v>4384.885</v>
      </c>
      <c r="X196" s="60">
        <f t="shared" si="148"/>
        <v>0</v>
      </c>
      <c r="Y196" s="88">
        <f t="shared" si="148"/>
        <v>4384.885</v>
      </c>
      <c r="Z196" s="60">
        <f>Z197+Z198+Z199</f>
        <v>399.1</v>
      </c>
      <c r="AA196" s="88">
        <f>AA197+AA198+AA199</f>
        <v>4783.985000000001</v>
      </c>
      <c r="AB196" s="60">
        <f>AB197+AB198+AB199</f>
        <v>217.5</v>
      </c>
      <c r="AC196" s="88">
        <f>AC197+AC198+AC199</f>
        <v>5001.485000000001</v>
      </c>
    </row>
    <row r="197" spans="1:29" ht="15.75" hidden="1">
      <c r="A197" s="128" t="s">
        <v>11</v>
      </c>
      <c r="B197" s="69" t="s">
        <v>406</v>
      </c>
      <c r="C197" s="127" t="s">
        <v>52</v>
      </c>
      <c r="D197" s="127" t="s">
        <v>46</v>
      </c>
      <c r="E197" s="153" t="s">
        <v>105</v>
      </c>
      <c r="F197" s="127" t="s">
        <v>80</v>
      </c>
      <c r="G197" s="60">
        <v>3451.115</v>
      </c>
      <c r="H197" s="60"/>
      <c r="I197" s="211">
        <f>G197+H197</f>
        <v>3451.115</v>
      </c>
      <c r="J197" s="211">
        <v>-11.7</v>
      </c>
      <c r="K197" s="212">
        <f>I197+J197</f>
        <v>3439.415</v>
      </c>
      <c r="L197" s="211"/>
      <c r="M197" s="212">
        <f>K197+L197</f>
        <v>3439.415</v>
      </c>
      <c r="N197" s="211">
        <v>-8.5</v>
      </c>
      <c r="O197" s="212">
        <f>M197+N197</f>
        <v>3430.915</v>
      </c>
      <c r="P197" s="211"/>
      <c r="Q197" s="212">
        <f>O197+P197</f>
        <v>3430.915</v>
      </c>
      <c r="R197" s="211">
        <v>-41</v>
      </c>
      <c r="S197" s="212">
        <f>Q197+R197</f>
        <v>3389.915</v>
      </c>
      <c r="T197" s="211"/>
      <c r="U197" s="212">
        <f>S197+T197</f>
        <v>3389.915</v>
      </c>
      <c r="V197" s="211"/>
      <c r="W197" s="212">
        <f>U197+V197</f>
        <v>3389.915</v>
      </c>
      <c r="X197" s="211">
        <v>-6</v>
      </c>
      <c r="Y197" s="212">
        <f>W197+X197</f>
        <v>3383.915</v>
      </c>
      <c r="Z197" s="211">
        <v>244.4</v>
      </c>
      <c r="AA197" s="212">
        <f>Y197+Z197</f>
        <v>3628.315</v>
      </c>
      <c r="AB197" s="211">
        <v>375</v>
      </c>
      <c r="AC197" s="212">
        <f>AA197+AB197</f>
        <v>4003.315</v>
      </c>
    </row>
    <row r="198" spans="1:29" ht="28.5" customHeight="1" hidden="1">
      <c r="A198" s="128" t="s">
        <v>12</v>
      </c>
      <c r="B198" s="69" t="s">
        <v>406</v>
      </c>
      <c r="C198" s="127" t="s">
        <v>52</v>
      </c>
      <c r="D198" s="127" t="s">
        <v>46</v>
      </c>
      <c r="E198" s="153" t="s">
        <v>105</v>
      </c>
      <c r="F198" s="127" t="s">
        <v>81</v>
      </c>
      <c r="G198" s="60">
        <v>3</v>
      </c>
      <c r="H198" s="60"/>
      <c r="I198" s="211">
        <f>G198+H198</f>
        <v>3</v>
      </c>
      <c r="J198" s="211"/>
      <c r="K198" s="212">
        <f>I198+J198</f>
        <v>3</v>
      </c>
      <c r="L198" s="211"/>
      <c r="M198" s="212">
        <f>K198+L198</f>
        <v>3</v>
      </c>
      <c r="N198" s="211"/>
      <c r="O198" s="212">
        <f>M198+N198</f>
        <v>3</v>
      </c>
      <c r="P198" s="211"/>
      <c r="Q198" s="212">
        <f>O198+P198</f>
        <v>3</v>
      </c>
      <c r="R198" s="211"/>
      <c r="S198" s="212">
        <f>Q198+R198</f>
        <v>3</v>
      </c>
      <c r="T198" s="211"/>
      <c r="U198" s="212">
        <f>S198+T198</f>
        <v>3</v>
      </c>
      <c r="V198" s="211"/>
      <c r="W198" s="212">
        <f>U198+V198</f>
        <v>3</v>
      </c>
      <c r="X198" s="211"/>
      <c r="Y198" s="212">
        <f>W198+X198</f>
        <v>3</v>
      </c>
      <c r="Z198" s="211"/>
      <c r="AA198" s="212">
        <f>Y198+Z198</f>
        <v>3</v>
      </c>
      <c r="AB198" s="211">
        <v>-2.2</v>
      </c>
      <c r="AC198" s="212">
        <f>AA198+AB198</f>
        <v>0.7999999999999998</v>
      </c>
    </row>
    <row r="199" spans="1:29" ht="28.5" customHeight="1" hidden="1">
      <c r="A199" s="128" t="s">
        <v>13</v>
      </c>
      <c r="B199" s="69" t="s">
        <v>406</v>
      </c>
      <c r="C199" s="127" t="s">
        <v>52</v>
      </c>
      <c r="D199" s="127" t="s">
        <v>46</v>
      </c>
      <c r="E199" s="153" t="s">
        <v>105</v>
      </c>
      <c r="F199" s="127" t="s">
        <v>416</v>
      </c>
      <c r="G199" s="60">
        <v>932.26</v>
      </c>
      <c r="H199" s="60">
        <v>-10</v>
      </c>
      <c r="I199" s="211">
        <f>G199+H199</f>
        <v>922.26</v>
      </c>
      <c r="J199" s="211"/>
      <c r="K199" s="212">
        <f>I199+J199</f>
        <v>922.26</v>
      </c>
      <c r="L199" s="211"/>
      <c r="M199" s="212">
        <f>K199+L199</f>
        <v>922.26</v>
      </c>
      <c r="N199" s="211"/>
      <c r="O199" s="212">
        <f>M199+N199</f>
        <v>922.26</v>
      </c>
      <c r="P199" s="211"/>
      <c r="Q199" s="212">
        <f>O199+P199</f>
        <v>922.26</v>
      </c>
      <c r="R199" s="211"/>
      <c r="S199" s="212">
        <f>Q199+R199</f>
        <v>922.26</v>
      </c>
      <c r="T199" s="211"/>
      <c r="U199" s="212">
        <f>S199+T199</f>
        <v>922.26</v>
      </c>
      <c r="V199" s="211">
        <v>69.71</v>
      </c>
      <c r="W199" s="212">
        <f>U199+V199</f>
        <v>991.97</v>
      </c>
      <c r="X199" s="211">
        <v>6</v>
      </c>
      <c r="Y199" s="212">
        <f>W199+X199</f>
        <v>997.97</v>
      </c>
      <c r="Z199" s="211">
        <v>154.7</v>
      </c>
      <c r="AA199" s="212">
        <f>Y199+Z199</f>
        <v>1152.67</v>
      </c>
      <c r="AB199" s="211">
        <v>-155.3</v>
      </c>
      <c r="AC199" s="212">
        <f>AA199+AB199</f>
        <v>997.3700000000001</v>
      </c>
    </row>
    <row r="200" spans="1:29" ht="15.75">
      <c r="A200" s="36" t="s">
        <v>116</v>
      </c>
      <c r="B200" s="69" t="s">
        <v>406</v>
      </c>
      <c r="C200" s="34" t="s">
        <v>52</v>
      </c>
      <c r="D200" s="34" t="s">
        <v>46</v>
      </c>
      <c r="E200" s="42" t="s">
        <v>106</v>
      </c>
      <c r="F200" s="34"/>
      <c r="G200" s="60">
        <f aca="true" t="shared" si="149" ref="G200:M200">G201+G205</f>
        <v>1258.1299999999999</v>
      </c>
      <c r="H200" s="60">
        <f t="shared" si="149"/>
        <v>22.6</v>
      </c>
      <c r="I200" s="60">
        <f t="shared" si="149"/>
        <v>1280.7299999999998</v>
      </c>
      <c r="J200" s="60">
        <f t="shared" si="149"/>
        <v>11.7</v>
      </c>
      <c r="K200" s="88">
        <f t="shared" si="149"/>
        <v>1292.4299999999998</v>
      </c>
      <c r="L200" s="60">
        <f t="shared" si="149"/>
        <v>3.5</v>
      </c>
      <c r="M200" s="88">
        <f t="shared" si="149"/>
        <v>1295.9299999999998</v>
      </c>
      <c r="N200" s="60">
        <f aca="true" t="shared" si="150" ref="N200:S200">N201+N205</f>
        <v>8.5</v>
      </c>
      <c r="O200" s="88">
        <f t="shared" si="150"/>
        <v>1304.4299999999998</v>
      </c>
      <c r="P200" s="88">
        <f t="shared" si="150"/>
        <v>-1.121</v>
      </c>
      <c r="Q200" s="88">
        <f t="shared" si="150"/>
        <v>1303.3089999999997</v>
      </c>
      <c r="R200" s="88">
        <f t="shared" si="150"/>
        <v>41</v>
      </c>
      <c r="S200" s="88">
        <f t="shared" si="150"/>
        <v>1344.3089999999997</v>
      </c>
      <c r="T200" s="88">
        <f aca="true" t="shared" si="151" ref="T200:AA200">T201+T205</f>
        <v>0</v>
      </c>
      <c r="U200" s="88">
        <f t="shared" si="151"/>
        <v>1344.3089999999997</v>
      </c>
      <c r="V200" s="88">
        <f t="shared" si="151"/>
        <v>-67.26</v>
      </c>
      <c r="W200" s="88">
        <f t="shared" si="151"/>
        <v>1277.0489999999998</v>
      </c>
      <c r="X200" s="88">
        <f t="shared" si="151"/>
        <v>0</v>
      </c>
      <c r="Y200" s="88">
        <f t="shared" si="151"/>
        <v>1277.0489999999998</v>
      </c>
      <c r="Z200" s="88">
        <f t="shared" si="151"/>
        <v>7.71</v>
      </c>
      <c r="AA200" s="88">
        <f t="shared" si="151"/>
        <v>1284.7589999999998</v>
      </c>
      <c r="AB200" s="88">
        <f>AB201+AB205</f>
        <v>209.2</v>
      </c>
      <c r="AC200" s="88">
        <f>AC201+AC205</f>
        <v>1493.9589999999998</v>
      </c>
    </row>
    <row r="201" spans="1:29" ht="29.25" customHeight="1">
      <c r="A201" s="46" t="s">
        <v>456</v>
      </c>
      <c r="B201" s="69" t="s">
        <v>406</v>
      </c>
      <c r="C201" s="34" t="s">
        <v>52</v>
      </c>
      <c r="D201" s="34" t="s">
        <v>46</v>
      </c>
      <c r="E201" s="42" t="s">
        <v>106</v>
      </c>
      <c r="F201" s="34" t="s">
        <v>457</v>
      </c>
      <c r="G201" s="60">
        <f aca="true" t="shared" si="152" ref="G201:AC201">G202</f>
        <v>1248.1299999999999</v>
      </c>
      <c r="H201" s="60">
        <f t="shared" si="152"/>
        <v>-14.9</v>
      </c>
      <c r="I201" s="60">
        <f t="shared" si="152"/>
        <v>1233.2299999999998</v>
      </c>
      <c r="J201" s="60">
        <f t="shared" si="152"/>
        <v>11</v>
      </c>
      <c r="K201" s="88">
        <f t="shared" si="152"/>
        <v>1244.2299999999998</v>
      </c>
      <c r="L201" s="60">
        <f t="shared" si="152"/>
        <v>3.5</v>
      </c>
      <c r="M201" s="88">
        <f t="shared" si="152"/>
        <v>1247.7299999999998</v>
      </c>
      <c r="N201" s="60">
        <f t="shared" si="152"/>
        <v>2</v>
      </c>
      <c r="O201" s="88">
        <f t="shared" si="152"/>
        <v>1249.7299999999998</v>
      </c>
      <c r="P201" s="88">
        <f t="shared" si="152"/>
        <v>-1.121</v>
      </c>
      <c r="Q201" s="88">
        <f t="shared" si="152"/>
        <v>1248.6089999999997</v>
      </c>
      <c r="R201" s="88">
        <f t="shared" si="152"/>
        <v>0</v>
      </c>
      <c r="S201" s="88">
        <f t="shared" si="152"/>
        <v>1248.6089999999997</v>
      </c>
      <c r="T201" s="88">
        <f t="shared" si="152"/>
        <v>0</v>
      </c>
      <c r="U201" s="88">
        <f t="shared" si="152"/>
        <v>1248.6089999999997</v>
      </c>
      <c r="V201" s="88">
        <f t="shared" si="152"/>
        <v>-67.26</v>
      </c>
      <c r="W201" s="88">
        <f t="shared" si="152"/>
        <v>1181.3489999999997</v>
      </c>
      <c r="X201" s="88">
        <f t="shared" si="152"/>
        <v>0</v>
      </c>
      <c r="Y201" s="88">
        <f t="shared" si="152"/>
        <v>1181.3489999999997</v>
      </c>
      <c r="Z201" s="88">
        <f t="shared" si="152"/>
        <v>7.71</v>
      </c>
      <c r="AA201" s="88">
        <f t="shared" si="152"/>
        <v>1189.0589999999997</v>
      </c>
      <c r="AB201" s="88">
        <f t="shared" si="152"/>
        <v>209.2</v>
      </c>
      <c r="AC201" s="88">
        <f t="shared" si="152"/>
        <v>1398.2589999999998</v>
      </c>
    </row>
    <row r="202" spans="1:29" ht="29.25" customHeight="1">
      <c r="A202" s="33" t="s">
        <v>458</v>
      </c>
      <c r="B202" s="69" t="s">
        <v>406</v>
      </c>
      <c r="C202" s="34" t="s">
        <v>52</v>
      </c>
      <c r="D202" s="34" t="s">
        <v>46</v>
      </c>
      <c r="E202" s="42" t="s">
        <v>106</v>
      </c>
      <c r="F202" s="34" t="s">
        <v>424</v>
      </c>
      <c r="G202" s="60">
        <f aca="true" t="shared" si="153" ref="G202:M202">G203+G204</f>
        <v>1248.1299999999999</v>
      </c>
      <c r="H202" s="60">
        <f t="shared" si="153"/>
        <v>-14.9</v>
      </c>
      <c r="I202" s="60">
        <f t="shared" si="153"/>
        <v>1233.2299999999998</v>
      </c>
      <c r="J202" s="60">
        <f t="shared" si="153"/>
        <v>11</v>
      </c>
      <c r="K202" s="88">
        <f t="shared" si="153"/>
        <v>1244.2299999999998</v>
      </c>
      <c r="L202" s="60">
        <f t="shared" si="153"/>
        <v>3.5</v>
      </c>
      <c r="M202" s="88">
        <f t="shared" si="153"/>
        <v>1247.7299999999998</v>
      </c>
      <c r="N202" s="60">
        <f aca="true" t="shared" si="154" ref="N202:S202">N203+N204</f>
        <v>2</v>
      </c>
      <c r="O202" s="88">
        <f t="shared" si="154"/>
        <v>1249.7299999999998</v>
      </c>
      <c r="P202" s="88">
        <f t="shared" si="154"/>
        <v>-1.121</v>
      </c>
      <c r="Q202" s="88">
        <f t="shared" si="154"/>
        <v>1248.6089999999997</v>
      </c>
      <c r="R202" s="88">
        <f t="shared" si="154"/>
        <v>0</v>
      </c>
      <c r="S202" s="88">
        <f t="shared" si="154"/>
        <v>1248.6089999999997</v>
      </c>
      <c r="T202" s="88">
        <f aca="true" t="shared" si="155" ref="T202:Y202">T203+T204</f>
        <v>0</v>
      </c>
      <c r="U202" s="88">
        <f t="shared" si="155"/>
        <v>1248.6089999999997</v>
      </c>
      <c r="V202" s="88">
        <f t="shared" si="155"/>
        <v>-67.26</v>
      </c>
      <c r="W202" s="88">
        <f t="shared" si="155"/>
        <v>1181.3489999999997</v>
      </c>
      <c r="X202" s="88">
        <f t="shared" si="155"/>
        <v>0</v>
      </c>
      <c r="Y202" s="88">
        <f t="shared" si="155"/>
        <v>1181.3489999999997</v>
      </c>
      <c r="Z202" s="88">
        <f>Z203+Z204</f>
        <v>7.71</v>
      </c>
      <c r="AA202" s="88">
        <f>AA203+AA204</f>
        <v>1189.0589999999997</v>
      </c>
      <c r="AB202" s="88">
        <f>AB203+AB204</f>
        <v>209.2</v>
      </c>
      <c r="AC202" s="88">
        <f>AC203+AC204</f>
        <v>1398.2589999999998</v>
      </c>
    </row>
    <row r="203" spans="1:29" ht="25.5" hidden="1">
      <c r="A203" s="128" t="s">
        <v>63</v>
      </c>
      <c r="B203" s="69" t="s">
        <v>406</v>
      </c>
      <c r="C203" s="127" t="s">
        <v>52</v>
      </c>
      <c r="D203" s="127" t="s">
        <v>46</v>
      </c>
      <c r="E203" s="118" t="s">
        <v>106</v>
      </c>
      <c r="F203" s="127" t="s">
        <v>64</v>
      </c>
      <c r="G203" s="88">
        <f>20.06+7.2</f>
        <v>27.259999999999998</v>
      </c>
      <c r="H203" s="88"/>
      <c r="I203" s="212">
        <f>G203+H203</f>
        <v>27.259999999999998</v>
      </c>
      <c r="J203" s="212"/>
      <c r="K203" s="212">
        <f>I203+J203</f>
        <v>27.259999999999998</v>
      </c>
      <c r="L203" s="212">
        <v>-0.17</v>
      </c>
      <c r="M203" s="212">
        <f>K203+L203</f>
        <v>27.089999999999996</v>
      </c>
      <c r="N203" s="212"/>
      <c r="O203" s="212">
        <f>M203+N203</f>
        <v>27.089999999999996</v>
      </c>
      <c r="P203" s="212">
        <v>-0.336</v>
      </c>
      <c r="Q203" s="212">
        <f>O203+P203</f>
        <v>26.753999999999998</v>
      </c>
      <c r="R203" s="212"/>
      <c r="S203" s="212">
        <f>Q203+R203</f>
        <v>26.753999999999998</v>
      </c>
      <c r="T203" s="212"/>
      <c r="U203" s="212">
        <f>S203+T203</f>
        <v>26.753999999999998</v>
      </c>
      <c r="V203" s="212"/>
      <c r="W203" s="212">
        <f>U203+V203</f>
        <v>26.753999999999998</v>
      </c>
      <c r="X203" s="212"/>
      <c r="Y203" s="212">
        <f>W203+X203</f>
        <v>26.753999999999998</v>
      </c>
      <c r="Z203" s="212">
        <v>2.21</v>
      </c>
      <c r="AA203" s="212">
        <f>Y203+Z203</f>
        <v>28.964</v>
      </c>
      <c r="AB203" s="212">
        <v>-0.3</v>
      </c>
      <c r="AC203" s="212">
        <f>AA203+AB203</f>
        <v>28.663999999999998</v>
      </c>
    </row>
    <row r="204" spans="1:29" ht="27" customHeight="1" hidden="1">
      <c r="A204" s="128" t="s">
        <v>334</v>
      </c>
      <c r="B204" s="69" t="s">
        <v>406</v>
      </c>
      <c r="C204" s="127" t="s">
        <v>52</v>
      </c>
      <c r="D204" s="127" t="s">
        <v>46</v>
      </c>
      <c r="E204" s="118" t="s">
        <v>106</v>
      </c>
      <c r="F204" s="127" t="s">
        <v>65</v>
      </c>
      <c r="G204" s="88">
        <f>6.75+2+1026.54+97.48+44+8+25+11.1</f>
        <v>1220.87</v>
      </c>
      <c r="H204" s="88">
        <v>-14.9</v>
      </c>
      <c r="I204" s="212">
        <f>G204+H204</f>
        <v>1205.9699999999998</v>
      </c>
      <c r="J204" s="212">
        <v>11</v>
      </c>
      <c r="K204" s="212">
        <f>I204+J204</f>
        <v>1216.9699999999998</v>
      </c>
      <c r="L204" s="212">
        <v>3.67</v>
      </c>
      <c r="M204" s="212">
        <f>K204+L204</f>
        <v>1220.6399999999999</v>
      </c>
      <c r="N204" s="212">
        <v>2</v>
      </c>
      <c r="O204" s="212">
        <f>M204+N204</f>
        <v>1222.6399999999999</v>
      </c>
      <c r="P204" s="212">
        <v>-0.785</v>
      </c>
      <c r="Q204" s="212">
        <f>O204+P204</f>
        <v>1221.8549999999998</v>
      </c>
      <c r="R204" s="212"/>
      <c r="S204" s="212">
        <f>Q204+R204</f>
        <v>1221.8549999999998</v>
      </c>
      <c r="T204" s="212"/>
      <c r="U204" s="212">
        <f>S204+T204</f>
        <v>1221.8549999999998</v>
      </c>
      <c r="V204" s="212">
        <v>-67.26</v>
      </c>
      <c r="W204" s="212">
        <f>U204+V204</f>
        <v>1154.5949999999998</v>
      </c>
      <c r="X204" s="212"/>
      <c r="Y204" s="212">
        <f>W204+X204</f>
        <v>1154.5949999999998</v>
      </c>
      <c r="Z204" s="212">
        <v>5.5</v>
      </c>
      <c r="AA204" s="212">
        <f>Y204+Z204</f>
        <v>1160.0949999999998</v>
      </c>
      <c r="AB204" s="212">
        <v>209.5</v>
      </c>
      <c r="AC204" s="212">
        <f>AA204+AB204</f>
        <v>1369.5949999999998</v>
      </c>
    </row>
    <row r="205" spans="1:29" ht="16.5" customHeight="1">
      <c r="A205" s="36" t="s">
        <v>343</v>
      </c>
      <c r="B205" s="69" t="s">
        <v>406</v>
      </c>
      <c r="C205" s="34" t="s">
        <v>52</v>
      </c>
      <c r="D205" s="34" t="s">
        <v>46</v>
      </c>
      <c r="E205" s="42" t="s">
        <v>106</v>
      </c>
      <c r="F205" s="34" t="s">
        <v>459</v>
      </c>
      <c r="G205" s="88">
        <f aca="true" t="shared" si="156" ref="G205:AC205">G206</f>
        <v>10</v>
      </c>
      <c r="H205" s="88">
        <f t="shared" si="156"/>
        <v>37.5</v>
      </c>
      <c r="I205" s="88">
        <f t="shared" si="156"/>
        <v>47.5</v>
      </c>
      <c r="J205" s="88">
        <f t="shared" si="156"/>
        <v>0.7</v>
      </c>
      <c r="K205" s="88">
        <f t="shared" si="156"/>
        <v>48.2</v>
      </c>
      <c r="L205" s="88">
        <f t="shared" si="156"/>
        <v>0</v>
      </c>
      <c r="M205" s="88">
        <f t="shared" si="156"/>
        <v>48.2</v>
      </c>
      <c r="N205" s="88">
        <f t="shared" si="156"/>
        <v>6.5</v>
      </c>
      <c r="O205" s="88">
        <f t="shared" si="156"/>
        <v>54.7</v>
      </c>
      <c r="P205" s="88">
        <f t="shared" si="156"/>
        <v>0</v>
      </c>
      <c r="Q205" s="88">
        <f t="shared" si="156"/>
        <v>54.7</v>
      </c>
      <c r="R205" s="88">
        <f t="shared" si="156"/>
        <v>41</v>
      </c>
      <c r="S205" s="88">
        <f t="shared" si="156"/>
        <v>95.7</v>
      </c>
      <c r="T205" s="88">
        <f t="shared" si="156"/>
        <v>0</v>
      </c>
      <c r="U205" s="88">
        <f t="shared" si="156"/>
        <v>95.7</v>
      </c>
      <c r="V205" s="88">
        <f t="shared" si="156"/>
        <v>0</v>
      </c>
      <c r="W205" s="88">
        <f t="shared" si="156"/>
        <v>95.7</v>
      </c>
      <c r="X205" s="88">
        <f t="shared" si="156"/>
        <v>0</v>
      </c>
      <c r="Y205" s="88">
        <f t="shared" si="156"/>
        <v>95.7</v>
      </c>
      <c r="Z205" s="88">
        <f t="shared" si="156"/>
        <v>0</v>
      </c>
      <c r="AA205" s="88">
        <f t="shared" si="156"/>
        <v>95.7</v>
      </c>
      <c r="AB205" s="88">
        <f t="shared" si="156"/>
        <v>0</v>
      </c>
      <c r="AC205" s="88">
        <f t="shared" si="156"/>
        <v>95.7</v>
      </c>
    </row>
    <row r="206" spans="1:29" ht="18" customHeight="1">
      <c r="A206" s="36" t="s">
        <v>428</v>
      </c>
      <c r="B206" s="69" t="s">
        <v>406</v>
      </c>
      <c r="C206" s="34" t="s">
        <v>52</v>
      </c>
      <c r="D206" s="34" t="s">
        <v>46</v>
      </c>
      <c r="E206" s="42" t="s">
        <v>106</v>
      </c>
      <c r="F206" s="34" t="s">
        <v>427</v>
      </c>
      <c r="G206" s="60">
        <f aca="true" t="shared" si="157" ref="G206:M206">G207+G208</f>
        <v>10</v>
      </c>
      <c r="H206" s="60">
        <f t="shared" si="157"/>
        <v>37.5</v>
      </c>
      <c r="I206" s="60">
        <f t="shared" si="157"/>
        <v>47.5</v>
      </c>
      <c r="J206" s="60">
        <f t="shared" si="157"/>
        <v>0.7</v>
      </c>
      <c r="K206" s="88">
        <f t="shared" si="157"/>
        <v>48.2</v>
      </c>
      <c r="L206" s="60">
        <f t="shared" si="157"/>
        <v>0</v>
      </c>
      <c r="M206" s="88">
        <f t="shared" si="157"/>
        <v>48.2</v>
      </c>
      <c r="N206" s="60">
        <f aca="true" t="shared" si="158" ref="N206:S206">N207+N208</f>
        <v>6.5</v>
      </c>
      <c r="O206" s="88">
        <f t="shared" si="158"/>
        <v>54.7</v>
      </c>
      <c r="P206" s="60">
        <f t="shared" si="158"/>
        <v>0</v>
      </c>
      <c r="Q206" s="88">
        <f t="shared" si="158"/>
        <v>54.7</v>
      </c>
      <c r="R206" s="60">
        <f t="shared" si="158"/>
        <v>41</v>
      </c>
      <c r="S206" s="88">
        <f t="shared" si="158"/>
        <v>95.7</v>
      </c>
      <c r="T206" s="60">
        <f aca="true" t="shared" si="159" ref="T206:Y206">T207+T208</f>
        <v>0</v>
      </c>
      <c r="U206" s="88">
        <f t="shared" si="159"/>
        <v>95.7</v>
      </c>
      <c r="V206" s="60">
        <f t="shared" si="159"/>
        <v>0</v>
      </c>
      <c r="W206" s="88">
        <f t="shared" si="159"/>
        <v>95.7</v>
      </c>
      <c r="X206" s="60">
        <f t="shared" si="159"/>
        <v>0</v>
      </c>
      <c r="Y206" s="88">
        <f t="shared" si="159"/>
        <v>95.7</v>
      </c>
      <c r="Z206" s="60">
        <f>Z207+Z208</f>
        <v>0</v>
      </c>
      <c r="AA206" s="88">
        <f>AA207+AA208</f>
        <v>95.7</v>
      </c>
      <c r="AB206" s="60">
        <f>AB207+AB208</f>
        <v>0</v>
      </c>
      <c r="AC206" s="88">
        <f>AC207+AC208</f>
        <v>95.7</v>
      </c>
    </row>
    <row r="207" spans="1:29" ht="17.25" customHeight="1" hidden="1">
      <c r="A207" s="128" t="s">
        <v>66</v>
      </c>
      <c r="B207" s="69" t="s">
        <v>406</v>
      </c>
      <c r="C207" s="127" t="s">
        <v>52</v>
      </c>
      <c r="D207" s="127" t="s">
        <v>46</v>
      </c>
      <c r="E207" s="118" t="s">
        <v>106</v>
      </c>
      <c r="F207" s="127" t="s">
        <v>67</v>
      </c>
      <c r="G207" s="60">
        <v>10</v>
      </c>
      <c r="H207" s="60">
        <v>-10</v>
      </c>
      <c r="I207" s="211">
        <f>G207+H207</f>
        <v>0</v>
      </c>
      <c r="J207" s="211"/>
      <c r="K207" s="212">
        <f>I207+J207</f>
        <v>0</v>
      </c>
      <c r="L207" s="211"/>
      <c r="M207" s="212">
        <f>K207+L207</f>
        <v>0</v>
      </c>
      <c r="N207" s="211"/>
      <c r="O207" s="212">
        <f>M207+N207</f>
        <v>0</v>
      </c>
      <c r="P207" s="211"/>
      <c r="Q207" s="212">
        <f>O207+P207</f>
        <v>0</v>
      </c>
      <c r="R207" s="211"/>
      <c r="S207" s="212">
        <f>Q207+R207</f>
        <v>0</v>
      </c>
      <c r="T207" s="211"/>
      <c r="U207" s="212">
        <f>S207+T207</f>
        <v>0</v>
      </c>
      <c r="V207" s="211"/>
      <c r="W207" s="212">
        <f>U207+V207</f>
        <v>0</v>
      </c>
      <c r="X207" s="211"/>
      <c r="Y207" s="212">
        <f>W207+X207</f>
        <v>0</v>
      </c>
      <c r="Z207" s="211"/>
      <c r="AA207" s="212">
        <f>Y207+Z207</f>
        <v>0</v>
      </c>
      <c r="AB207" s="211"/>
      <c r="AC207" s="212">
        <f>AA207+AB207</f>
        <v>0</v>
      </c>
    </row>
    <row r="208" spans="1:29" ht="17.25" customHeight="1" hidden="1">
      <c r="A208" s="128" t="s">
        <v>430</v>
      </c>
      <c r="B208" s="69" t="s">
        <v>406</v>
      </c>
      <c r="C208" s="127" t="s">
        <v>52</v>
      </c>
      <c r="D208" s="127" t="s">
        <v>46</v>
      </c>
      <c r="E208" s="118" t="s">
        <v>106</v>
      </c>
      <c r="F208" s="127" t="s">
        <v>429</v>
      </c>
      <c r="G208" s="60"/>
      <c r="H208" s="60">
        <v>47.5</v>
      </c>
      <c r="I208" s="211">
        <f>G208+H208</f>
        <v>47.5</v>
      </c>
      <c r="J208" s="211">
        <v>0.7</v>
      </c>
      <c r="K208" s="212">
        <f>I208+J208</f>
        <v>48.2</v>
      </c>
      <c r="L208" s="211"/>
      <c r="M208" s="212">
        <f>K208+L208</f>
        <v>48.2</v>
      </c>
      <c r="N208" s="211">
        <v>6.5</v>
      </c>
      <c r="O208" s="212">
        <f>M208+N208</f>
        <v>54.7</v>
      </c>
      <c r="P208" s="211"/>
      <c r="Q208" s="212">
        <f>O208+P208</f>
        <v>54.7</v>
      </c>
      <c r="R208" s="211">
        <v>41</v>
      </c>
      <c r="S208" s="212">
        <f>Q208+R208</f>
        <v>95.7</v>
      </c>
      <c r="T208" s="211"/>
      <c r="U208" s="212">
        <f>S208+T208</f>
        <v>95.7</v>
      </c>
      <c r="V208" s="211"/>
      <c r="W208" s="212">
        <f>U208+V208</f>
        <v>95.7</v>
      </c>
      <c r="X208" s="211"/>
      <c r="Y208" s="212">
        <f>W208+X208</f>
        <v>95.7</v>
      </c>
      <c r="Z208" s="211"/>
      <c r="AA208" s="212">
        <f>Y208+Z208</f>
        <v>95.7</v>
      </c>
      <c r="AB208" s="211"/>
      <c r="AC208" s="212">
        <f>AA208+AB208</f>
        <v>95.7</v>
      </c>
    </row>
    <row r="209" spans="1:29" s="5" customFormat="1" ht="25.5">
      <c r="A209" s="36" t="s">
        <v>107</v>
      </c>
      <c r="B209" s="69" t="s">
        <v>406</v>
      </c>
      <c r="C209" s="34" t="s">
        <v>52</v>
      </c>
      <c r="D209" s="34" t="s">
        <v>46</v>
      </c>
      <c r="E209" s="84" t="s">
        <v>108</v>
      </c>
      <c r="F209" s="34"/>
      <c r="G209" s="58"/>
      <c r="H209" s="58"/>
      <c r="I209" s="58"/>
      <c r="J209" s="58"/>
      <c r="K209" s="90"/>
      <c r="L209" s="58"/>
      <c r="M209" s="90"/>
      <c r="N209" s="90">
        <f aca="true" t="shared" si="160" ref="N209:S209">N210+N216</f>
        <v>0</v>
      </c>
      <c r="O209" s="90">
        <f t="shared" si="160"/>
        <v>1310.6649999999997</v>
      </c>
      <c r="P209" s="90">
        <f t="shared" si="160"/>
        <v>0</v>
      </c>
      <c r="Q209" s="90">
        <f t="shared" si="160"/>
        <v>1310.6649999999997</v>
      </c>
      <c r="R209" s="90">
        <f t="shared" si="160"/>
        <v>0</v>
      </c>
      <c r="S209" s="90">
        <f t="shared" si="160"/>
        <v>1310.6649999999997</v>
      </c>
      <c r="T209" s="90">
        <f aca="true" t="shared" si="161" ref="T209:Y209">T210+T216</f>
        <v>0</v>
      </c>
      <c r="U209" s="90">
        <f t="shared" si="161"/>
        <v>1310.6649999999997</v>
      </c>
      <c r="V209" s="90">
        <f t="shared" si="161"/>
        <v>-2.4499999999999997</v>
      </c>
      <c r="W209" s="90">
        <f t="shared" si="161"/>
        <v>1308.2149999999997</v>
      </c>
      <c r="X209" s="90">
        <f t="shared" si="161"/>
        <v>0</v>
      </c>
      <c r="Y209" s="90">
        <f t="shared" si="161"/>
        <v>1308.2149999999997</v>
      </c>
      <c r="Z209" s="90">
        <f>Z210+Z216</f>
        <v>42.54</v>
      </c>
      <c r="AA209" s="90">
        <f>AA210+AA216</f>
        <v>1350.7549999999999</v>
      </c>
      <c r="AB209" s="90">
        <f>AB210+AB216</f>
        <v>68.2</v>
      </c>
      <c r="AC209" s="90">
        <f>AC210+AC216</f>
        <v>1418.955</v>
      </c>
    </row>
    <row r="210" spans="1:29" s="6" customFormat="1" ht="15.75">
      <c r="A210" s="79" t="s">
        <v>117</v>
      </c>
      <c r="B210" s="69" t="s">
        <v>406</v>
      </c>
      <c r="C210" s="78" t="s">
        <v>52</v>
      </c>
      <c r="D210" s="78" t="s">
        <v>46</v>
      </c>
      <c r="E210" s="81" t="s">
        <v>109</v>
      </c>
      <c r="F210" s="83"/>
      <c r="G210" s="82">
        <f aca="true" t="shared" si="162" ref="G210:AC211">G211</f>
        <v>1056.1</v>
      </c>
      <c r="H210" s="82">
        <f t="shared" si="162"/>
        <v>-10</v>
      </c>
      <c r="I210" s="82">
        <f t="shared" si="162"/>
        <v>1046.1</v>
      </c>
      <c r="J210" s="82">
        <f t="shared" si="162"/>
        <v>-40.7</v>
      </c>
      <c r="K210" s="213">
        <f t="shared" si="162"/>
        <v>1005.3999999999999</v>
      </c>
      <c r="L210" s="82">
        <f t="shared" si="162"/>
        <v>-7.5</v>
      </c>
      <c r="M210" s="213">
        <f t="shared" si="162"/>
        <v>997.8999999999999</v>
      </c>
      <c r="N210" s="82">
        <f>N211</f>
        <v>-13.7</v>
      </c>
      <c r="O210" s="213">
        <f t="shared" si="162"/>
        <v>984.1999999999998</v>
      </c>
      <c r="P210" s="82">
        <f>P211</f>
        <v>0</v>
      </c>
      <c r="Q210" s="213">
        <f t="shared" si="162"/>
        <v>984.1999999999998</v>
      </c>
      <c r="R210" s="82">
        <f>R211</f>
        <v>0</v>
      </c>
      <c r="S210" s="213">
        <f t="shared" si="162"/>
        <v>984.1999999999998</v>
      </c>
      <c r="T210" s="82">
        <f>T211</f>
        <v>0</v>
      </c>
      <c r="U210" s="213">
        <f t="shared" si="162"/>
        <v>984.1999999999998</v>
      </c>
      <c r="V210" s="82">
        <f>V211</f>
        <v>3.4</v>
      </c>
      <c r="W210" s="213">
        <f t="shared" si="162"/>
        <v>987.5999999999999</v>
      </c>
      <c r="X210" s="82">
        <f>X211</f>
        <v>0</v>
      </c>
      <c r="Y210" s="213">
        <f t="shared" si="162"/>
        <v>987.5999999999999</v>
      </c>
      <c r="Z210" s="82">
        <f>Z211</f>
        <v>43</v>
      </c>
      <c r="AA210" s="213">
        <f t="shared" si="162"/>
        <v>1030.6</v>
      </c>
      <c r="AB210" s="82">
        <f>AB211</f>
        <v>50.300000000000004</v>
      </c>
      <c r="AC210" s="213">
        <f t="shared" si="162"/>
        <v>1080.8999999999999</v>
      </c>
    </row>
    <row r="211" spans="1:29" s="6" customFormat="1" ht="43.5" customHeight="1">
      <c r="A211" s="114" t="s">
        <v>452</v>
      </c>
      <c r="B211" s="69" t="s">
        <v>406</v>
      </c>
      <c r="C211" s="34" t="s">
        <v>52</v>
      </c>
      <c r="D211" s="34" t="s">
        <v>46</v>
      </c>
      <c r="E211" s="42" t="s">
        <v>109</v>
      </c>
      <c r="F211" s="28" t="s">
        <v>341</v>
      </c>
      <c r="G211" s="82">
        <f t="shared" si="162"/>
        <v>1056.1</v>
      </c>
      <c r="H211" s="82">
        <f t="shared" si="162"/>
        <v>-10</v>
      </c>
      <c r="I211" s="173">
        <f t="shared" si="162"/>
        <v>1046.1</v>
      </c>
      <c r="J211" s="82">
        <f t="shared" si="162"/>
        <v>-40.7</v>
      </c>
      <c r="K211" s="52">
        <f t="shared" si="162"/>
        <v>1005.3999999999999</v>
      </c>
      <c r="L211" s="82">
        <f t="shared" si="162"/>
        <v>-7.5</v>
      </c>
      <c r="M211" s="52">
        <f t="shared" si="162"/>
        <v>997.8999999999999</v>
      </c>
      <c r="N211" s="82">
        <f t="shared" si="162"/>
        <v>-13.7</v>
      </c>
      <c r="O211" s="52">
        <f t="shared" si="162"/>
        <v>984.1999999999998</v>
      </c>
      <c r="P211" s="82">
        <f t="shared" si="162"/>
        <v>0</v>
      </c>
      <c r="Q211" s="52">
        <f t="shared" si="162"/>
        <v>984.1999999999998</v>
      </c>
      <c r="R211" s="82">
        <f t="shared" si="162"/>
        <v>0</v>
      </c>
      <c r="S211" s="52">
        <f t="shared" si="162"/>
        <v>984.1999999999998</v>
      </c>
      <c r="T211" s="82">
        <f t="shared" si="162"/>
        <v>0</v>
      </c>
      <c r="U211" s="52">
        <f t="shared" si="162"/>
        <v>984.1999999999998</v>
      </c>
      <c r="V211" s="82">
        <f t="shared" si="162"/>
        <v>3.4</v>
      </c>
      <c r="W211" s="52">
        <f t="shared" si="162"/>
        <v>987.5999999999999</v>
      </c>
      <c r="X211" s="82">
        <f t="shared" si="162"/>
        <v>0</v>
      </c>
      <c r="Y211" s="52">
        <f t="shared" si="162"/>
        <v>987.5999999999999</v>
      </c>
      <c r="Z211" s="82">
        <f t="shared" si="162"/>
        <v>43</v>
      </c>
      <c r="AA211" s="52">
        <f t="shared" si="162"/>
        <v>1030.6</v>
      </c>
      <c r="AB211" s="82">
        <f t="shared" si="162"/>
        <v>50.300000000000004</v>
      </c>
      <c r="AC211" s="52">
        <f t="shared" si="162"/>
        <v>1080.8999999999999</v>
      </c>
    </row>
    <row r="212" spans="1:29" ht="17.25" customHeight="1">
      <c r="A212" s="36" t="s">
        <v>32</v>
      </c>
      <c r="B212" s="69" t="s">
        <v>406</v>
      </c>
      <c r="C212" s="34" t="s">
        <v>52</v>
      </c>
      <c r="D212" s="34" t="s">
        <v>46</v>
      </c>
      <c r="E212" s="42" t="s">
        <v>109</v>
      </c>
      <c r="F212" s="28" t="s">
        <v>96</v>
      </c>
      <c r="G212" s="60">
        <f aca="true" t="shared" si="163" ref="G212:M212">G213+G214+G215</f>
        <v>1056.1</v>
      </c>
      <c r="H212" s="60">
        <f t="shared" si="163"/>
        <v>-10</v>
      </c>
      <c r="I212" s="60">
        <f t="shared" si="163"/>
        <v>1046.1</v>
      </c>
      <c r="J212" s="60">
        <f t="shared" si="163"/>
        <v>-40.7</v>
      </c>
      <c r="K212" s="88">
        <f t="shared" si="163"/>
        <v>1005.3999999999999</v>
      </c>
      <c r="L212" s="60">
        <f t="shared" si="163"/>
        <v>-7.5</v>
      </c>
      <c r="M212" s="88">
        <f t="shared" si="163"/>
        <v>997.8999999999999</v>
      </c>
      <c r="N212" s="60">
        <f aca="true" t="shared" si="164" ref="N212:S212">N213+N214+N215</f>
        <v>-13.7</v>
      </c>
      <c r="O212" s="88">
        <f t="shared" si="164"/>
        <v>984.1999999999998</v>
      </c>
      <c r="P212" s="60">
        <f t="shared" si="164"/>
        <v>0</v>
      </c>
      <c r="Q212" s="88">
        <f t="shared" si="164"/>
        <v>984.1999999999998</v>
      </c>
      <c r="R212" s="60">
        <f t="shared" si="164"/>
        <v>0</v>
      </c>
      <c r="S212" s="88">
        <f t="shared" si="164"/>
        <v>984.1999999999998</v>
      </c>
      <c r="T212" s="60">
        <f aca="true" t="shared" si="165" ref="T212:Y212">T213+T214+T215</f>
        <v>0</v>
      </c>
      <c r="U212" s="88">
        <f t="shared" si="165"/>
        <v>984.1999999999998</v>
      </c>
      <c r="V212" s="60">
        <f t="shared" si="165"/>
        <v>3.4</v>
      </c>
      <c r="W212" s="88">
        <f t="shared" si="165"/>
        <v>987.5999999999999</v>
      </c>
      <c r="X212" s="60">
        <f t="shared" si="165"/>
        <v>0</v>
      </c>
      <c r="Y212" s="88">
        <f t="shared" si="165"/>
        <v>987.5999999999999</v>
      </c>
      <c r="Z212" s="60">
        <f>Z213+Z214+Z215</f>
        <v>43</v>
      </c>
      <c r="AA212" s="88">
        <f>AA213+AA214+AA215</f>
        <v>1030.6</v>
      </c>
      <c r="AB212" s="60">
        <f>AB213+AB214+AB215</f>
        <v>50.300000000000004</v>
      </c>
      <c r="AC212" s="88">
        <f>AC213+AC214+AC215</f>
        <v>1080.8999999999999</v>
      </c>
    </row>
    <row r="213" spans="1:29" ht="15.75" hidden="1">
      <c r="A213" s="128" t="s">
        <v>11</v>
      </c>
      <c r="B213" s="69" t="s">
        <v>406</v>
      </c>
      <c r="C213" s="127" t="s">
        <v>52</v>
      </c>
      <c r="D213" s="127" t="s">
        <v>46</v>
      </c>
      <c r="E213" s="118" t="s">
        <v>109</v>
      </c>
      <c r="F213" s="127" t="s">
        <v>80</v>
      </c>
      <c r="G213" s="60">
        <v>810.3</v>
      </c>
      <c r="H213" s="60"/>
      <c r="I213" s="211">
        <f>G213+H213</f>
        <v>810.3</v>
      </c>
      <c r="J213" s="211">
        <v>-40.7</v>
      </c>
      <c r="K213" s="212">
        <f>I213+J213</f>
        <v>769.5999999999999</v>
      </c>
      <c r="L213" s="211">
        <v>-7.5</v>
      </c>
      <c r="M213" s="212">
        <f>K213+L213</f>
        <v>762.0999999999999</v>
      </c>
      <c r="N213" s="211">
        <v>-13.7</v>
      </c>
      <c r="O213" s="212">
        <f>M213+N213</f>
        <v>748.3999999999999</v>
      </c>
      <c r="P213" s="211"/>
      <c r="Q213" s="212">
        <f>O213+P213</f>
        <v>748.3999999999999</v>
      </c>
      <c r="R213" s="211"/>
      <c r="S213" s="212">
        <f>Q213+R213</f>
        <v>748.3999999999999</v>
      </c>
      <c r="T213" s="211"/>
      <c r="U213" s="212">
        <f>S213+T213</f>
        <v>748.3999999999999</v>
      </c>
      <c r="V213" s="211"/>
      <c r="W213" s="212">
        <f>U213+V213</f>
        <v>748.3999999999999</v>
      </c>
      <c r="X213" s="211"/>
      <c r="Y213" s="212">
        <f>W213+X213</f>
        <v>748.3999999999999</v>
      </c>
      <c r="Z213" s="211">
        <v>43</v>
      </c>
      <c r="AA213" s="212">
        <f>Y213+Z213</f>
        <v>791.3999999999999</v>
      </c>
      <c r="AB213" s="211">
        <v>65.5</v>
      </c>
      <c r="AC213" s="212">
        <f>AA213+AB213</f>
        <v>856.8999999999999</v>
      </c>
    </row>
    <row r="214" spans="1:29" ht="27.75" customHeight="1" hidden="1">
      <c r="A214" s="128" t="s">
        <v>12</v>
      </c>
      <c r="B214" s="69" t="s">
        <v>340</v>
      </c>
      <c r="C214" s="127" t="s">
        <v>52</v>
      </c>
      <c r="D214" s="127" t="s">
        <v>46</v>
      </c>
      <c r="E214" s="118" t="s">
        <v>109</v>
      </c>
      <c r="F214" s="127" t="s">
        <v>81</v>
      </c>
      <c r="G214" s="60">
        <v>1</v>
      </c>
      <c r="H214" s="60"/>
      <c r="I214" s="211">
        <f>G214+H214</f>
        <v>1</v>
      </c>
      <c r="J214" s="211"/>
      <c r="K214" s="212">
        <f>I214+J214</f>
        <v>1</v>
      </c>
      <c r="L214" s="211"/>
      <c r="M214" s="212">
        <f>K214+L214</f>
        <v>1</v>
      </c>
      <c r="N214" s="211"/>
      <c r="O214" s="212">
        <f>M214+N214</f>
        <v>1</v>
      </c>
      <c r="P214" s="211"/>
      <c r="Q214" s="212">
        <f>O214+P214</f>
        <v>1</v>
      </c>
      <c r="R214" s="211"/>
      <c r="S214" s="212">
        <f>Q214+R214</f>
        <v>1</v>
      </c>
      <c r="T214" s="211"/>
      <c r="U214" s="212">
        <f>S214+T214</f>
        <v>1</v>
      </c>
      <c r="V214" s="211"/>
      <c r="W214" s="212">
        <f>U214+V214</f>
        <v>1</v>
      </c>
      <c r="X214" s="211"/>
      <c r="Y214" s="212">
        <f>W214+X214</f>
        <v>1</v>
      </c>
      <c r="Z214" s="211"/>
      <c r="AA214" s="212">
        <f>Y214+Z214</f>
        <v>1</v>
      </c>
      <c r="AB214" s="211">
        <v>-0.85</v>
      </c>
      <c r="AC214" s="212">
        <f>AA214+AB214</f>
        <v>0.15000000000000002</v>
      </c>
    </row>
    <row r="215" spans="1:29" ht="27.75" customHeight="1" hidden="1">
      <c r="A215" s="128" t="s">
        <v>13</v>
      </c>
      <c r="B215" s="69" t="s">
        <v>406</v>
      </c>
      <c r="C215" s="127" t="s">
        <v>52</v>
      </c>
      <c r="D215" s="127" t="s">
        <v>46</v>
      </c>
      <c r="E215" s="118" t="s">
        <v>109</v>
      </c>
      <c r="F215" s="127" t="s">
        <v>416</v>
      </c>
      <c r="G215" s="60">
        <v>244.8</v>
      </c>
      <c r="H215" s="60">
        <v>-10</v>
      </c>
      <c r="I215" s="211">
        <f>G215+H215</f>
        <v>234.8</v>
      </c>
      <c r="J215" s="211"/>
      <c r="K215" s="212">
        <f>I215+J215</f>
        <v>234.8</v>
      </c>
      <c r="L215" s="211"/>
      <c r="M215" s="212">
        <f>K215+L215</f>
        <v>234.8</v>
      </c>
      <c r="N215" s="211"/>
      <c r="O215" s="212">
        <f>M215+N215</f>
        <v>234.8</v>
      </c>
      <c r="P215" s="211"/>
      <c r="Q215" s="212">
        <f>O215+P215</f>
        <v>234.8</v>
      </c>
      <c r="R215" s="211"/>
      <c r="S215" s="212">
        <f>Q215+R215</f>
        <v>234.8</v>
      </c>
      <c r="T215" s="211"/>
      <c r="U215" s="212">
        <f>S215+T215</f>
        <v>234.8</v>
      </c>
      <c r="V215" s="211">
        <v>3.4</v>
      </c>
      <c r="W215" s="212">
        <f>U215+V215</f>
        <v>238.20000000000002</v>
      </c>
      <c r="X215" s="211"/>
      <c r="Y215" s="212">
        <f>W215+X215</f>
        <v>238.20000000000002</v>
      </c>
      <c r="Z215" s="211"/>
      <c r="AA215" s="212">
        <f>Y215+Z215</f>
        <v>238.20000000000002</v>
      </c>
      <c r="AB215" s="211">
        <v>-14.35</v>
      </c>
      <c r="AC215" s="212">
        <f>AA215+AB215</f>
        <v>223.85000000000002</v>
      </c>
    </row>
    <row r="216" spans="1:29" ht="15.75">
      <c r="A216" s="36" t="s">
        <v>118</v>
      </c>
      <c r="B216" s="69" t="s">
        <v>406</v>
      </c>
      <c r="C216" s="34" t="s">
        <v>52</v>
      </c>
      <c r="D216" s="34" t="s">
        <v>46</v>
      </c>
      <c r="E216" s="42" t="s">
        <v>110</v>
      </c>
      <c r="F216" s="34"/>
      <c r="G216" s="60">
        <f aca="true" t="shared" si="166" ref="G216:AB217">G217</f>
        <v>251.665</v>
      </c>
      <c r="H216" s="60">
        <f t="shared" si="166"/>
        <v>16.4</v>
      </c>
      <c r="I216" s="60">
        <f t="shared" si="166"/>
        <v>268.06499999999994</v>
      </c>
      <c r="J216" s="60">
        <f t="shared" si="166"/>
        <v>40.7</v>
      </c>
      <c r="K216" s="88">
        <f t="shared" si="166"/>
        <v>308.76499999999993</v>
      </c>
      <c r="L216" s="60">
        <f t="shared" si="166"/>
        <v>4</v>
      </c>
      <c r="M216" s="88">
        <f t="shared" si="166"/>
        <v>312.76499999999993</v>
      </c>
      <c r="N216" s="60">
        <f t="shared" si="166"/>
        <v>13.7</v>
      </c>
      <c r="O216" s="88">
        <f t="shared" si="166"/>
        <v>326.4649999999999</v>
      </c>
      <c r="P216" s="60">
        <f t="shared" si="166"/>
        <v>0</v>
      </c>
      <c r="Q216" s="88">
        <f t="shared" si="166"/>
        <v>326.4649999999999</v>
      </c>
      <c r="R216" s="60">
        <f t="shared" si="166"/>
        <v>0</v>
      </c>
      <c r="S216" s="88">
        <f t="shared" si="166"/>
        <v>326.4649999999999</v>
      </c>
      <c r="T216" s="60">
        <f t="shared" si="166"/>
        <v>0</v>
      </c>
      <c r="U216" s="88">
        <f t="shared" si="166"/>
        <v>326.4649999999999</v>
      </c>
      <c r="V216" s="60">
        <f t="shared" si="166"/>
        <v>-5.85</v>
      </c>
      <c r="W216" s="88">
        <f>W217</f>
        <v>320.6149999999999</v>
      </c>
      <c r="X216" s="60">
        <f t="shared" si="166"/>
        <v>0</v>
      </c>
      <c r="Y216" s="88">
        <f>Y217</f>
        <v>320.6149999999999</v>
      </c>
      <c r="Z216" s="60">
        <f t="shared" si="166"/>
        <v>-0.46</v>
      </c>
      <c r="AA216" s="88">
        <f>AA217</f>
        <v>320.1549999999999</v>
      </c>
      <c r="AB216" s="60">
        <f t="shared" si="166"/>
        <v>17.900000000000002</v>
      </c>
      <c r="AC216" s="88">
        <f>AC217</f>
        <v>338.05499999999995</v>
      </c>
    </row>
    <row r="217" spans="1:29" ht="27.75" customHeight="1">
      <c r="A217" s="46" t="s">
        <v>456</v>
      </c>
      <c r="B217" s="69" t="s">
        <v>406</v>
      </c>
      <c r="C217" s="34" t="s">
        <v>52</v>
      </c>
      <c r="D217" s="34" t="s">
        <v>46</v>
      </c>
      <c r="E217" s="42" t="s">
        <v>110</v>
      </c>
      <c r="F217" s="34" t="s">
        <v>457</v>
      </c>
      <c r="G217" s="60">
        <f t="shared" si="166"/>
        <v>251.665</v>
      </c>
      <c r="H217" s="60">
        <f t="shared" si="166"/>
        <v>16.4</v>
      </c>
      <c r="I217" s="60">
        <f t="shared" si="166"/>
        <v>268.06499999999994</v>
      </c>
      <c r="J217" s="60">
        <f t="shared" si="166"/>
        <v>40.7</v>
      </c>
      <c r="K217" s="88">
        <f t="shared" si="166"/>
        <v>308.76499999999993</v>
      </c>
      <c r="L217" s="60">
        <f t="shared" si="166"/>
        <v>4</v>
      </c>
      <c r="M217" s="88">
        <f t="shared" si="166"/>
        <v>312.76499999999993</v>
      </c>
      <c r="N217" s="60">
        <f t="shared" si="166"/>
        <v>13.7</v>
      </c>
      <c r="O217" s="88">
        <f t="shared" si="166"/>
        <v>326.4649999999999</v>
      </c>
      <c r="P217" s="60">
        <f t="shared" si="166"/>
        <v>0</v>
      </c>
      <c r="Q217" s="88">
        <f t="shared" si="166"/>
        <v>326.4649999999999</v>
      </c>
      <c r="R217" s="60">
        <f t="shared" si="166"/>
        <v>0</v>
      </c>
      <c r="S217" s="88">
        <f t="shared" si="166"/>
        <v>326.4649999999999</v>
      </c>
      <c r="T217" s="60">
        <f t="shared" si="166"/>
        <v>0</v>
      </c>
      <c r="U217" s="88">
        <f t="shared" si="166"/>
        <v>326.4649999999999</v>
      </c>
      <c r="V217" s="60">
        <f>V218</f>
        <v>-5.85</v>
      </c>
      <c r="W217" s="88">
        <f>W218</f>
        <v>320.6149999999999</v>
      </c>
      <c r="X217" s="60">
        <f>X218</f>
        <v>0</v>
      </c>
      <c r="Y217" s="88">
        <f>Y218</f>
        <v>320.6149999999999</v>
      </c>
      <c r="Z217" s="60">
        <f>Z218</f>
        <v>-0.46</v>
      </c>
      <c r="AA217" s="88">
        <f>AA218</f>
        <v>320.1549999999999</v>
      </c>
      <c r="AB217" s="60">
        <f>AB218</f>
        <v>17.900000000000002</v>
      </c>
      <c r="AC217" s="88">
        <f>AC218</f>
        <v>338.05499999999995</v>
      </c>
    </row>
    <row r="218" spans="1:29" ht="27.75" customHeight="1">
      <c r="A218" s="33" t="s">
        <v>458</v>
      </c>
      <c r="B218" s="69" t="s">
        <v>406</v>
      </c>
      <c r="C218" s="34" t="s">
        <v>52</v>
      </c>
      <c r="D218" s="34" t="s">
        <v>46</v>
      </c>
      <c r="E218" s="42" t="s">
        <v>110</v>
      </c>
      <c r="F218" s="34" t="s">
        <v>424</v>
      </c>
      <c r="G218" s="60">
        <f aca="true" t="shared" si="167" ref="G218:M218">G219+G220</f>
        <v>251.665</v>
      </c>
      <c r="H218" s="60">
        <f t="shared" si="167"/>
        <v>16.4</v>
      </c>
      <c r="I218" s="60">
        <f t="shared" si="167"/>
        <v>268.06499999999994</v>
      </c>
      <c r="J218" s="60">
        <f t="shared" si="167"/>
        <v>40.7</v>
      </c>
      <c r="K218" s="88">
        <f t="shared" si="167"/>
        <v>308.76499999999993</v>
      </c>
      <c r="L218" s="60">
        <f t="shared" si="167"/>
        <v>4</v>
      </c>
      <c r="M218" s="88">
        <f t="shared" si="167"/>
        <v>312.76499999999993</v>
      </c>
      <c r="N218" s="60">
        <f aca="true" t="shared" si="168" ref="N218:S218">N219+N220</f>
        <v>13.7</v>
      </c>
      <c r="O218" s="88">
        <f t="shared" si="168"/>
        <v>326.4649999999999</v>
      </c>
      <c r="P218" s="60">
        <f t="shared" si="168"/>
        <v>0</v>
      </c>
      <c r="Q218" s="88">
        <f t="shared" si="168"/>
        <v>326.4649999999999</v>
      </c>
      <c r="R218" s="60">
        <f t="shared" si="168"/>
        <v>0</v>
      </c>
      <c r="S218" s="88">
        <f t="shared" si="168"/>
        <v>326.4649999999999</v>
      </c>
      <c r="T218" s="60">
        <f aca="true" t="shared" si="169" ref="T218:Y218">T219+T220</f>
        <v>0</v>
      </c>
      <c r="U218" s="88">
        <f t="shared" si="169"/>
        <v>326.4649999999999</v>
      </c>
      <c r="V218" s="60">
        <f t="shared" si="169"/>
        <v>-5.85</v>
      </c>
      <c r="W218" s="88">
        <f t="shared" si="169"/>
        <v>320.6149999999999</v>
      </c>
      <c r="X218" s="60">
        <f t="shared" si="169"/>
        <v>0</v>
      </c>
      <c r="Y218" s="88">
        <f t="shared" si="169"/>
        <v>320.6149999999999</v>
      </c>
      <c r="Z218" s="60">
        <f>Z219+Z220</f>
        <v>-0.46</v>
      </c>
      <c r="AA218" s="88">
        <f>AA219+AA220</f>
        <v>320.1549999999999</v>
      </c>
      <c r="AB218" s="60">
        <f>AB219+AB220</f>
        <v>17.900000000000002</v>
      </c>
      <c r="AC218" s="88">
        <f>AC219+AC220</f>
        <v>338.05499999999995</v>
      </c>
    </row>
    <row r="219" spans="1:29" ht="25.5" hidden="1">
      <c r="A219" s="128" t="s">
        <v>63</v>
      </c>
      <c r="B219" s="116" t="s">
        <v>406</v>
      </c>
      <c r="C219" s="127" t="s">
        <v>52</v>
      </c>
      <c r="D219" s="127" t="s">
        <v>46</v>
      </c>
      <c r="E219" s="118" t="s">
        <v>110</v>
      </c>
      <c r="F219" s="127" t="s">
        <v>64</v>
      </c>
      <c r="G219" s="60">
        <f>9.93+2.1</f>
        <v>12.03</v>
      </c>
      <c r="H219" s="60"/>
      <c r="I219" s="211">
        <f>G219+H219</f>
        <v>12.03</v>
      </c>
      <c r="J219" s="211"/>
      <c r="K219" s="212">
        <f>I219+J219</f>
        <v>12.03</v>
      </c>
      <c r="L219" s="211"/>
      <c r="M219" s="212">
        <f>K219+L219</f>
        <v>12.03</v>
      </c>
      <c r="N219" s="211"/>
      <c r="O219" s="212">
        <f>M219+N219</f>
        <v>12.03</v>
      </c>
      <c r="P219" s="211"/>
      <c r="Q219" s="212">
        <f>O219+P219</f>
        <v>12.03</v>
      </c>
      <c r="R219" s="211"/>
      <c r="S219" s="212">
        <f>Q219+R219</f>
        <v>12.03</v>
      </c>
      <c r="T219" s="211"/>
      <c r="U219" s="212">
        <f>S219+T219</f>
        <v>12.03</v>
      </c>
      <c r="V219" s="211"/>
      <c r="W219" s="212">
        <f>U219+V219</f>
        <v>12.03</v>
      </c>
      <c r="X219" s="211"/>
      <c r="Y219" s="212">
        <f>W219+X219</f>
        <v>12.03</v>
      </c>
      <c r="Z219" s="211"/>
      <c r="AA219" s="212">
        <f>Y219+Z219</f>
        <v>12.03</v>
      </c>
      <c r="AB219" s="211">
        <v>-0.4</v>
      </c>
      <c r="AC219" s="212">
        <f>AA219+AB219</f>
        <v>11.629999999999999</v>
      </c>
    </row>
    <row r="220" spans="1:29" ht="26.25" customHeight="1" hidden="1">
      <c r="A220" s="128" t="s">
        <v>334</v>
      </c>
      <c r="B220" s="116" t="s">
        <v>406</v>
      </c>
      <c r="C220" s="127" t="s">
        <v>52</v>
      </c>
      <c r="D220" s="127" t="s">
        <v>46</v>
      </c>
      <c r="E220" s="118" t="s">
        <v>110</v>
      </c>
      <c r="F220" s="127" t="s">
        <v>65</v>
      </c>
      <c r="G220" s="60">
        <f>150.195+48.8+18.54+15+1+6.1</f>
        <v>239.635</v>
      </c>
      <c r="H220" s="60">
        <v>16.4</v>
      </c>
      <c r="I220" s="211">
        <f>G220+H220</f>
        <v>256.03499999999997</v>
      </c>
      <c r="J220" s="211">
        <v>40.7</v>
      </c>
      <c r="K220" s="212">
        <f>I220+J220</f>
        <v>296.73499999999996</v>
      </c>
      <c r="L220" s="211">
        <v>4</v>
      </c>
      <c r="M220" s="212">
        <f>K220+L220</f>
        <v>300.73499999999996</v>
      </c>
      <c r="N220" s="211">
        <v>13.7</v>
      </c>
      <c r="O220" s="212">
        <f>M220+N220</f>
        <v>314.43499999999995</v>
      </c>
      <c r="P220" s="211"/>
      <c r="Q220" s="212">
        <f>O220+P220</f>
        <v>314.43499999999995</v>
      </c>
      <c r="R220" s="211"/>
      <c r="S220" s="212">
        <f>Q220+R220</f>
        <v>314.43499999999995</v>
      </c>
      <c r="T220" s="211"/>
      <c r="U220" s="212">
        <f>S220+T220</f>
        <v>314.43499999999995</v>
      </c>
      <c r="V220" s="211">
        <v>-5.85</v>
      </c>
      <c r="W220" s="212">
        <f>U220+V220</f>
        <v>308.5849999999999</v>
      </c>
      <c r="X220" s="211"/>
      <c r="Y220" s="212">
        <f>W220+X220</f>
        <v>308.5849999999999</v>
      </c>
      <c r="Z220" s="212">
        <v>-0.46</v>
      </c>
      <c r="AA220" s="212">
        <f>Y220+Z220</f>
        <v>308.12499999999994</v>
      </c>
      <c r="AB220" s="212">
        <v>18.3</v>
      </c>
      <c r="AC220" s="212">
        <f>AA220+AB220</f>
        <v>326.42499999999995</v>
      </c>
    </row>
    <row r="221" spans="1:29" s="20" customFormat="1" ht="26.25" customHeight="1">
      <c r="A221" s="79" t="s">
        <v>111</v>
      </c>
      <c r="B221" s="77" t="s">
        <v>112</v>
      </c>
      <c r="C221" s="78" t="s">
        <v>52</v>
      </c>
      <c r="D221" s="78" t="s">
        <v>46</v>
      </c>
      <c r="E221" s="97" t="s">
        <v>113</v>
      </c>
      <c r="F221" s="78"/>
      <c r="G221" s="239"/>
      <c r="H221" s="239"/>
      <c r="I221" s="239"/>
      <c r="J221" s="239"/>
      <c r="K221" s="240"/>
      <c r="L221" s="239"/>
      <c r="M221" s="240"/>
      <c r="N221" s="239">
        <f aca="true" t="shared" si="170" ref="N221:AC223">N222</f>
        <v>0</v>
      </c>
      <c r="O221" s="240">
        <f t="shared" si="170"/>
        <v>131.3</v>
      </c>
      <c r="P221" s="240">
        <f t="shared" si="170"/>
        <v>1.121</v>
      </c>
      <c r="Q221" s="240">
        <f t="shared" si="170"/>
        <v>132.421</v>
      </c>
      <c r="R221" s="240">
        <f t="shared" si="170"/>
        <v>0</v>
      </c>
      <c r="S221" s="240">
        <f t="shared" si="170"/>
        <v>132.421</v>
      </c>
      <c r="T221" s="240">
        <f t="shared" si="170"/>
        <v>0</v>
      </c>
      <c r="U221" s="240">
        <f t="shared" si="170"/>
        <v>132.421</v>
      </c>
      <c r="V221" s="240">
        <f t="shared" si="170"/>
        <v>0</v>
      </c>
      <c r="W221" s="240">
        <f t="shared" si="170"/>
        <v>132.421</v>
      </c>
      <c r="X221" s="240">
        <f t="shared" si="170"/>
        <v>0</v>
      </c>
      <c r="Y221" s="240">
        <f t="shared" si="170"/>
        <v>132.421</v>
      </c>
      <c r="Z221" s="240">
        <f t="shared" si="170"/>
        <v>-10</v>
      </c>
      <c r="AA221" s="240">
        <f t="shared" si="170"/>
        <v>122.42099999999999</v>
      </c>
      <c r="AB221" s="240">
        <f t="shared" si="170"/>
        <v>-3</v>
      </c>
      <c r="AC221" s="240">
        <f t="shared" si="170"/>
        <v>119.42099999999999</v>
      </c>
    </row>
    <row r="222" spans="1:29" ht="25.5">
      <c r="A222" s="36" t="s">
        <v>119</v>
      </c>
      <c r="B222" s="69" t="s">
        <v>406</v>
      </c>
      <c r="C222" s="34" t="s">
        <v>52</v>
      </c>
      <c r="D222" s="34" t="s">
        <v>46</v>
      </c>
      <c r="E222" s="42" t="s">
        <v>114</v>
      </c>
      <c r="F222" s="34"/>
      <c r="G222" s="60">
        <f aca="true" t="shared" si="171" ref="G222:M223">G223</f>
        <v>150.3</v>
      </c>
      <c r="H222" s="60">
        <f t="shared" si="171"/>
        <v>-19</v>
      </c>
      <c r="I222" s="60">
        <f t="shared" si="171"/>
        <v>131.3</v>
      </c>
      <c r="J222" s="60">
        <f t="shared" si="171"/>
        <v>0</v>
      </c>
      <c r="K222" s="88">
        <f t="shared" si="171"/>
        <v>131.3</v>
      </c>
      <c r="L222" s="60">
        <f t="shared" si="171"/>
        <v>0</v>
      </c>
      <c r="M222" s="88">
        <f t="shared" si="171"/>
        <v>131.3</v>
      </c>
      <c r="N222" s="60">
        <f t="shared" si="170"/>
        <v>0</v>
      </c>
      <c r="O222" s="88">
        <f t="shared" si="170"/>
        <v>131.3</v>
      </c>
      <c r="P222" s="88">
        <f t="shared" si="170"/>
        <v>1.121</v>
      </c>
      <c r="Q222" s="88">
        <f t="shared" si="170"/>
        <v>132.421</v>
      </c>
      <c r="R222" s="88">
        <f t="shared" si="170"/>
        <v>0</v>
      </c>
      <c r="S222" s="88">
        <f t="shared" si="170"/>
        <v>132.421</v>
      </c>
      <c r="T222" s="88">
        <f t="shared" si="170"/>
        <v>0</v>
      </c>
      <c r="U222" s="88">
        <f t="shared" si="170"/>
        <v>132.421</v>
      </c>
      <c r="V222" s="88">
        <f t="shared" si="170"/>
        <v>0</v>
      </c>
      <c r="W222" s="88">
        <f t="shared" si="170"/>
        <v>132.421</v>
      </c>
      <c r="X222" s="88">
        <f t="shared" si="170"/>
        <v>0</v>
      </c>
      <c r="Y222" s="88">
        <f t="shared" si="170"/>
        <v>132.421</v>
      </c>
      <c r="Z222" s="88">
        <f t="shared" si="170"/>
        <v>-10</v>
      </c>
      <c r="AA222" s="88">
        <f t="shared" si="170"/>
        <v>122.42099999999999</v>
      </c>
      <c r="AB222" s="88">
        <f t="shared" si="170"/>
        <v>-3</v>
      </c>
      <c r="AC222" s="88">
        <f t="shared" si="170"/>
        <v>119.42099999999999</v>
      </c>
    </row>
    <row r="223" spans="1:29" ht="42" customHeight="1">
      <c r="A223" s="114" t="s">
        <v>452</v>
      </c>
      <c r="B223" s="69" t="s">
        <v>406</v>
      </c>
      <c r="C223" s="34" t="s">
        <v>52</v>
      </c>
      <c r="D223" s="34" t="s">
        <v>46</v>
      </c>
      <c r="E223" s="42" t="s">
        <v>114</v>
      </c>
      <c r="F223" s="34" t="s">
        <v>341</v>
      </c>
      <c r="G223" s="60">
        <f t="shared" si="171"/>
        <v>150.3</v>
      </c>
      <c r="H223" s="60">
        <f t="shared" si="171"/>
        <v>-19</v>
      </c>
      <c r="I223" s="60">
        <f t="shared" si="171"/>
        <v>131.3</v>
      </c>
      <c r="J223" s="60">
        <f t="shared" si="171"/>
        <v>0</v>
      </c>
      <c r="K223" s="88">
        <f t="shared" si="171"/>
        <v>131.3</v>
      </c>
      <c r="L223" s="60">
        <f t="shared" si="171"/>
        <v>0</v>
      </c>
      <c r="M223" s="88">
        <f t="shared" si="171"/>
        <v>131.3</v>
      </c>
      <c r="N223" s="60">
        <f t="shared" si="170"/>
        <v>0</v>
      </c>
      <c r="O223" s="88">
        <f t="shared" si="170"/>
        <v>131.3</v>
      </c>
      <c r="P223" s="88">
        <f t="shared" si="170"/>
        <v>1.121</v>
      </c>
      <c r="Q223" s="88">
        <f t="shared" si="170"/>
        <v>132.421</v>
      </c>
      <c r="R223" s="88">
        <f t="shared" si="170"/>
        <v>0</v>
      </c>
      <c r="S223" s="88">
        <f t="shared" si="170"/>
        <v>132.421</v>
      </c>
      <c r="T223" s="88">
        <f t="shared" si="170"/>
        <v>0</v>
      </c>
      <c r="U223" s="88">
        <f t="shared" si="170"/>
        <v>132.421</v>
      </c>
      <c r="V223" s="88">
        <f t="shared" si="170"/>
        <v>0</v>
      </c>
      <c r="W223" s="88">
        <f t="shared" si="170"/>
        <v>132.421</v>
      </c>
      <c r="X223" s="88">
        <f t="shared" si="170"/>
        <v>0</v>
      </c>
      <c r="Y223" s="88">
        <f t="shared" si="170"/>
        <v>132.421</v>
      </c>
      <c r="Z223" s="88">
        <f t="shared" si="170"/>
        <v>-10</v>
      </c>
      <c r="AA223" s="88">
        <f t="shared" si="170"/>
        <v>122.42099999999999</v>
      </c>
      <c r="AB223" s="88">
        <f t="shared" si="170"/>
        <v>-3</v>
      </c>
      <c r="AC223" s="88">
        <f t="shared" si="170"/>
        <v>119.42099999999999</v>
      </c>
    </row>
    <row r="224" spans="1:29" ht="18" customHeight="1">
      <c r="A224" s="36" t="s">
        <v>32</v>
      </c>
      <c r="B224" s="69" t="s">
        <v>406</v>
      </c>
      <c r="C224" s="34" t="s">
        <v>52</v>
      </c>
      <c r="D224" s="34" t="s">
        <v>46</v>
      </c>
      <c r="E224" s="42" t="s">
        <v>114</v>
      </c>
      <c r="F224" s="28" t="s">
        <v>96</v>
      </c>
      <c r="G224" s="60">
        <f aca="true" t="shared" si="172" ref="G224:M224">G225+G227</f>
        <v>150.3</v>
      </c>
      <c r="H224" s="60">
        <f t="shared" si="172"/>
        <v>-19</v>
      </c>
      <c r="I224" s="60">
        <f t="shared" si="172"/>
        <v>131.3</v>
      </c>
      <c r="J224" s="60">
        <f t="shared" si="172"/>
        <v>0</v>
      </c>
      <c r="K224" s="88">
        <f t="shared" si="172"/>
        <v>131.3</v>
      </c>
      <c r="L224" s="60">
        <f t="shared" si="172"/>
        <v>0</v>
      </c>
      <c r="M224" s="88">
        <f t="shared" si="172"/>
        <v>131.3</v>
      </c>
      <c r="N224" s="60">
        <f aca="true" t="shared" si="173" ref="N224:S224">N225+N227+N226</f>
        <v>0</v>
      </c>
      <c r="O224" s="88">
        <f t="shared" si="173"/>
        <v>131.3</v>
      </c>
      <c r="P224" s="88">
        <f t="shared" si="173"/>
        <v>1.121</v>
      </c>
      <c r="Q224" s="88">
        <f t="shared" si="173"/>
        <v>132.421</v>
      </c>
      <c r="R224" s="88">
        <f t="shared" si="173"/>
        <v>0</v>
      </c>
      <c r="S224" s="88">
        <f t="shared" si="173"/>
        <v>132.421</v>
      </c>
      <c r="T224" s="88">
        <f aca="true" t="shared" si="174" ref="T224:Y224">T225+T227+T226</f>
        <v>0</v>
      </c>
      <c r="U224" s="88">
        <f t="shared" si="174"/>
        <v>132.421</v>
      </c>
      <c r="V224" s="88">
        <f t="shared" si="174"/>
        <v>0</v>
      </c>
      <c r="W224" s="88">
        <f t="shared" si="174"/>
        <v>132.421</v>
      </c>
      <c r="X224" s="88">
        <f t="shared" si="174"/>
        <v>0</v>
      </c>
      <c r="Y224" s="88">
        <f t="shared" si="174"/>
        <v>132.421</v>
      </c>
      <c r="Z224" s="88">
        <f>Z225+Z227+Z226</f>
        <v>-10</v>
      </c>
      <c r="AA224" s="88">
        <f>AA225+AA227+AA226</f>
        <v>122.42099999999999</v>
      </c>
      <c r="AB224" s="88">
        <f>AB225+AB227+AB226</f>
        <v>-3</v>
      </c>
      <c r="AC224" s="88">
        <f>AC225+AC227+AC226</f>
        <v>119.42099999999999</v>
      </c>
    </row>
    <row r="225" spans="1:29" ht="15.75" hidden="1">
      <c r="A225" s="128" t="s">
        <v>11</v>
      </c>
      <c r="B225" s="116" t="s">
        <v>406</v>
      </c>
      <c r="C225" s="127" t="s">
        <v>52</v>
      </c>
      <c r="D225" s="127" t="s">
        <v>46</v>
      </c>
      <c r="E225" s="118" t="s">
        <v>114</v>
      </c>
      <c r="F225" s="127" t="s">
        <v>80</v>
      </c>
      <c r="G225" s="60">
        <v>115.3</v>
      </c>
      <c r="H225" s="60">
        <v>-14</v>
      </c>
      <c r="I225" s="211">
        <f>G225+H225</f>
        <v>101.3</v>
      </c>
      <c r="J225" s="211"/>
      <c r="K225" s="212">
        <f>I225+J225</f>
        <v>101.3</v>
      </c>
      <c r="L225" s="211"/>
      <c r="M225" s="212">
        <f>K225+L225</f>
        <v>101.3</v>
      </c>
      <c r="N225" s="211"/>
      <c r="O225" s="212">
        <f>M225+N225</f>
        <v>101.3</v>
      </c>
      <c r="P225" s="212">
        <v>1.121</v>
      </c>
      <c r="Q225" s="212">
        <f>O225+P225</f>
        <v>102.42099999999999</v>
      </c>
      <c r="R225" s="212"/>
      <c r="S225" s="212">
        <f>Q225+R225</f>
        <v>102.42099999999999</v>
      </c>
      <c r="T225" s="212"/>
      <c r="U225" s="212">
        <f>S225+T225</f>
        <v>102.42099999999999</v>
      </c>
      <c r="V225" s="212"/>
      <c r="W225" s="212">
        <f>U225+V225</f>
        <v>102.42099999999999</v>
      </c>
      <c r="X225" s="212"/>
      <c r="Y225" s="212">
        <f>W225+X225</f>
        <v>102.42099999999999</v>
      </c>
      <c r="Z225" s="212">
        <v>-7</v>
      </c>
      <c r="AA225" s="212">
        <f>Y225+Z225</f>
        <v>95.42099999999999</v>
      </c>
      <c r="AB225" s="212"/>
      <c r="AC225" s="212">
        <f>AA225+AB225</f>
        <v>95.42099999999999</v>
      </c>
    </row>
    <row r="226" spans="1:29" ht="29.25" customHeight="1" hidden="1">
      <c r="A226" s="128" t="s">
        <v>335</v>
      </c>
      <c r="B226" s="116" t="s">
        <v>340</v>
      </c>
      <c r="C226" s="127" t="s">
        <v>52</v>
      </c>
      <c r="D226" s="127" t="s">
        <v>46</v>
      </c>
      <c r="E226" s="118" t="s">
        <v>114</v>
      </c>
      <c r="F226" s="127" t="s">
        <v>81</v>
      </c>
      <c r="G226" s="60"/>
      <c r="H226" s="60"/>
      <c r="I226" s="211">
        <f>G226+H226</f>
        <v>0</v>
      </c>
      <c r="J226" s="211"/>
      <c r="K226" s="212">
        <f>I226+J226</f>
        <v>0</v>
      </c>
      <c r="L226" s="211"/>
      <c r="M226" s="212">
        <f>K226+L226</f>
        <v>0</v>
      </c>
      <c r="N226" s="211"/>
      <c r="O226" s="212">
        <f>M226+N226</f>
        <v>0</v>
      </c>
      <c r="P226" s="211"/>
      <c r="Q226" s="212">
        <f>O226+P226</f>
        <v>0</v>
      </c>
      <c r="R226" s="211"/>
      <c r="S226" s="212">
        <f>Q226+R226</f>
        <v>0</v>
      </c>
      <c r="T226" s="211"/>
      <c r="U226" s="212">
        <f>S226+T226</f>
        <v>0</v>
      </c>
      <c r="V226" s="211"/>
      <c r="W226" s="212">
        <f>U226+V226</f>
        <v>0</v>
      </c>
      <c r="X226" s="211"/>
      <c r="Y226" s="212">
        <f>W226+X226</f>
        <v>0</v>
      </c>
      <c r="Z226" s="211"/>
      <c r="AA226" s="212">
        <f>Y226+Z226</f>
        <v>0</v>
      </c>
      <c r="AB226" s="211"/>
      <c r="AC226" s="212">
        <f>AA226+AB226</f>
        <v>0</v>
      </c>
    </row>
    <row r="227" spans="1:29" ht="29.25" customHeight="1" hidden="1">
      <c r="A227" s="128" t="s">
        <v>13</v>
      </c>
      <c r="B227" s="116" t="s">
        <v>406</v>
      </c>
      <c r="C227" s="127" t="s">
        <v>52</v>
      </c>
      <c r="D227" s="127" t="s">
        <v>46</v>
      </c>
      <c r="E227" s="118" t="s">
        <v>114</v>
      </c>
      <c r="F227" s="127" t="s">
        <v>416</v>
      </c>
      <c r="G227" s="60">
        <v>35</v>
      </c>
      <c r="H227" s="60">
        <v>-5</v>
      </c>
      <c r="I227" s="211">
        <f>G227+H227</f>
        <v>30</v>
      </c>
      <c r="J227" s="211"/>
      <c r="K227" s="212">
        <f>I227+J227</f>
        <v>30</v>
      </c>
      <c r="L227" s="211"/>
      <c r="M227" s="212">
        <f>K227+L227</f>
        <v>30</v>
      </c>
      <c r="N227" s="211"/>
      <c r="O227" s="212">
        <f>M227+N227</f>
        <v>30</v>
      </c>
      <c r="P227" s="211"/>
      <c r="Q227" s="212">
        <f>O227+P227</f>
        <v>30</v>
      </c>
      <c r="R227" s="211"/>
      <c r="S227" s="212">
        <f>Q227+R227</f>
        <v>30</v>
      </c>
      <c r="T227" s="211"/>
      <c r="U227" s="212">
        <f>S227+T227</f>
        <v>30</v>
      </c>
      <c r="V227" s="211"/>
      <c r="W227" s="212">
        <f>U227+V227</f>
        <v>30</v>
      </c>
      <c r="X227" s="211"/>
      <c r="Y227" s="212">
        <f>W227+X227</f>
        <v>30</v>
      </c>
      <c r="Z227" s="211">
        <v>-3</v>
      </c>
      <c r="AA227" s="212">
        <f>Y227+Z227</f>
        <v>27</v>
      </c>
      <c r="AB227" s="211">
        <v>-3</v>
      </c>
      <c r="AC227" s="212">
        <f>AA227+AB227</f>
        <v>24</v>
      </c>
    </row>
    <row r="228" spans="1:29" s="95" customFormat="1" ht="27" customHeight="1">
      <c r="A228" s="154" t="s">
        <v>436</v>
      </c>
      <c r="B228" s="106" t="s">
        <v>406</v>
      </c>
      <c r="C228" s="92" t="s">
        <v>52</v>
      </c>
      <c r="D228" s="92" t="s">
        <v>46</v>
      </c>
      <c r="E228" s="155" t="s">
        <v>379</v>
      </c>
      <c r="F228" s="137"/>
      <c r="G228" s="140">
        <f aca="true" t="shared" si="175" ref="G228:AB231">G229</f>
        <v>40</v>
      </c>
      <c r="H228" s="140">
        <f t="shared" si="175"/>
        <v>0</v>
      </c>
      <c r="I228" s="140">
        <f t="shared" si="175"/>
        <v>40</v>
      </c>
      <c r="J228" s="140">
        <f t="shared" si="175"/>
        <v>0</v>
      </c>
      <c r="K228" s="51">
        <f t="shared" si="175"/>
        <v>40</v>
      </c>
      <c r="L228" s="140">
        <f t="shared" si="175"/>
        <v>0</v>
      </c>
      <c r="M228" s="51">
        <f t="shared" si="175"/>
        <v>40</v>
      </c>
      <c r="N228" s="140">
        <f t="shared" si="175"/>
        <v>0</v>
      </c>
      <c r="O228" s="51">
        <f t="shared" si="175"/>
        <v>40</v>
      </c>
      <c r="P228" s="140">
        <f t="shared" si="175"/>
        <v>0</v>
      </c>
      <c r="Q228" s="51">
        <f t="shared" si="175"/>
        <v>40</v>
      </c>
      <c r="R228" s="140">
        <f t="shared" si="175"/>
        <v>0</v>
      </c>
      <c r="S228" s="51">
        <f t="shared" si="175"/>
        <v>40</v>
      </c>
      <c r="T228" s="140">
        <f t="shared" si="175"/>
        <v>0</v>
      </c>
      <c r="U228" s="51">
        <f t="shared" si="175"/>
        <v>40</v>
      </c>
      <c r="V228" s="140">
        <f t="shared" si="175"/>
        <v>0</v>
      </c>
      <c r="W228" s="51">
        <f aca="true" t="shared" si="176" ref="V228:AC231">W229</f>
        <v>40</v>
      </c>
      <c r="X228" s="140">
        <f t="shared" si="175"/>
        <v>0</v>
      </c>
      <c r="Y228" s="51">
        <f t="shared" si="176"/>
        <v>40</v>
      </c>
      <c r="Z228" s="140">
        <f t="shared" si="175"/>
        <v>0</v>
      </c>
      <c r="AA228" s="51">
        <f t="shared" si="176"/>
        <v>40</v>
      </c>
      <c r="AB228" s="140">
        <f t="shared" si="175"/>
        <v>-10</v>
      </c>
      <c r="AC228" s="51">
        <f t="shared" si="176"/>
        <v>30</v>
      </c>
    </row>
    <row r="229" spans="1:29" s="6" customFormat="1" ht="15" customHeight="1">
      <c r="A229" s="156" t="s">
        <v>31</v>
      </c>
      <c r="B229" s="69" t="s">
        <v>406</v>
      </c>
      <c r="C229" s="78" t="s">
        <v>82</v>
      </c>
      <c r="D229" s="78" t="s">
        <v>46</v>
      </c>
      <c r="E229" s="81" t="s">
        <v>390</v>
      </c>
      <c r="F229" s="83"/>
      <c r="G229" s="82">
        <f t="shared" si="175"/>
        <v>40</v>
      </c>
      <c r="H229" s="82">
        <f t="shared" si="175"/>
        <v>0</v>
      </c>
      <c r="I229" s="82">
        <f t="shared" si="175"/>
        <v>40</v>
      </c>
      <c r="J229" s="82">
        <f t="shared" si="175"/>
        <v>0</v>
      </c>
      <c r="K229" s="213">
        <f t="shared" si="175"/>
        <v>40</v>
      </c>
      <c r="L229" s="82">
        <f t="shared" si="175"/>
        <v>0</v>
      </c>
      <c r="M229" s="213">
        <f t="shared" si="175"/>
        <v>40</v>
      </c>
      <c r="N229" s="82">
        <f t="shared" si="175"/>
        <v>0</v>
      </c>
      <c r="O229" s="213">
        <f t="shared" si="175"/>
        <v>40</v>
      </c>
      <c r="P229" s="82">
        <f t="shared" si="175"/>
        <v>0</v>
      </c>
      <c r="Q229" s="213">
        <f t="shared" si="175"/>
        <v>40</v>
      </c>
      <c r="R229" s="82">
        <f t="shared" si="175"/>
        <v>0</v>
      </c>
      <c r="S229" s="213">
        <f t="shared" si="175"/>
        <v>40</v>
      </c>
      <c r="T229" s="82">
        <f t="shared" si="175"/>
        <v>0</v>
      </c>
      <c r="U229" s="213">
        <f t="shared" si="175"/>
        <v>40</v>
      </c>
      <c r="V229" s="82">
        <f t="shared" si="176"/>
        <v>0</v>
      </c>
      <c r="W229" s="213">
        <f t="shared" si="176"/>
        <v>40</v>
      </c>
      <c r="X229" s="82">
        <f t="shared" si="176"/>
        <v>0</v>
      </c>
      <c r="Y229" s="213">
        <f t="shared" si="176"/>
        <v>40</v>
      </c>
      <c r="Z229" s="82">
        <f t="shared" si="176"/>
        <v>0</v>
      </c>
      <c r="AA229" s="213">
        <f t="shared" si="176"/>
        <v>40</v>
      </c>
      <c r="AB229" s="82">
        <f t="shared" si="176"/>
        <v>-10</v>
      </c>
      <c r="AC229" s="213">
        <f t="shared" si="176"/>
        <v>30</v>
      </c>
    </row>
    <row r="230" spans="1:29" s="6" customFormat="1" ht="28.5" customHeight="1">
      <c r="A230" s="46" t="s">
        <v>456</v>
      </c>
      <c r="B230" s="69" t="s">
        <v>406</v>
      </c>
      <c r="C230" s="34" t="s">
        <v>52</v>
      </c>
      <c r="D230" s="34" t="s">
        <v>46</v>
      </c>
      <c r="E230" s="42" t="s">
        <v>390</v>
      </c>
      <c r="F230" s="28" t="s">
        <v>457</v>
      </c>
      <c r="G230" s="82">
        <f t="shared" si="175"/>
        <v>40</v>
      </c>
      <c r="H230" s="82">
        <f t="shared" si="175"/>
        <v>0</v>
      </c>
      <c r="I230" s="173">
        <f t="shared" si="175"/>
        <v>40</v>
      </c>
      <c r="J230" s="82">
        <f t="shared" si="175"/>
        <v>0</v>
      </c>
      <c r="K230" s="52">
        <f t="shared" si="175"/>
        <v>40</v>
      </c>
      <c r="L230" s="82">
        <f t="shared" si="175"/>
        <v>0</v>
      </c>
      <c r="M230" s="52">
        <f t="shared" si="175"/>
        <v>40</v>
      </c>
      <c r="N230" s="82">
        <f t="shared" si="175"/>
        <v>0</v>
      </c>
      <c r="O230" s="52">
        <f t="shared" si="175"/>
        <v>40</v>
      </c>
      <c r="P230" s="82">
        <f t="shared" si="175"/>
        <v>0</v>
      </c>
      <c r="Q230" s="52">
        <f t="shared" si="175"/>
        <v>40</v>
      </c>
      <c r="R230" s="82">
        <f t="shared" si="175"/>
        <v>0</v>
      </c>
      <c r="S230" s="52">
        <f t="shared" si="175"/>
        <v>40</v>
      </c>
      <c r="T230" s="82">
        <f t="shared" si="175"/>
        <v>0</v>
      </c>
      <c r="U230" s="52">
        <f t="shared" si="175"/>
        <v>40</v>
      </c>
      <c r="V230" s="82">
        <f t="shared" si="176"/>
        <v>0</v>
      </c>
      <c r="W230" s="52">
        <f t="shared" si="176"/>
        <v>40</v>
      </c>
      <c r="X230" s="82">
        <f t="shared" si="176"/>
        <v>0</v>
      </c>
      <c r="Y230" s="52">
        <f t="shared" si="176"/>
        <v>40</v>
      </c>
      <c r="Z230" s="82">
        <f t="shared" si="176"/>
        <v>0</v>
      </c>
      <c r="AA230" s="52">
        <f t="shared" si="176"/>
        <v>40</v>
      </c>
      <c r="AB230" s="82">
        <f t="shared" si="176"/>
        <v>-10</v>
      </c>
      <c r="AC230" s="52">
        <f t="shared" si="176"/>
        <v>30</v>
      </c>
    </row>
    <row r="231" spans="1:29" s="6" customFormat="1" ht="27.75" customHeight="1">
      <c r="A231" s="33" t="s">
        <v>458</v>
      </c>
      <c r="B231" s="69" t="s">
        <v>406</v>
      </c>
      <c r="C231" s="34" t="s">
        <v>52</v>
      </c>
      <c r="D231" s="34" t="s">
        <v>46</v>
      </c>
      <c r="E231" s="42" t="s">
        <v>390</v>
      </c>
      <c r="F231" s="28" t="s">
        <v>424</v>
      </c>
      <c r="G231" s="82">
        <f t="shared" si="175"/>
        <v>40</v>
      </c>
      <c r="H231" s="82">
        <f t="shared" si="175"/>
        <v>0</v>
      </c>
      <c r="I231" s="173">
        <f t="shared" si="175"/>
        <v>40</v>
      </c>
      <c r="J231" s="82">
        <f t="shared" si="175"/>
        <v>0</v>
      </c>
      <c r="K231" s="52">
        <f t="shared" si="175"/>
        <v>40</v>
      </c>
      <c r="L231" s="82">
        <f t="shared" si="175"/>
        <v>0</v>
      </c>
      <c r="M231" s="52">
        <f t="shared" si="175"/>
        <v>40</v>
      </c>
      <c r="N231" s="82">
        <f t="shared" si="175"/>
        <v>0</v>
      </c>
      <c r="O231" s="52">
        <f t="shared" si="175"/>
        <v>40</v>
      </c>
      <c r="P231" s="82">
        <f t="shared" si="175"/>
        <v>0</v>
      </c>
      <c r="Q231" s="52">
        <f t="shared" si="175"/>
        <v>40</v>
      </c>
      <c r="R231" s="82">
        <f t="shared" si="175"/>
        <v>0</v>
      </c>
      <c r="S231" s="52">
        <f t="shared" si="175"/>
        <v>40</v>
      </c>
      <c r="T231" s="82">
        <f t="shared" si="175"/>
        <v>0</v>
      </c>
      <c r="U231" s="52">
        <f t="shared" si="175"/>
        <v>40</v>
      </c>
      <c r="V231" s="82">
        <f t="shared" si="176"/>
        <v>0</v>
      </c>
      <c r="W231" s="52">
        <f t="shared" si="176"/>
        <v>40</v>
      </c>
      <c r="X231" s="82">
        <f t="shared" si="176"/>
        <v>0</v>
      </c>
      <c r="Y231" s="52">
        <f t="shared" si="176"/>
        <v>40</v>
      </c>
      <c r="Z231" s="82">
        <f t="shared" si="176"/>
        <v>0</v>
      </c>
      <c r="AA231" s="52">
        <f t="shared" si="176"/>
        <v>40</v>
      </c>
      <c r="AB231" s="82">
        <f t="shared" si="176"/>
        <v>-10</v>
      </c>
      <c r="AC231" s="52">
        <f t="shared" si="176"/>
        <v>30</v>
      </c>
    </row>
    <row r="232" spans="1:29" ht="26.25" customHeight="1" hidden="1">
      <c r="A232" s="128" t="s">
        <v>334</v>
      </c>
      <c r="B232" s="69" t="s">
        <v>406</v>
      </c>
      <c r="C232" s="127" t="s">
        <v>52</v>
      </c>
      <c r="D232" s="127" t="s">
        <v>46</v>
      </c>
      <c r="E232" s="118" t="s">
        <v>390</v>
      </c>
      <c r="F232" s="127" t="s">
        <v>65</v>
      </c>
      <c r="G232" s="60">
        <v>40</v>
      </c>
      <c r="H232" s="60"/>
      <c r="I232" s="60">
        <f>G232+H232</f>
        <v>40</v>
      </c>
      <c r="J232" s="60"/>
      <c r="K232" s="88">
        <f>I232+J232</f>
        <v>40</v>
      </c>
      <c r="L232" s="60"/>
      <c r="M232" s="88">
        <f>K232+L232</f>
        <v>40</v>
      </c>
      <c r="N232" s="60"/>
      <c r="O232" s="88">
        <f>M232+N232</f>
        <v>40</v>
      </c>
      <c r="P232" s="60"/>
      <c r="Q232" s="88">
        <f>O232+P232</f>
        <v>40</v>
      </c>
      <c r="R232" s="60"/>
      <c r="S232" s="88">
        <f>Q232+R232</f>
        <v>40</v>
      </c>
      <c r="T232" s="60"/>
      <c r="U232" s="88">
        <f>S232+T232</f>
        <v>40</v>
      </c>
      <c r="V232" s="60"/>
      <c r="W232" s="88">
        <f>U232+V232</f>
        <v>40</v>
      </c>
      <c r="X232" s="60"/>
      <c r="Y232" s="88">
        <f>W232+X232</f>
        <v>40</v>
      </c>
      <c r="Z232" s="60"/>
      <c r="AA232" s="88">
        <f>Y232+Z232</f>
        <v>40</v>
      </c>
      <c r="AB232" s="60">
        <v>-10</v>
      </c>
      <c r="AC232" s="88">
        <f>AA232+AB232</f>
        <v>30</v>
      </c>
    </row>
    <row r="233" spans="1:29" ht="14.25" customHeight="1">
      <c r="A233" s="40" t="s">
        <v>86</v>
      </c>
      <c r="B233" s="68" t="s">
        <v>406</v>
      </c>
      <c r="C233" s="43" t="s">
        <v>87</v>
      </c>
      <c r="D233" s="43"/>
      <c r="E233" s="42"/>
      <c r="F233" s="43"/>
      <c r="G233" s="66">
        <f aca="true" t="shared" si="177" ref="G233:AB236">G234</f>
        <v>43.2</v>
      </c>
      <c r="H233" s="66">
        <f t="shared" si="177"/>
        <v>0</v>
      </c>
      <c r="I233" s="66">
        <f t="shared" si="177"/>
        <v>43.2</v>
      </c>
      <c r="J233" s="66">
        <f t="shared" si="177"/>
        <v>0</v>
      </c>
      <c r="K233" s="50">
        <f t="shared" si="177"/>
        <v>43.2</v>
      </c>
      <c r="L233" s="66">
        <f t="shared" si="177"/>
        <v>0</v>
      </c>
      <c r="M233" s="50">
        <f t="shared" si="177"/>
        <v>43.2</v>
      </c>
      <c r="N233" s="66">
        <f t="shared" si="177"/>
        <v>0</v>
      </c>
      <c r="O233" s="50">
        <f t="shared" si="177"/>
        <v>43.2</v>
      </c>
      <c r="P233" s="66">
        <f t="shared" si="177"/>
        <v>0</v>
      </c>
      <c r="Q233" s="50">
        <f t="shared" si="177"/>
        <v>43.2</v>
      </c>
      <c r="R233" s="66">
        <f t="shared" si="177"/>
        <v>29.28</v>
      </c>
      <c r="S233" s="50">
        <f t="shared" si="177"/>
        <v>72.48</v>
      </c>
      <c r="T233" s="66">
        <f t="shared" si="177"/>
        <v>0</v>
      </c>
      <c r="U233" s="50">
        <f t="shared" si="177"/>
        <v>72.48</v>
      </c>
      <c r="V233" s="66">
        <f t="shared" si="177"/>
        <v>0</v>
      </c>
      <c r="W233" s="50">
        <f aca="true" t="shared" si="178" ref="V233:AC236">W234</f>
        <v>72.48</v>
      </c>
      <c r="X233" s="66">
        <f t="shared" si="177"/>
        <v>0</v>
      </c>
      <c r="Y233" s="50">
        <f t="shared" si="178"/>
        <v>72.48</v>
      </c>
      <c r="Z233" s="66">
        <f t="shared" si="177"/>
        <v>0</v>
      </c>
      <c r="AA233" s="50">
        <f t="shared" si="178"/>
        <v>72.48</v>
      </c>
      <c r="AB233" s="66">
        <f t="shared" si="177"/>
        <v>0</v>
      </c>
      <c r="AC233" s="50">
        <f t="shared" si="178"/>
        <v>72.48</v>
      </c>
    </row>
    <row r="234" spans="1:29" s="19" customFormat="1" ht="12.75" customHeight="1">
      <c r="A234" s="157" t="s">
        <v>88</v>
      </c>
      <c r="B234" s="68" t="s">
        <v>406</v>
      </c>
      <c r="C234" s="64" t="s">
        <v>87</v>
      </c>
      <c r="D234" s="64" t="s">
        <v>46</v>
      </c>
      <c r="E234" s="119"/>
      <c r="F234" s="64"/>
      <c r="G234" s="66">
        <f t="shared" si="177"/>
        <v>43.2</v>
      </c>
      <c r="H234" s="66">
        <f t="shared" si="177"/>
        <v>0</v>
      </c>
      <c r="I234" s="66">
        <f t="shared" si="177"/>
        <v>43.2</v>
      </c>
      <c r="J234" s="66">
        <f t="shared" si="177"/>
        <v>0</v>
      </c>
      <c r="K234" s="50">
        <f t="shared" si="177"/>
        <v>43.2</v>
      </c>
      <c r="L234" s="66">
        <f t="shared" si="177"/>
        <v>0</v>
      </c>
      <c r="M234" s="50">
        <f t="shared" si="177"/>
        <v>43.2</v>
      </c>
      <c r="N234" s="66">
        <f t="shared" si="177"/>
        <v>0</v>
      </c>
      <c r="O234" s="50">
        <f t="shared" si="177"/>
        <v>43.2</v>
      </c>
      <c r="P234" s="66">
        <f t="shared" si="177"/>
        <v>0</v>
      </c>
      <c r="Q234" s="50">
        <f t="shared" si="177"/>
        <v>43.2</v>
      </c>
      <c r="R234" s="66">
        <f t="shared" si="177"/>
        <v>29.28</v>
      </c>
      <c r="S234" s="50">
        <f t="shared" si="177"/>
        <v>72.48</v>
      </c>
      <c r="T234" s="66">
        <f t="shared" si="177"/>
        <v>0</v>
      </c>
      <c r="U234" s="50">
        <f t="shared" si="177"/>
        <v>72.48</v>
      </c>
      <c r="V234" s="66">
        <f t="shared" si="178"/>
        <v>0</v>
      </c>
      <c r="W234" s="50">
        <f t="shared" si="178"/>
        <v>72.48</v>
      </c>
      <c r="X234" s="66">
        <f t="shared" si="178"/>
        <v>0</v>
      </c>
      <c r="Y234" s="50">
        <f t="shared" si="178"/>
        <v>72.48</v>
      </c>
      <c r="Z234" s="66">
        <f t="shared" si="178"/>
        <v>0</v>
      </c>
      <c r="AA234" s="50">
        <f t="shared" si="178"/>
        <v>72.48</v>
      </c>
      <c r="AB234" s="66">
        <f t="shared" si="178"/>
        <v>0</v>
      </c>
      <c r="AC234" s="50">
        <f t="shared" si="178"/>
        <v>72.48</v>
      </c>
    </row>
    <row r="235" spans="1:29" s="95" customFormat="1" ht="29.25" customHeight="1">
      <c r="A235" s="158" t="s">
        <v>436</v>
      </c>
      <c r="B235" s="106" t="s">
        <v>406</v>
      </c>
      <c r="C235" s="92" t="s">
        <v>87</v>
      </c>
      <c r="D235" s="92" t="s">
        <v>46</v>
      </c>
      <c r="E235" s="108" t="s">
        <v>379</v>
      </c>
      <c r="F235" s="92"/>
      <c r="G235" s="140">
        <f t="shared" si="177"/>
        <v>43.2</v>
      </c>
      <c r="H235" s="140">
        <f t="shared" si="177"/>
        <v>0</v>
      </c>
      <c r="I235" s="140">
        <f t="shared" si="177"/>
        <v>43.2</v>
      </c>
      <c r="J235" s="140">
        <f t="shared" si="177"/>
        <v>0</v>
      </c>
      <c r="K235" s="51">
        <f t="shared" si="177"/>
        <v>43.2</v>
      </c>
      <c r="L235" s="140">
        <f t="shared" si="177"/>
        <v>0</v>
      </c>
      <c r="M235" s="51">
        <f t="shared" si="177"/>
        <v>43.2</v>
      </c>
      <c r="N235" s="140">
        <f t="shared" si="177"/>
        <v>0</v>
      </c>
      <c r="O235" s="51">
        <f t="shared" si="177"/>
        <v>43.2</v>
      </c>
      <c r="P235" s="140">
        <f t="shared" si="177"/>
        <v>0</v>
      </c>
      <c r="Q235" s="51">
        <f t="shared" si="177"/>
        <v>43.2</v>
      </c>
      <c r="R235" s="140">
        <f t="shared" si="177"/>
        <v>29.28</v>
      </c>
      <c r="S235" s="51">
        <f t="shared" si="177"/>
        <v>72.48</v>
      </c>
      <c r="T235" s="140">
        <f t="shared" si="177"/>
        <v>0</v>
      </c>
      <c r="U235" s="51">
        <f t="shared" si="177"/>
        <v>72.48</v>
      </c>
      <c r="V235" s="140">
        <f t="shared" si="178"/>
        <v>0</v>
      </c>
      <c r="W235" s="51">
        <f t="shared" si="178"/>
        <v>72.48</v>
      </c>
      <c r="X235" s="140">
        <f t="shared" si="178"/>
        <v>0</v>
      </c>
      <c r="Y235" s="51">
        <f t="shared" si="178"/>
        <v>72.48</v>
      </c>
      <c r="Z235" s="140">
        <f t="shared" si="178"/>
        <v>0</v>
      </c>
      <c r="AA235" s="51">
        <f t="shared" si="178"/>
        <v>72.48</v>
      </c>
      <c r="AB235" s="140">
        <f t="shared" si="178"/>
        <v>0</v>
      </c>
      <c r="AC235" s="51">
        <f t="shared" si="178"/>
        <v>72.48</v>
      </c>
    </row>
    <row r="236" spans="1:29" s="6" customFormat="1" ht="15.75" customHeight="1">
      <c r="A236" s="132" t="s">
        <v>89</v>
      </c>
      <c r="B236" s="69" t="s">
        <v>406</v>
      </c>
      <c r="C236" s="78" t="s">
        <v>87</v>
      </c>
      <c r="D236" s="78" t="s">
        <v>46</v>
      </c>
      <c r="E236" s="81" t="s">
        <v>397</v>
      </c>
      <c r="F236" s="78"/>
      <c r="G236" s="82">
        <f t="shared" si="177"/>
        <v>43.2</v>
      </c>
      <c r="H236" s="82">
        <f t="shared" si="177"/>
        <v>0</v>
      </c>
      <c r="I236" s="82">
        <f t="shared" si="177"/>
        <v>43.2</v>
      </c>
      <c r="J236" s="82">
        <f t="shared" si="177"/>
        <v>0</v>
      </c>
      <c r="K236" s="213">
        <f t="shared" si="177"/>
        <v>43.2</v>
      </c>
      <c r="L236" s="82">
        <f t="shared" si="177"/>
        <v>0</v>
      </c>
      <c r="M236" s="213">
        <f t="shared" si="177"/>
        <v>43.2</v>
      </c>
      <c r="N236" s="82">
        <f t="shared" si="177"/>
        <v>0</v>
      </c>
      <c r="O236" s="213">
        <f t="shared" si="177"/>
        <v>43.2</v>
      </c>
      <c r="P236" s="82">
        <f t="shared" si="177"/>
        <v>0</v>
      </c>
      <c r="Q236" s="213">
        <f t="shared" si="177"/>
        <v>43.2</v>
      </c>
      <c r="R236" s="82">
        <f t="shared" si="177"/>
        <v>29.28</v>
      </c>
      <c r="S236" s="213">
        <f t="shared" si="177"/>
        <v>72.48</v>
      </c>
      <c r="T236" s="82">
        <f t="shared" si="177"/>
        <v>0</v>
      </c>
      <c r="U236" s="213">
        <f t="shared" si="177"/>
        <v>72.48</v>
      </c>
      <c r="V236" s="82">
        <f t="shared" si="178"/>
        <v>0</v>
      </c>
      <c r="W236" s="213">
        <f t="shared" si="178"/>
        <v>72.48</v>
      </c>
      <c r="X236" s="82">
        <f t="shared" si="178"/>
        <v>0</v>
      </c>
      <c r="Y236" s="213">
        <f t="shared" si="178"/>
        <v>72.48</v>
      </c>
      <c r="Z236" s="82">
        <f t="shared" si="178"/>
        <v>0</v>
      </c>
      <c r="AA236" s="213">
        <f t="shared" si="178"/>
        <v>72.48</v>
      </c>
      <c r="AB236" s="82">
        <f t="shared" si="178"/>
        <v>0</v>
      </c>
      <c r="AC236" s="213">
        <f t="shared" si="178"/>
        <v>72.48</v>
      </c>
    </row>
    <row r="237" spans="1:29" ht="15.75" customHeight="1">
      <c r="A237" s="159" t="s">
        <v>18</v>
      </c>
      <c r="B237" s="69" t="s">
        <v>406</v>
      </c>
      <c r="C237" s="34" t="s">
        <v>87</v>
      </c>
      <c r="D237" s="34" t="s">
        <v>46</v>
      </c>
      <c r="E237" s="42" t="s">
        <v>397</v>
      </c>
      <c r="F237" s="34" t="s">
        <v>19</v>
      </c>
      <c r="G237" s="60">
        <f aca="true" t="shared" si="179" ref="G237:M237">G239</f>
        <v>43.2</v>
      </c>
      <c r="H237" s="60">
        <f t="shared" si="179"/>
        <v>0</v>
      </c>
      <c r="I237" s="60">
        <f t="shared" si="179"/>
        <v>43.2</v>
      </c>
      <c r="J237" s="60">
        <f t="shared" si="179"/>
        <v>0</v>
      </c>
      <c r="K237" s="88">
        <f t="shared" si="179"/>
        <v>43.2</v>
      </c>
      <c r="L237" s="60">
        <f t="shared" si="179"/>
        <v>0</v>
      </c>
      <c r="M237" s="88">
        <f t="shared" si="179"/>
        <v>43.2</v>
      </c>
      <c r="N237" s="60">
        <f aca="true" t="shared" si="180" ref="N237:S237">N239</f>
        <v>0</v>
      </c>
      <c r="O237" s="88">
        <f t="shared" si="180"/>
        <v>43.2</v>
      </c>
      <c r="P237" s="60">
        <f t="shared" si="180"/>
        <v>0</v>
      </c>
      <c r="Q237" s="88">
        <f t="shared" si="180"/>
        <v>43.2</v>
      </c>
      <c r="R237" s="60">
        <f t="shared" si="180"/>
        <v>29.28</v>
      </c>
      <c r="S237" s="88">
        <f t="shared" si="180"/>
        <v>72.48</v>
      </c>
      <c r="T237" s="60">
        <f aca="true" t="shared" si="181" ref="T237:Y237">T239</f>
        <v>0</v>
      </c>
      <c r="U237" s="88">
        <f t="shared" si="181"/>
        <v>72.48</v>
      </c>
      <c r="V237" s="60">
        <f t="shared" si="181"/>
        <v>0</v>
      </c>
      <c r="W237" s="88">
        <f t="shared" si="181"/>
        <v>72.48</v>
      </c>
      <c r="X237" s="60">
        <f t="shared" si="181"/>
        <v>0</v>
      </c>
      <c r="Y237" s="88">
        <f t="shared" si="181"/>
        <v>72.48</v>
      </c>
      <c r="Z237" s="60">
        <f>Z239</f>
        <v>0</v>
      </c>
      <c r="AA237" s="88">
        <f>AA239</f>
        <v>72.48</v>
      </c>
      <c r="AB237" s="60">
        <f>AB239</f>
        <v>0</v>
      </c>
      <c r="AC237" s="88">
        <f>AC239</f>
        <v>72.48</v>
      </c>
    </row>
    <row r="238" spans="1:29" ht="15.75" customHeight="1">
      <c r="A238" s="159" t="s">
        <v>37</v>
      </c>
      <c r="B238" s="69" t="s">
        <v>406</v>
      </c>
      <c r="C238" s="34" t="s">
        <v>87</v>
      </c>
      <c r="D238" s="34" t="s">
        <v>46</v>
      </c>
      <c r="E238" s="42" t="s">
        <v>397</v>
      </c>
      <c r="F238" s="34" t="s">
        <v>340</v>
      </c>
      <c r="G238" s="60">
        <f aca="true" t="shared" si="182" ref="G238:AC238">G239</f>
        <v>43.2</v>
      </c>
      <c r="H238" s="60">
        <f t="shared" si="182"/>
        <v>0</v>
      </c>
      <c r="I238" s="60">
        <f t="shared" si="182"/>
        <v>43.2</v>
      </c>
      <c r="J238" s="60">
        <f t="shared" si="182"/>
        <v>0</v>
      </c>
      <c r="K238" s="88">
        <f t="shared" si="182"/>
        <v>43.2</v>
      </c>
      <c r="L238" s="60">
        <f t="shared" si="182"/>
        <v>0</v>
      </c>
      <c r="M238" s="88">
        <f t="shared" si="182"/>
        <v>43.2</v>
      </c>
      <c r="N238" s="60">
        <f t="shared" si="182"/>
        <v>0</v>
      </c>
      <c r="O238" s="88">
        <f t="shared" si="182"/>
        <v>43.2</v>
      </c>
      <c r="P238" s="60">
        <f t="shared" si="182"/>
        <v>0</v>
      </c>
      <c r="Q238" s="88">
        <f t="shared" si="182"/>
        <v>43.2</v>
      </c>
      <c r="R238" s="60">
        <f t="shared" si="182"/>
        <v>29.28</v>
      </c>
      <c r="S238" s="88">
        <f t="shared" si="182"/>
        <v>72.48</v>
      </c>
      <c r="T238" s="60">
        <f t="shared" si="182"/>
        <v>0</v>
      </c>
      <c r="U238" s="88">
        <f t="shared" si="182"/>
        <v>72.48</v>
      </c>
      <c r="V238" s="60">
        <f t="shared" si="182"/>
        <v>0</v>
      </c>
      <c r="W238" s="88">
        <f t="shared" si="182"/>
        <v>72.48</v>
      </c>
      <c r="X238" s="60">
        <f t="shared" si="182"/>
        <v>0</v>
      </c>
      <c r="Y238" s="88">
        <f t="shared" si="182"/>
        <v>72.48</v>
      </c>
      <c r="Z238" s="60">
        <f t="shared" si="182"/>
        <v>0</v>
      </c>
      <c r="AA238" s="88">
        <f t="shared" si="182"/>
        <v>72.48</v>
      </c>
      <c r="AB238" s="60">
        <f t="shared" si="182"/>
        <v>0</v>
      </c>
      <c r="AC238" s="88">
        <f t="shared" si="182"/>
        <v>72.48</v>
      </c>
    </row>
    <row r="239" spans="1:29" ht="13.5" customHeight="1" hidden="1">
      <c r="A239" s="160" t="s">
        <v>336</v>
      </c>
      <c r="B239" s="69" t="s">
        <v>406</v>
      </c>
      <c r="C239" s="127" t="s">
        <v>87</v>
      </c>
      <c r="D239" s="127" t="s">
        <v>46</v>
      </c>
      <c r="E239" s="118" t="s">
        <v>397</v>
      </c>
      <c r="F239" s="127" t="s">
        <v>90</v>
      </c>
      <c r="G239" s="76">
        <v>43.2</v>
      </c>
      <c r="H239" s="76"/>
      <c r="I239" s="76">
        <f>G239+H239</f>
        <v>43.2</v>
      </c>
      <c r="J239" s="76"/>
      <c r="K239" s="214">
        <f>I239+J239</f>
        <v>43.2</v>
      </c>
      <c r="L239" s="76"/>
      <c r="M239" s="214">
        <f>K239+L239</f>
        <v>43.2</v>
      </c>
      <c r="N239" s="76"/>
      <c r="O239" s="214">
        <f>M239+N239</f>
        <v>43.2</v>
      </c>
      <c r="P239" s="76"/>
      <c r="Q239" s="214">
        <f>O239+P239</f>
        <v>43.2</v>
      </c>
      <c r="R239" s="76">
        <v>29.28</v>
      </c>
      <c r="S239" s="214">
        <f>Q239+R239</f>
        <v>72.48</v>
      </c>
      <c r="T239" s="76"/>
      <c r="U239" s="214">
        <f>S239+T239</f>
        <v>72.48</v>
      </c>
      <c r="V239" s="76"/>
      <c r="W239" s="214">
        <f>U239+V239</f>
        <v>72.48</v>
      </c>
      <c r="X239" s="76"/>
      <c r="Y239" s="214">
        <f>W239+X239</f>
        <v>72.48</v>
      </c>
      <c r="Z239" s="76"/>
      <c r="AA239" s="214">
        <f>Y239+Z239</f>
        <v>72.48</v>
      </c>
      <c r="AB239" s="76"/>
      <c r="AC239" s="214">
        <f>AA239+AB239</f>
        <v>72.48</v>
      </c>
    </row>
    <row r="240" spans="1:29" s="19" customFormat="1" ht="14.25" customHeight="1">
      <c r="A240" s="38" t="s">
        <v>83</v>
      </c>
      <c r="B240" s="68" t="s">
        <v>406</v>
      </c>
      <c r="C240" s="43" t="s">
        <v>85</v>
      </c>
      <c r="D240" s="34"/>
      <c r="E240" s="42"/>
      <c r="F240" s="34"/>
      <c r="G240" s="62">
        <f aca="true" t="shared" si="183" ref="G240:AB241">G241</f>
        <v>318.75</v>
      </c>
      <c r="H240" s="62">
        <f t="shared" si="183"/>
        <v>0</v>
      </c>
      <c r="I240" s="62">
        <f t="shared" si="183"/>
        <v>318.75</v>
      </c>
      <c r="J240" s="62">
        <f t="shared" si="183"/>
        <v>0</v>
      </c>
      <c r="K240" s="87">
        <f t="shared" si="183"/>
        <v>318.75</v>
      </c>
      <c r="L240" s="62">
        <f t="shared" si="183"/>
        <v>40</v>
      </c>
      <c r="M240" s="87">
        <f t="shared" si="183"/>
        <v>358.75</v>
      </c>
      <c r="N240" s="62">
        <f t="shared" si="183"/>
        <v>20</v>
      </c>
      <c r="O240" s="87">
        <f t="shared" si="183"/>
        <v>378.75</v>
      </c>
      <c r="P240" s="62">
        <f t="shared" si="183"/>
        <v>0</v>
      </c>
      <c r="Q240" s="87">
        <f t="shared" si="183"/>
        <v>378.75</v>
      </c>
      <c r="R240" s="62">
        <f t="shared" si="183"/>
        <v>0</v>
      </c>
      <c r="S240" s="87">
        <f t="shared" si="183"/>
        <v>378.75</v>
      </c>
      <c r="T240" s="62">
        <f t="shared" si="183"/>
        <v>0</v>
      </c>
      <c r="U240" s="87">
        <f t="shared" si="183"/>
        <v>378.75</v>
      </c>
      <c r="V240" s="62">
        <f t="shared" si="183"/>
        <v>0</v>
      </c>
      <c r="W240" s="87">
        <f>W241</f>
        <v>378.75</v>
      </c>
      <c r="X240" s="62">
        <f t="shared" si="183"/>
        <v>0</v>
      </c>
      <c r="Y240" s="87">
        <f>Y241</f>
        <v>378.75</v>
      </c>
      <c r="Z240" s="62">
        <f t="shared" si="183"/>
        <v>0</v>
      </c>
      <c r="AA240" s="87">
        <f>AA241</f>
        <v>378.75</v>
      </c>
      <c r="AB240" s="62">
        <f t="shared" si="183"/>
        <v>-38.847</v>
      </c>
      <c r="AC240" s="87">
        <f>AC241</f>
        <v>339.903</v>
      </c>
    </row>
    <row r="241" spans="1:29" s="19" customFormat="1" ht="14.25" customHeight="1">
      <c r="A241" s="27" t="s">
        <v>84</v>
      </c>
      <c r="B241" s="68" t="s">
        <v>406</v>
      </c>
      <c r="C241" s="64" t="s">
        <v>85</v>
      </c>
      <c r="D241" s="64" t="s">
        <v>47</v>
      </c>
      <c r="E241" s="119"/>
      <c r="F241" s="64"/>
      <c r="G241" s="66">
        <f t="shared" si="183"/>
        <v>318.75</v>
      </c>
      <c r="H241" s="66">
        <f t="shared" si="183"/>
        <v>0</v>
      </c>
      <c r="I241" s="66">
        <f t="shared" si="183"/>
        <v>318.75</v>
      </c>
      <c r="J241" s="66">
        <f t="shared" si="183"/>
        <v>0</v>
      </c>
      <c r="K241" s="50">
        <f t="shared" si="183"/>
        <v>318.75</v>
      </c>
      <c r="L241" s="66">
        <f t="shared" si="183"/>
        <v>40</v>
      </c>
      <c r="M241" s="50">
        <f t="shared" si="183"/>
        <v>358.75</v>
      </c>
      <c r="N241" s="66">
        <f t="shared" si="183"/>
        <v>20</v>
      </c>
      <c r="O241" s="50">
        <f t="shared" si="183"/>
        <v>378.75</v>
      </c>
      <c r="P241" s="66">
        <f t="shared" si="183"/>
        <v>0</v>
      </c>
      <c r="Q241" s="50">
        <f t="shared" si="183"/>
        <v>378.75</v>
      </c>
      <c r="R241" s="66">
        <f t="shared" si="183"/>
        <v>0</v>
      </c>
      <c r="S241" s="50">
        <f t="shared" si="183"/>
        <v>378.75</v>
      </c>
      <c r="T241" s="66">
        <f t="shared" si="183"/>
        <v>0</v>
      </c>
      <c r="U241" s="50">
        <f t="shared" si="183"/>
        <v>378.75</v>
      </c>
      <c r="V241" s="66">
        <f>V242</f>
        <v>0</v>
      </c>
      <c r="W241" s="50">
        <f>W242</f>
        <v>378.75</v>
      </c>
      <c r="X241" s="66">
        <f>X242</f>
        <v>0</v>
      </c>
      <c r="Y241" s="50">
        <f>Y242</f>
        <v>378.75</v>
      </c>
      <c r="Z241" s="66">
        <f>Z242</f>
        <v>0</v>
      </c>
      <c r="AA241" s="50">
        <f>AA242</f>
        <v>378.75</v>
      </c>
      <c r="AB241" s="66">
        <f>AB242</f>
        <v>-38.847</v>
      </c>
      <c r="AC241" s="50">
        <f>AC242</f>
        <v>339.903</v>
      </c>
    </row>
    <row r="242" spans="1:29" s="95" customFormat="1" ht="29.25" customHeight="1">
      <c r="A242" s="161" t="s">
        <v>436</v>
      </c>
      <c r="B242" s="106" t="s">
        <v>406</v>
      </c>
      <c r="C242" s="92" t="s">
        <v>85</v>
      </c>
      <c r="D242" s="92" t="s">
        <v>47</v>
      </c>
      <c r="E242" s="108" t="s">
        <v>379</v>
      </c>
      <c r="F242" s="92"/>
      <c r="G242" s="140">
        <f aca="true" t="shared" si="184" ref="G242:M242">G243+G247</f>
        <v>318.75</v>
      </c>
      <c r="H242" s="140">
        <f t="shared" si="184"/>
        <v>0</v>
      </c>
      <c r="I242" s="140">
        <f t="shared" si="184"/>
        <v>318.75</v>
      </c>
      <c r="J242" s="140">
        <f t="shared" si="184"/>
        <v>0</v>
      </c>
      <c r="K242" s="51">
        <f t="shared" si="184"/>
        <v>318.75</v>
      </c>
      <c r="L242" s="140">
        <f t="shared" si="184"/>
        <v>40</v>
      </c>
      <c r="M242" s="51">
        <f t="shared" si="184"/>
        <v>358.75</v>
      </c>
      <c r="N242" s="140">
        <f aca="true" t="shared" si="185" ref="N242:S242">N243+N247</f>
        <v>20</v>
      </c>
      <c r="O242" s="51">
        <f t="shared" si="185"/>
        <v>378.75</v>
      </c>
      <c r="P242" s="140">
        <f t="shared" si="185"/>
        <v>0</v>
      </c>
      <c r="Q242" s="51">
        <f t="shared" si="185"/>
        <v>378.75</v>
      </c>
      <c r="R242" s="140">
        <f t="shared" si="185"/>
        <v>0</v>
      </c>
      <c r="S242" s="51">
        <f t="shared" si="185"/>
        <v>378.75</v>
      </c>
      <c r="T242" s="140">
        <f aca="true" t="shared" si="186" ref="T242:Y242">T243+T247</f>
        <v>0</v>
      </c>
      <c r="U242" s="51">
        <f t="shared" si="186"/>
        <v>378.75</v>
      </c>
      <c r="V242" s="140">
        <f t="shared" si="186"/>
        <v>0</v>
      </c>
      <c r="W242" s="51">
        <f t="shared" si="186"/>
        <v>378.75</v>
      </c>
      <c r="X242" s="140">
        <f t="shared" si="186"/>
        <v>0</v>
      </c>
      <c r="Y242" s="51">
        <f t="shared" si="186"/>
        <v>378.75</v>
      </c>
      <c r="Z242" s="140">
        <f>Z243+Z247</f>
        <v>0</v>
      </c>
      <c r="AA242" s="51">
        <f>AA243+AA247</f>
        <v>378.75</v>
      </c>
      <c r="AB242" s="140">
        <f>AB243+AB247</f>
        <v>-38.847</v>
      </c>
      <c r="AC242" s="51">
        <f>AC243+AC247</f>
        <v>339.903</v>
      </c>
    </row>
    <row r="243" spans="1:29" s="6" customFormat="1" ht="29.25" customHeight="1">
      <c r="A243" s="162" t="s">
        <v>20</v>
      </c>
      <c r="B243" s="77" t="s">
        <v>406</v>
      </c>
      <c r="C243" s="78" t="s">
        <v>85</v>
      </c>
      <c r="D243" s="78" t="s">
        <v>47</v>
      </c>
      <c r="E243" s="81" t="s">
        <v>21</v>
      </c>
      <c r="F243" s="78"/>
      <c r="G243" s="82">
        <f aca="true" t="shared" si="187" ref="G243:AB245">G244</f>
        <v>318.75</v>
      </c>
      <c r="H243" s="82">
        <f t="shared" si="187"/>
        <v>0</v>
      </c>
      <c r="I243" s="82">
        <f t="shared" si="187"/>
        <v>318.75</v>
      </c>
      <c r="J243" s="82">
        <f t="shared" si="187"/>
        <v>0</v>
      </c>
      <c r="K243" s="213">
        <f t="shared" si="187"/>
        <v>318.75</v>
      </c>
      <c r="L243" s="82">
        <f t="shared" si="187"/>
        <v>20</v>
      </c>
      <c r="M243" s="213">
        <f t="shared" si="187"/>
        <v>338.75</v>
      </c>
      <c r="N243" s="82">
        <f t="shared" si="187"/>
        <v>0</v>
      </c>
      <c r="O243" s="213">
        <f t="shared" si="187"/>
        <v>338.75</v>
      </c>
      <c r="P243" s="82">
        <f t="shared" si="187"/>
        <v>0</v>
      </c>
      <c r="Q243" s="213">
        <f t="shared" si="187"/>
        <v>338.75</v>
      </c>
      <c r="R243" s="82">
        <f t="shared" si="187"/>
        <v>0</v>
      </c>
      <c r="S243" s="213">
        <f t="shared" si="187"/>
        <v>338.75</v>
      </c>
      <c r="T243" s="82">
        <f t="shared" si="187"/>
        <v>0</v>
      </c>
      <c r="U243" s="213">
        <f t="shared" si="187"/>
        <v>338.75</v>
      </c>
      <c r="V243" s="82">
        <f t="shared" si="187"/>
        <v>0</v>
      </c>
      <c r="W243" s="213">
        <f aca="true" t="shared" si="188" ref="V243:AC245">W244</f>
        <v>338.75</v>
      </c>
      <c r="X243" s="82">
        <f t="shared" si="187"/>
        <v>0</v>
      </c>
      <c r="Y243" s="213">
        <f t="shared" si="188"/>
        <v>338.75</v>
      </c>
      <c r="Z243" s="82">
        <f t="shared" si="187"/>
        <v>0</v>
      </c>
      <c r="AA243" s="213">
        <f t="shared" si="188"/>
        <v>338.75</v>
      </c>
      <c r="AB243" s="82">
        <f t="shared" si="187"/>
        <v>-38.847</v>
      </c>
      <c r="AC243" s="213">
        <f t="shared" si="188"/>
        <v>299.903</v>
      </c>
    </row>
    <row r="244" spans="1:29" s="6" customFormat="1" ht="29.25" customHeight="1">
      <c r="A244" s="46" t="s">
        <v>456</v>
      </c>
      <c r="B244" s="69" t="s">
        <v>406</v>
      </c>
      <c r="C244" s="47" t="s">
        <v>85</v>
      </c>
      <c r="D244" s="47" t="s">
        <v>47</v>
      </c>
      <c r="E244" s="42" t="s">
        <v>21</v>
      </c>
      <c r="F244" s="47" t="s">
        <v>457</v>
      </c>
      <c r="G244" s="173">
        <f t="shared" si="187"/>
        <v>318.75</v>
      </c>
      <c r="H244" s="173">
        <f t="shared" si="187"/>
        <v>0</v>
      </c>
      <c r="I244" s="173">
        <f t="shared" si="187"/>
        <v>318.75</v>
      </c>
      <c r="J244" s="173">
        <f t="shared" si="187"/>
        <v>0</v>
      </c>
      <c r="K244" s="52">
        <f t="shared" si="187"/>
        <v>318.75</v>
      </c>
      <c r="L244" s="173">
        <f t="shared" si="187"/>
        <v>20</v>
      </c>
      <c r="M244" s="52">
        <f t="shared" si="187"/>
        <v>338.75</v>
      </c>
      <c r="N244" s="173">
        <f t="shared" si="187"/>
        <v>0</v>
      </c>
      <c r="O244" s="52">
        <f t="shared" si="187"/>
        <v>338.75</v>
      </c>
      <c r="P244" s="173">
        <f t="shared" si="187"/>
        <v>0</v>
      </c>
      <c r="Q244" s="52">
        <f t="shared" si="187"/>
        <v>338.75</v>
      </c>
      <c r="R244" s="173">
        <f t="shared" si="187"/>
        <v>0</v>
      </c>
      <c r="S244" s="52">
        <f t="shared" si="187"/>
        <v>338.75</v>
      </c>
      <c r="T244" s="173">
        <f t="shared" si="187"/>
        <v>0</v>
      </c>
      <c r="U244" s="52">
        <f t="shared" si="187"/>
        <v>338.75</v>
      </c>
      <c r="V244" s="173">
        <f t="shared" si="188"/>
        <v>0</v>
      </c>
      <c r="W244" s="52">
        <f t="shared" si="188"/>
        <v>338.75</v>
      </c>
      <c r="X244" s="173">
        <f t="shared" si="188"/>
        <v>0</v>
      </c>
      <c r="Y244" s="52">
        <f t="shared" si="188"/>
        <v>338.75</v>
      </c>
      <c r="Z244" s="173">
        <f t="shared" si="188"/>
        <v>0</v>
      </c>
      <c r="AA244" s="52">
        <f t="shared" si="188"/>
        <v>338.75</v>
      </c>
      <c r="AB244" s="173">
        <f t="shared" si="188"/>
        <v>-38.847</v>
      </c>
      <c r="AC244" s="52">
        <f t="shared" si="188"/>
        <v>299.903</v>
      </c>
    </row>
    <row r="245" spans="1:29" s="6" customFormat="1" ht="29.25" customHeight="1">
      <c r="A245" s="33" t="s">
        <v>458</v>
      </c>
      <c r="B245" s="69" t="s">
        <v>406</v>
      </c>
      <c r="C245" s="47" t="s">
        <v>85</v>
      </c>
      <c r="D245" s="47" t="s">
        <v>47</v>
      </c>
      <c r="E245" s="42" t="s">
        <v>21</v>
      </c>
      <c r="F245" s="47" t="s">
        <v>424</v>
      </c>
      <c r="G245" s="173">
        <f t="shared" si="187"/>
        <v>318.75</v>
      </c>
      <c r="H245" s="173">
        <f t="shared" si="187"/>
        <v>0</v>
      </c>
      <c r="I245" s="173">
        <f t="shared" si="187"/>
        <v>318.75</v>
      </c>
      <c r="J245" s="173">
        <f t="shared" si="187"/>
        <v>0</v>
      </c>
      <c r="K245" s="52">
        <f t="shared" si="187"/>
        <v>318.75</v>
      </c>
      <c r="L245" s="173">
        <f t="shared" si="187"/>
        <v>20</v>
      </c>
      <c r="M245" s="52">
        <f t="shared" si="187"/>
        <v>338.75</v>
      </c>
      <c r="N245" s="173">
        <f t="shared" si="187"/>
        <v>0</v>
      </c>
      <c r="O245" s="52">
        <f t="shared" si="187"/>
        <v>338.75</v>
      </c>
      <c r="P245" s="173">
        <f t="shared" si="187"/>
        <v>0</v>
      </c>
      <c r="Q245" s="52">
        <f t="shared" si="187"/>
        <v>338.75</v>
      </c>
      <c r="R245" s="173">
        <f t="shared" si="187"/>
        <v>0</v>
      </c>
      <c r="S245" s="52">
        <f t="shared" si="187"/>
        <v>338.75</v>
      </c>
      <c r="T245" s="173">
        <f t="shared" si="187"/>
        <v>0</v>
      </c>
      <c r="U245" s="52">
        <f t="shared" si="187"/>
        <v>338.75</v>
      </c>
      <c r="V245" s="173">
        <f t="shared" si="188"/>
        <v>0</v>
      </c>
      <c r="W245" s="52">
        <f t="shared" si="188"/>
        <v>338.75</v>
      </c>
      <c r="X245" s="173">
        <f t="shared" si="188"/>
        <v>0</v>
      </c>
      <c r="Y245" s="52">
        <f t="shared" si="188"/>
        <v>338.75</v>
      </c>
      <c r="Z245" s="173">
        <f t="shared" si="188"/>
        <v>0</v>
      </c>
      <c r="AA245" s="52">
        <f t="shared" si="188"/>
        <v>338.75</v>
      </c>
      <c r="AB245" s="173">
        <f t="shared" si="188"/>
        <v>-38.847</v>
      </c>
      <c r="AC245" s="52">
        <f t="shared" si="188"/>
        <v>299.903</v>
      </c>
    </row>
    <row r="246" spans="1:29" s="6" customFormat="1" ht="29.25" customHeight="1" hidden="1">
      <c r="A246" s="128" t="s">
        <v>334</v>
      </c>
      <c r="B246" s="69" t="s">
        <v>406</v>
      </c>
      <c r="C246" s="150" t="s">
        <v>85</v>
      </c>
      <c r="D246" s="150" t="s">
        <v>47</v>
      </c>
      <c r="E246" s="118" t="s">
        <v>21</v>
      </c>
      <c r="F246" s="150" t="s">
        <v>65</v>
      </c>
      <c r="G246" s="173">
        <v>318.75</v>
      </c>
      <c r="H246" s="173"/>
      <c r="I246" s="173">
        <f>G246+H246</f>
        <v>318.75</v>
      </c>
      <c r="J246" s="173"/>
      <c r="K246" s="52">
        <f>I246+J246</f>
        <v>318.75</v>
      </c>
      <c r="L246" s="173">
        <v>20</v>
      </c>
      <c r="M246" s="52">
        <f>K246+L246</f>
        <v>338.75</v>
      </c>
      <c r="N246" s="173"/>
      <c r="O246" s="52">
        <f>M246+N246</f>
        <v>338.75</v>
      </c>
      <c r="P246" s="173"/>
      <c r="Q246" s="52">
        <f>O246+P246</f>
        <v>338.75</v>
      </c>
      <c r="R246" s="173"/>
      <c r="S246" s="52">
        <f>Q246+R246</f>
        <v>338.75</v>
      </c>
      <c r="T246" s="173"/>
      <c r="U246" s="52">
        <f>S246+T246</f>
        <v>338.75</v>
      </c>
      <c r="V246" s="173"/>
      <c r="W246" s="52">
        <f>U246+V246</f>
        <v>338.75</v>
      </c>
      <c r="X246" s="173"/>
      <c r="Y246" s="52">
        <f>W246+X246</f>
        <v>338.75</v>
      </c>
      <c r="Z246" s="173"/>
      <c r="AA246" s="52">
        <f>Y246+Z246</f>
        <v>338.75</v>
      </c>
      <c r="AB246" s="52">
        <v>-38.847</v>
      </c>
      <c r="AC246" s="52">
        <f>AA246+AB246</f>
        <v>299.903</v>
      </c>
    </row>
    <row r="247" spans="1:29" s="6" customFormat="1" ht="57" customHeight="1">
      <c r="A247" s="96" t="s">
        <v>97</v>
      </c>
      <c r="B247" s="69" t="s">
        <v>340</v>
      </c>
      <c r="C247" s="78" t="s">
        <v>85</v>
      </c>
      <c r="D247" s="78" t="s">
        <v>47</v>
      </c>
      <c r="E247" s="81" t="s">
        <v>23</v>
      </c>
      <c r="F247" s="81"/>
      <c r="G247" s="82">
        <f aca="true" t="shared" si="189" ref="G247:AB249">G248</f>
        <v>0</v>
      </c>
      <c r="H247" s="82">
        <f t="shared" si="189"/>
        <v>0</v>
      </c>
      <c r="I247" s="82">
        <f t="shared" si="189"/>
        <v>0</v>
      </c>
      <c r="J247" s="82">
        <f t="shared" si="189"/>
        <v>0</v>
      </c>
      <c r="K247" s="213">
        <f t="shared" si="189"/>
        <v>0</v>
      </c>
      <c r="L247" s="82">
        <f t="shared" si="189"/>
        <v>20</v>
      </c>
      <c r="M247" s="213">
        <f t="shared" si="189"/>
        <v>20</v>
      </c>
      <c r="N247" s="82">
        <f t="shared" si="189"/>
        <v>20</v>
      </c>
      <c r="O247" s="213">
        <f t="shared" si="189"/>
        <v>40</v>
      </c>
      <c r="P247" s="82">
        <f t="shared" si="189"/>
        <v>0</v>
      </c>
      <c r="Q247" s="213">
        <f t="shared" si="189"/>
        <v>40</v>
      </c>
      <c r="R247" s="82">
        <f t="shared" si="189"/>
        <v>0</v>
      </c>
      <c r="S247" s="213">
        <f t="shared" si="189"/>
        <v>40</v>
      </c>
      <c r="T247" s="82">
        <f t="shared" si="189"/>
        <v>0</v>
      </c>
      <c r="U247" s="213">
        <f t="shared" si="189"/>
        <v>40</v>
      </c>
      <c r="V247" s="82">
        <f t="shared" si="189"/>
        <v>0</v>
      </c>
      <c r="W247" s="213">
        <f aca="true" t="shared" si="190" ref="V247:AC249">W248</f>
        <v>40</v>
      </c>
      <c r="X247" s="82">
        <f t="shared" si="189"/>
        <v>0</v>
      </c>
      <c r="Y247" s="213">
        <f t="shared" si="190"/>
        <v>40</v>
      </c>
      <c r="Z247" s="82">
        <f t="shared" si="189"/>
        <v>0</v>
      </c>
      <c r="AA247" s="213">
        <f t="shared" si="190"/>
        <v>40</v>
      </c>
      <c r="AB247" s="82">
        <f t="shared" si="189"/>
        <v>0</v>
      </c>
      <c r="AC247" s="213">
        <f t="shared" si="190"/>
        <v>40</v>
      </c>
    </row>
    <row r="248" spans="1:29" s="6" customFormat="1" ht="29.25" customHeight="1">
      <c r="A248" s="46" t="s">
        <v>456</v>
      </c>
      <c r="B248" s="69" t="s">
        <v>340</v>
      </c>
      <c r="C248" s="47" t="s">
        <v>85</v>
      </c>
      <c r="D248" s="47" t="s">
        <v>47</v>
      </c>
      <c r="E248" s="135" t="s">
        <v>23</v>
      </c>
      <c r="F248" s="47" t="s">
        <v>457</v>
      </c>
      <c r="G248" s="59">
        <f t="shared" si="189"/>
        <v>0</v>
      </c>
      <c r="H248" s="59">
        <f t="shared" si="189"/>
        <v>0</v>
      </c>
      <c r="I248" s="59">
        <f t="shared" si="189"/>
        <v>0</v>
      </c>
      <c r="J248" s="173">
        <f t="shared" si="189"/>
        <v>0</v>
      </c>
      <c r="K248" s="52">
        <f t="shared" si="189"/>
        <v>0</v>
      </c>
      <c r="L248" s="173">
        <f t="shared" si="189"/>
        <v>20</v>
      </c>
      <c r="M248" s="52">
        <f t="shared" si="189"/>
        <v>20</v>
      </c>
      <c r="N248" s="173">
        <f t="shared" si="189"/>
        <v>20</v>
      </c>
      <c r="O248" s="52">
        <f t="shared" si="189"/>
        <v>40</v>
      </c>
      <c r="P248" s="173">
        <f t="shared" si="189"/>
        <v>0</v>
      </c>
      <c r="Q248" s="52">
        <f t="shared" si="189"/>
        <v>40</v>
      </c>
      <c r="R248" s="173">
        <f t="shared" si="189"/>
        <v>0</v>
      </c>
      <c r="S248" s="52">
        <f t="shared" si="189"/>
        <v>40</v>
      </c>
      <c r="T248" s="173">
        <f t="shared" si="189"/>
        <v>0</v>
      </c>
      <c r="U248" s="52">
        <f t="shared" si="189"/>
        <v>40</v>
      </c>
      <c r="V248" s="173">
        <f t="shared" si="190"/>
        <v>0</v>
      </c>
      <c r="W248" s="52">
        <f t="shared" si="190"/>
        <v>40</v>
      </c>
      <c r="X248" s="173">
        <f t="shared" si="190"/>
        <v>0</v>
      </c>
      <c r="Y248" s="52">
        <f t="shared" si="190"/>
        <v>40</v>
      </c>
      <c r="Z248" s="173">
        <f t="shared" si="190"/>
        <v>0</v>
      </c>
      <c r="AA248" s="52">
        <f t="shared" si="190"/>
        <v>40</v>
      </c>
      <c r="AB248" s="173">
        <f t="shared" si="190"/>
        <v>0</v>
      </c>
      <c r="AC248" s="52">
        <f t="shared" si="190"/>
        <v>40</v>
      </c>
    </row>
    <row r="249" spans="1:29" s="6" customFormat="1" ht="29.25" customHeight="1">
      <c r="A249" s="33" t="s">
        <v>458</v>
      </c>
      <c r="B249" s="69" t="s">
        <v>340</v>
      </c>
      <c r="C249" s="47" t="s">
        <v>85</v>
      </c>
      <c r="D249" s="47" t="s">
        <v>47</v>
      </c>
      <c r="E249" s="135" t="s">
        <v>23</v>
      </c>
      <c r="F249" s="47" t="s">
        <v>424</v>
      </c>
      <c r="G249" s="59">
        <f t="shared" si="189"/>
        <v>0</v>
      </c>
      <c r="H249" s="59">
        <f t="shared" si="189"/>
        <v>0</v>
      </c>
      <c r="I249" s="59">
        <f t="shared" si="189"/>
        <v>0</v>
      </c>
      <c r="J249" s="173">
        <f t="shared" si="189"/>
        <v>0</v>
      </c>
      <c r="K249" s="52">
        <f t="shared" si="189"/>
        <v>0</v>
      </c>
      <c r="L249" s="173">
        <f t="shared" si="189"/>
        <v>20</v>
      </c>
      <c r="M249" s="52">
        <f t="shared" si="189"/>
        <v>20</v>
      </c>
      <c r="N249" s="173">
        <f t="shared" si="189"/>
        <v>20</v>
      </c>
      <c r="O249" s="52">
        <f t="shared" si="189"/>
        <v>40</v>
      </c>
      <c r="P249" s="173">
        <f t="shared" si="189"/>
        <v>0</v>
      </c>
      <c r="Q249" s="52">
        <f t="shared" si="189"/>
        <v>40</v>
      </c>
      <c r="R249" s="173">
        <f t="shared" si="189"/>
        <v>0</v>
      </c>
      <c r="S249" s="52">
        <f t="shared" si="189"/>
        <v>40</v>
      </c>
      <c r="T249" s="173">
        <f t="shared" si="189"/>
        <v>0</v>
      </c>
      <c r="U249" s="52">
        <f t="shared" si="189"/>
        <v>40</v>
      </c>
      <c r="V249" s="173">
        <f t="shared" si="190"/>
        <v>0</v>
      </c>
      <c r="W249" s="52">
        <f t="shared" si="190"/>
        <v>40</v>
      </c>
      <c r="X249" s="173">
        <f t="shared" si="190"/>
        <v>0</v>
      </c>
      <c r="Y249" s="52">
        <f t="shared" si="190"/>
        <v>40</v>
      </c>
      <c r="Z249" s="173">
        <f t="shared" si="190"/>
        <v>0</v>
      </c>
      <c r="AA249" s="52">
        <f t="shared" si="190"/>
        <v>40</v>
      </c>
      <c r="AB249" s="173">
        <f t="shared" si="190"/>
        <v>0</v>
      </c>
      <c r="AC249" s="52">
        <f t="shared" si="190"/>
        <v>40</v>
      </c>
    </row>
    <row r="250" spans="1:29" s="6" customFormat="1" ht="29.25" customHeight="1" hidden="1">
      <c r="A250" s="128" t="s">
        <v>334</v>
      </c>
      <c r="B250" s="69" t="s">
        <v>340</v>
      </c>
      <c r="C250" s="150" t="s">
        <v>85</v>
      </c>
      <c r="D250" s="150" t="s">
        <v>47</v>
      </c>
      <c r="E250" s="153" t="s">
        <v>23</v>
      </c>
      <c r="F250" s="150" t="s">
        <v>65</v>
      </c>
      <c r="G250" s="59"/>
      <c r="H250" s="59"/>
      <c r="I250" s="59">
        <f>G250+H250</f>
        <v>0</v>
      </c>
      <c r="J250" s="173"/>
      <c r="K250" s="52">
        <f>I250+J250</f>
        <v>0</v>
      </c>
      <c r="L250" s="173">
        <v>20</v>
      </c>
      <c r="M250" s="52">
        <f>K250+L250</f>
        <v>20</v>
      </c>
      <c r="N250" s="173">
        <v>20</v>
      </c>
      <c r="O250" s="245">
        <f>M250+N250</f>
        <v>40</v>
      </c>
      <c r="P250" s="246"/>
      <c r="Q250" s="245">
        <f>O250+P250</f>
        <v>40</v>
      </c>
      <c r="R250" s="246"/>
      <c r="S250" s="245">
        <f>Q250+R250</f>
        <v>40</v>
      </c>
      <c r="T250" s="246"/>
      <c r="U250" s="245">
        <f>S250+T250</f>
        <v>40</v>
      </c>
      <c r="V250" s="246"/>
      <c r="W250" s="245">
        <f>U250+V250</f>
        <v>40</v>
      </c>
      <c r="X250" s="246"/>
      <c r="Y250" s="245">
        <f>W250+X250</f>
        <v>40</v>
      </c>
      <c r="Z250" s="246"/>
      <c r="AA250" s="245">
        <f>Y250+Z250</f>
        <v>40</v>
      </c>
      <c r="AB250" s="246"/>
      <c r="AC250" s="245">
        <f>AA250+AB250</f>
        <v>40</v>
      </c>
    </row>
    <row r="251" spans="1:29" s="19" customFormat="1" ht="39" customHeight="1">
      <c r="A251" s="44" t="s">
        <v>91</v>
      </c>
      <c r="B251" s="68" t="s">
        <v>406</v>
      </c>
      <c r="C251" s="43" t="s">
        <v>94</v>
      </c>
      <c r="D251" s="43"/>
      <c r="E251" s="42"/>
      <c r="F251" s="43"/>
      <c r="G251" s="63">
        <f aca="true" t="shared" si="191" ref="G251:AC251">G252</f>
        <v>409.1</v>
      </c>
      <c r="H251" s="63">
        <f t="shared" si="191"/>
        <v>0</v>
      </c>
      <c r="I251" s="63">
        <f t="shared" si="191"/>
        <v>409.1</v>
      </c>
      <c r="J251" s="63">
        <f t="shared" si="191"/>
        <v>0</v>
      </c>
      <c r="K251" s="86">
        <f t="shared" si="191"/>
        <v>409.1</v>
      </c>
      <c r="L251" s="63">
        <f t="shared" si="191"/>
        <v>0</v>
      </c>
      <c r="M251" s="86">
        <f t="shared" si="191"/>
        <v>409.1</v>
      </c>
      <c r="N251" s="63">
        <f t="shared" si="191"/>
        <v>90</v>
      </c>
      <c r="O251" s="86">
        <f t="shared" si="191"/>
        <v>499.09999999999997</v>
      </c>
      <c r="P251" s="63">
        <f t="shared" si="191"/>
        <v>0</v>
      </c>
      <c r="Q251" s="86">
        <f t="shared" si="191"/>
        <v>499.09999999999997</v>
      </c>
      <c r="R251" s="63">
        <f t="shared" si="191"/>
        <v>0</v>
      </c>
      <c r="S251" s="86">
        <f t="shared" si="191"/>
        <v>499.09999999999997</v>
      </c>
      <c r="T251" s="63">
        <f t="shared" si="191"/>
        <v>0</v>
      </c>
      <c r="U251" s="86">
        <f t="shared" si="191"/>
        <v>499.09999999999997</v>
      </c>
      <c r="V251" s="63">
        <f t="shared" si="191"/>
        <v>0</v>
      </c>
      <c r="W251" s="86">
        <f t="shared" si="191"/>
        <v>499.09999999999997</v>
      </c>
      <c r="X251" s="63">
        <f t="shared" si="191"/>
        <v>0</v>
      </c>
      <c r="Y251" s="86">
        <f t="shared" si="191"/>
        <v>499.09999999999997</v>
      </c>
      <c r="Z251" s="63">
        <f t="shared" si="191"/>
        <v>0</v>
      </c>
      <c r="AA251" s="86">
        <f t="shared" si="191"/>
        <v>499.09999999999997</v>
      </c>
      <c r="AB251" s="63">
        <f t="shared" si="191"/>
        <v>0</v>
      </c>
      <c r="AC251" s="86">
        <f t="shared" si="191"/>
        <v>499.09999999999997</v>
      </c>
    </row>
    <row r="252" spans="1:29" s="19" customFormat="1" ht="15.75" customHeight="1">
      <c r="A252" s="100" t="s">
        <v>92</v>
      </c>
      <c r="B252" s="68" t="s">
        <v>406</v>
      </c>
      <c r="C252" s="64" t="s">
        <v>94</v>
      </c>
      <c r="D252" s="64" t="s">
        <v>49</v>
      </c>
      <c r="E252" s="119"/>
      <c r="F252" s="64"/>
      <c r="G252" s="66">
        <f aca="true" t="shared" si="192" ref="G252:M252">G254+G257+G260</f>
        <v>409.1</v>
      </c>
      <c r="H252" s="66">
        <f t="shared" si="192"/>
        <v>0</v>
      </c>
      <c r="I252" s="66">
        <f t="shared" si="192"/>
        <v>409.1</v>
      </c>
      <c r="J252" s="66">
        <f t="shared" si="192"/>
        <v>0</v>
      </c>
      <c r="K252" s="50">
        <f t="shared" si="192"/>
        <v>409.1</v>
      </c>
      <c r="L252" s="66">
        <f t="shared" si="192"/>
        <v>0</v>
      </c>
      <c r="M252" s="50">
        <f t="shared" si="192"/>
        <v>409.1</v>
      </c>
      <c r="N252" s="66">
        <f aca="true" t="shared" si="193" ref="N252:S252">N254+N257+N260</f>
        <v>90</v>
      </c>
      <c r="O252" s="50">
        <f t="shared" si="193"/>
        <v>499.09999999999997</v>
      </c>
      <c r="P252" s="66">
        <f t="shared" si="193"/>
        <v>0</v>
      </c>
      <c r="Q252" s="50">
        <f t="shared" si="193"/>
        <v>499.09999999999997</v>
      </c>
      <c r="R252" s="66">
        <f t="shared" si="193"/>
        <v>0</v>
      </c>
      <c r="S252" s="50">
        <f t="shared" si="193"/>
        <v>499.09999999999997</v>
      </c>
      <c r="T252" s="66">
        <f aca="true" t="shared" si="194" ref="T252:Y252">T254+T257+T260</f>
        <v>0</v>
      </c>
      <c r="U252" s="50">
        <f t="shared" si="194"/>
        <v>499.09999999999997</v>
      </c>
      <c r="V252" s="66">
        <f t="shared" si="194"/>
        <v>0</v>
      </c>
      <c r="W252" s="50">
        <f t="shared" si="194"/>
        <v>499.09999999999997</v>
      </c>
      <c r="X252" s="66">
        <f t="shared" si="194"/>
        <v>0</v>
      </c>
      <c r="Y252" s="50">
        <f t="shared" si="194"/>
        <v>499.09999999999997</v>
      </c>
      <c r="Z252" s="66">
        <f>Z254+Z257+Z260</f>
        <v>0</v>
      </c>
      <c r="AA252" s="50">
        <f>AA254+AA257+AA260</f>
        <v>499.09999999999997</v>
      </c>
      <c r="AB252" s="66">
        <f>AB254+AB257+AB260</f>
        <v>0</v>
      </c>
      <c r="AC252" s="50">
        <f>AC254+AC257+AC260</f>
        <v>499.09999999999997</v>
      </c>
    </row>
    <row r="253" spans="1:29" ht="27.75" customHeight="1">
      <c r="A253" s="161" t="s">
        <v>436</v>
      </c>
      <c r="B253" s="106" t="s">
        <v>406</v>
      </c>
      <c r="C253" s="92" t="s">
        <v>94</v>
      </c>
      <c r="D253" s="92" t="s">
        <v>49</v>
      </c>
      <c r="E253" s="108" t="s">
        <v>379</v>
      </c>
      <c r="F253" s="34"/>
      <c r="G253" s="60">
        <f aca="true" t="shared" si="195" ref="G253:M253">G254+G257+G260</f>
        <v>409.1</v>
      </c>
      <c r="H253" s="60">
        <f t="shared" si="195"/>
        <v>0</v>
      </c>
      <c r="I253" s="60">
        <f t="shared" si="195"/>
        <v>409.1</v>
      </c>
      <c r="J253" s="60">
        <f t="shared" si="195"/>
        <v>0</v>
      </c>
      <c r="K253" s="51">
        <f t="shared" si="195"/>
        <v>409.1</v>
      </c>
      <c r="L253" s="140">
        <f t="shared" si="195"/>
        <v>0</v>
      </c>
      <c r="M253" s="51">
        <f t="shared" si="195"/>
        <v>409.1</v>
      </c>
      <c r="N253" s="140">
        <f aca="true" t="shared" si="196" ref="N253:S253">N254+N257+N260</f>
        <v>90</v>
      </c>
      <c r="O253" s="51">
        <f t="shared" si="196"/>
        <v>499.09999999999997</v>
      </c>
      <c r="P253" s="140">
        <f t="shared" si="196"/>
        <v>0</v>
      </c>
      <c r="Q253" s="51">
        <f t="shared" si="196"/>
        <v>499.09999999999997</v>
      </c>
      <c r="R253" s="140">
        <f t="shared" si="196"/>
        <v>0</v>
      </c>
      <c r="S253" s="51">
        <f t="shared" si="196"/>
        <v>499.09999999999997</v>
      </c>
      <c r="T253" s="140">
        <f aca="true" t="shared" si="197" ref="T253:Y253">T254+T257+T260</f>
        <v>0</v>
      </c>
      <c r="U253" s="51">
        <f t="shared" si="197"/>
        <v>499.09999999999997</v>
      </c>
      <c r="V253" s="140">
        <f t="shared" si="197"/>
        <v>0</v>
      </c>
      <c r="W253" s="51">
        <f t="shared" si="197"/>
        <v>499.09999999999997</v>
      </c>
      <c r="X253" s="140">
        <f t="shared" si="197"/>
        <v>0</v>
      </c>
      <c r="Y253" s="51">
        <f t="shared" si="197"/>
        <v>499.09999999999997</v>
      </c>
      <c r="Z253" s="140">
        <f>Z254+Z257+Z260</f>
        <v>0</v>
      </c>
      <c r="AA253" s="51">
        <f>AA254+AA257+AA260</f>
        <v>499.09999999999997</v>
      </c>
      <c r="AB253" s="140">
        <f>AB254+AB257+AB260</f>
        <v>0</v>
      </c>
      <c r="AC253" s="51">
        <f>AC254+AC257+AC260</f>
        <v>499.09999999999997</v>
      </c>
    </row>
    <row r="254" spans="1:29" s="6" customFormat="1" ht="40.5" customHeight="1">
      <c r="A254" s="79" t="s">
        <v>401</v>
      </c>
      <c r="B254" s="77" t="s">
        <v>406</v>
      </c>
      <c r="C254" s="78" t="s">
        <v>94</v>
      </c>
      <c r="D254" s="78" t="s">
        <v>49</v>
      </c>
      <c r="E254" s="81" t="s">
        <v>398</v>
      </c>
      <c r="F254" s="78"/>
      <c r="G254" s="82">
        <f aca="true" t="shared" si="198" ref="G254:M254">G256</f>
        <v>188.4</v>
      </c>
      <c r="H254" s="82">
        <f t="shared" si="198"/>
        <v>0</v>
      </c>
      <c r="I254" s="82">
        <f t="shared" si="198"/>
        <v>188.4</v>
      </c>
      <c r="J254" s="82">
        <f t="shared" si="198"/>
        <v>0</v>
      </c>
      <c r="K254" s="213">
        <f t="shared" si="198"/>
        <v>188.4</v>
      </c>
      <c r="L254" s="82">
        <f t="shared" si="198"/>
        <v>0</v>
      </c>
      <c r="M254" s="213">
        <f t="shared" si="198"/>
        <v>188.4</v>
      </c>
      <c r="N254" s="82">
        <f aca="true" t="shared" si="199" ref="N254:S254">N256</f>
        <v>90</v>
      </c>
      <c r="O254" s="213">
        <f t="shared" si="199"/>
        <v>278.4</v>
      </c>
      <c r="P254" s="82">
        <f t="shared" si="199"/>
        <v>0</v>
      </c>
      <c r="Q254" s="213">
        <f t="shared" si="199"/>
        <v>278.4</v>
      </c>
      <c r="R254" s="82">
        <f t="shared" si="199"/>
        <v>0</v>
      </c>
      <c r="S254" s="213">
        <f t="shared" si="199"/>
        <v>278.4</v>
      </c>
      <c r="T254" s="82">
        <f aca="true" t="shared" si="200" ref="T254:Y254">T256</f>
        <v>0</v>
      </c>
      <c r="U254" s="213">
        <f t="shared" si="200"/>
        <v>278.4</v>
      </c>
      <c r="V254" s="82">
        <f t="shared" si="200"/>
        <v>0</v>
      </c>
      <c r="W254" s="213">
        <f t="shared" si="200"/>
        <v>278.4</v>
      </c>
      <c r="X254" s="82">
        <f t="shared" si="200"/>
        <v>0</v>
      </c>
      <c r="Y254" s="213">
        <f t="shared" si="200"/>
        <v>278.4</v>
      </c>
      <c r="Z254" s="82">
        <f>Z256</f>
        <v>0</v>
      </c>
      <c r="AA254" s="213">
        <f>AA256</f>
        <v>278.4</v>
      </c>
      <c r="AB254" s="82">
        <f>AB256</f>
        <v>0</v>
      </c>
      <c r="AC254" s="213">
        <f>AC256</f>
        <v>278.4</v>
      </c>
    </row>
    <row r="255" spans="1:29" ht="15" customHeight="1">
      <c r="A255" s="46" t="s">
        <v>38</v>
      </c>
      <c r="B255" s="69" t="s">
        <v>406</v>
      </c>
      <c r="C255" s="34" t="s">
        <v>94</v>
      </c>
      <c r="D255" s="34" t="s">
        <v>49</v>
      </c>
      <c r="E255" s="42" t="s">
        <v>398</v>
      </c>
      <c r="F255" s="47" t="s">
        <v>39</v>
      </c>
      <c r="G255" s="173">
        <f aca="true" t="shared" si="201" ref="G255:AC255">G256</f>
        <v>188.4</v>
      </c>
      <c r="H255" s="173">
        <f t="shared" si="201"/>
        <v>0</v>
      </c>
      <c r="I255" s="173">
        <f t="shared" si="201"/>
        <v>188.4</v>
      </c>
      <c r="J255" s="173">
        <f t="shared" si="201"/>
        <v>0</v>
      </c>
      <c r="K255" s="52">
        <f t="shared" si="201"/>
        <v>188.4</v>
      </c>
      <c r="L255" s="173">
        <f t="shared" si="201"/>
        <v>0</v>
      </c>
      <c r="M255" s="52">
        <f t="shared" si="201"/>
        <v>188.4</v>
      </c>
      <c r="N255" s="173">
        <f t="shared" si="201"/>
        <v>90</v>
      </c>
      <c r="O255" s="52">
        <f t="shared" si="201"/>
        <v>278.4</v>
      </c>
      <c r="P255" s="173">
        <f t="shared" si="201"/>
        <v>0</v>
      </c>
      <c r="Q255" s="52">
        <f t="shared" si="201"/>
        <v>278.4</v>
      </c>
      <c r="R255" s="173">
        <f t="shared" si="201"/>
        <v>0</v>
      </c>
      <c r="S255" s="52">
        <f t="shared" si="201"/>
        <v>278.4</v>
      </c>
      <c r="T255" s="173">
        <f t="shared" si="201"/>
        <v>0</v>
      </c>
      <c r="U255" s="52">
        <f t="shared" si="201"/>
        <v>278.4</v>
      </c>
      <c r="V255" s="173">
        <f t="shared" si="201"/>
        <v>0</v>
      </c>
      <c r="W255" s="52">
        <f t="shared" si="201"/>
        <v>278.4</v>
      </c>
      <c r="X255" s="173">
        <f t="shared" si="201"/>
        <v>0</v>
      </c>
      <c r="Y255" s="52">
        <f t="shared" si="201"/>
        <v>278.4</v>
      </c>
      <c r="Z255" s="173">
        <f t="shared" si="201"/>
        <v>0</v>
      </c>
      <c r="AA255" s="52">
        <f t="shared" si="201"/>
        <v>278.4</v>
      </c>
      <c r="AB255" s="173">
        <f t="shared" si="201"/>
        <v>0</v>
      </c>
      <c r="AC255" s="52">
        <f t="shared" si="201"/>
        <v>278.4</v>
      </c>
    </row>
    <row r="256" spans="1:29" ht="16.5" customHeight="1">
      <c r="A256" s="36" t="s">
        <v>339</v>
      </c>
      <c r="B256" s="69" t="s">
        <v>406</v>
      </c>
      <c r="C256" s="34" t="s">
        <v>94</v>
      </c>
      <c r="D256" s="34" t="s">
        <v>49</v>
      </c>
      <c r="E256" s="42" t="s">
        <v>398</v>
      </c>
      <c r="F256" s="34" t="s">
        <v>59</v>
      </c>
      <c r="G256" s="60">
        <v>188.4</v>
      </c>
      <c r="H256" s="60"/>
      <c r="I256" s="60">
        <f>G256+H256</f>
        <v>188.4</v>
      </c>
      <c r="J256" s="60"/>
      <c r="K256" s="88">
        <f>I256+J256</f>
        <v>188.4</v>
      </c>
      <c r="L256" s="60"/>
      <c r="M256" s="88">
        <f>K256+L256</f>
        <v>188.4</v>
      </c>
      <c r="N256" s="60">
        <v>90</v>
      </c>
      <c r="O256" s="88">
        <f>M256+N256</f>
        <v>278.4</v>
      </c>
      <c r="P256" s="60"/>
      <c r="Q256" s="88">
        <f>O256+P256</f>
        <v>278.4</v>
      </c>
      <c r="R256" s="60"/>
      <c r="S256" s="88">
        <f>Q256+R256</f>
        <v>278.4</v>
      </c>
      <c r="T256" s="60"/>
      <c r="U256" s="88">
        <f>S256+T256</f>
        <v>278.4</v>
      </c>
      <c r="V256" s="60"/>
      <c r="W256" s="88">
        <f>U256+V256</f>
        <v>278.4</v>
      </c>
      <c r="X256" s="60"/>
      <c r="Y256" s="88">
        <f>W256+X256</f>
        <v>278.4</v>
      </c>
      <c r="Z256" s="60"/>
      <c r="AA256" s="88">
        <f>Y256+Z256</f>
        <v>278.4</v>
      </c>
      <c r="AB256" s="60"/>
      <c r="AC256" s="88">
        <f>AA256+AB256</f>
        <v>278.4</v>
      </c>
    </row>
    <row r="257" spans="1:29" s="6" customFormat="1" ht="30.75" customHeight="1">
      <c r="A257" s="79" t="s">
        <v>342</v>
      </c>
      <c r="B257" s="77" t="s">
        <v>406</v>
      </c>
      <c r="C257" s="78" t="s">
        <v>94</v>
      </c>
      <c r="D257" s="78" t="s">
        <v>49</v>
      </c>
      <c r="E257" s="81" t="s">
        <v>399</v>
      </c>
      <c r="F257" s="78"/>
      <c r="G257" s="82">
        <f aca="true" t="shared" si="202" ref="G257:M257">G259</f>
        <v>183.4</v>
      </c>
      <c r="H257" s="82">
        <f t="shared" si="202"/>
        <v>0</v>
      </c>
      <c r="I257" s="82">
        <f t="shared" si="202"/>
        <v>183.4</v>
      </c>
      <c r="J257" s="82">
        <f t="shared" si="202"/>
        <v>0</v>
      </c>
      <c r="K257" s="213">
        <f t="shared" si="202"/>
        <v>183.4</v>
      </c>
      <c r="L257" s="82">
        <f t="shared" si="202"/>
        <v>0</v>
      </c>
      <c r="M257" s="213">
        <f t="shared" si="202"/>
        <v>183.4</v>
      </c>
      <c r="N257" s="82">
        <f aca="true" t="shared" si="203" ref="N257:S257">N259</f>
        <v>0</v>
      </c>
      <c r="O257" s="213">
        <f t="shared" si="203"/>
        <v>183.4</v>
      </c>
      <c r="P257" s="82">
        <f t="shared" si="203"/>
        <v>0</v>
      </c>
      <c r="Q257" s="213">
        <f t="shared" si="203"/>
        <v>183.4</v>
      </c>
      <c r="R257" s="82">
        <f t="shared" si="203"/>
        <v>0</v>
      </c>
      <c r="S257" s="213">
        <f t="shared" si="203"/>
        <v>183.4</v>
      </c>
      <c r="T257" s="82">
        <f aca="true" t="shared" si="204" ref="T257:Y257">T259</f>
        <v>0</v>
      </c>
      <c r="U257" s="213">
        <f t="shared" si="204"/>
        <v>183.4</v>
      </c>
      <c r="V257" s="82">
        <f t="shared" si="204"/>
        <v>0</v>
      </c>
      <c r="W257" s="213">
        <f t="shared" si="204"/>
        <v>183.4</v>
      </c>
      <c r="X257" s="82">
        <f t="shared" si="204"/>
        <v>0</v>
      </c>
      <c r="Y257" s="213">
        <f t="shared" si="204"/>
        <v>183.4</v>
      </c>
      <c r="Z257" s="82">
        <f>Z259</f>
        <v>0</v>
      </c>
      <c r="AA257" s="213">
        <f>AA259</f>
        <v>183.4</v>
      </c>
      <c r="AB257" s="82">
        <f>AB259</f>
        <v>0</v>
      </c>
      <c r="AC257" s="213">
        <f>AC259</f>
        <v>183.4</v>
      </c>
    </row>
    <row r="258" spans="1:29" s="6" customFormat="1" ht="15.75" customHeight="1">
      <c r="A258" s="46" t="s">
        <v>38</v>
      </c>
      <c r="B258" s="69" t="s">
        <v>406</v>
      </c>
      <c r="C258" s="34" t="s">
        <v>94</v>
      </c>
      <c r="D258" s="34" t="s">
        <v>49</v>
      </c>
      <c r="E258" s="42" t="s">
        <v>399</v>
      </c>
      <c r="F258" s="47" t="s">
        <v>39</v>
      </c>
      <c r="G258" s="82">
        <f aca="true" t="shared" si="205" ref="G258:AC258">G259</f>
        <v>183.4</v>
      </c>
      <c r="H258" s="82">
        <f t="shared" si="205"/>
        <v>0</v>
      </c>
      <c r="I258" s="82">
        <f t="shared" si="205"/>
        <v>183.4</v>
      </c>
      <c r="J258" s="82">
        <f t="shared" si="205"/>
        <v>0</v>
      </c>
      <c r="K258" s="213">
        <f t="shared" si="205"/>
        <v>183.4</v>
      </c>
      <c r="L258" s="82">
        <f t="shared" si="205"/>
        <v>0</v>
      </c>
      <c r="M258" s="213">
        <f t="shared" si="205"/>
        <v>183.4</v>
      </c>
      <c r="N258" s="82">
        <f t="shared" si="205"/>
        <v>0</v>
      </c>
      <c r="O258" s="213">
        <f t="shared" si="205"/>
        <v>183.4</v>
      </c>
      <c r="P258" s="82">
        <f t="shared" si="205"/>
        <v>0</v>
      </c>
      <c r="Q258" s="213">
        <f t="shared" si="205"/>
        <v>183.4</v>
      </c>
      <c r="R258" s="82">
        <f t="shared" si="205"/>
        <v>0</v>
      </c>
      <c r="S258" s="213">
        <f t="shared" si="205"/>
        <v>183.4</v>
      </c>
      <c r="T258" s="82">
        <f t="shared" si="205"/>
        <v>0</v>
      </c>
      <c r="U258" s="213">
        <f t="shared" si="205"/>
        <v>183.4</v>
      </c>
      <c r="V258" s="82">
        <f t="shared" si="205"/>
        <v>0</v>
      </c>
      <c r="W258" s="213">
        <f t="shared" si="205"/>
        <v>183.4</v>
      </c>
      <c r="X258" s="82">
        <f t="shared" si="205"/>
        <v>0</v>
      </c>
      <c r="Y258" s="213">
        <f t="shared" si="205"/>
        <v>183.4</v>
      </c>
      <c r="Z258" s="82">
        <f t="shared" si="205"/>
        <v>0</v>
      </c>
      <c r="AA258" s="213">
        <f t="shared" si="205"/>
        <v>183.4</v>
      </c>
      <c r="AB258" s="82">
        <f t="shared" si="205"/>
        <v>0</v>
      </c>
      <c r="AC258" s="213">
        <f t="shared" si="205"/>
        <v>183.4</v>
      </c>
    </row>
    <row r="259" spans="1:29" ht="17.25" customHeight="1">
      <c r="A259" s="36" t="s">
        <v>339</v>
      </c>
      <c r="B259" s="69" t="s">
        <v>406</v>
      </c>
      <c r="C259" s="34" t="s">
        <v>94</v>
      </c>
      <c r="D259" s="34" t="s">
        <v>49</v>
      </c>
      <c r="E259" s="42" t="s">
        <v>399</v>
      </c>
      <c r="F259" s="34" t="s">
        <v>59</v>
      </c>
      <c r="G259" s="60">
        <v>183.4</v>
      </c>
      <c r="H259" s="60"/>
      <c r="I259" s="60">
        <f>G259+H259</f>
        <v>183.4</v>
      </c>
      <c r="J259" s="60"/>
      <c r="K259" s="88">
        <f>I259+J259</f>
        <v>183.4</v>
      </c>
      <c r="L259" s="60"/>
      <c r="M259" s="88">
        <f>K259+L259</f>
        <v>183.4</v>
      </c>
      <c r="N259" s="60"/>
      <c r="O259" s="88">
        <f>M259+N259</f>
        <v>183.4</v>
      </c>
      <c r="P259" s="60"/>
      <c r="Q259" s="88">
        <f>O259+P259</f>
        <v>183.4</v>
      </c>
      <c r="R259" s="60"/>
      <c r="S259" s="88">
        <f>Q259+R259</f>
        <v>183.4</v>
      </c>
      <c r="T259" s="60"/>
      <c r="U259" s="88">
        <f>S259+T259</f>
        <v>183.4</v>
      </c>
      <c r="V259" s="60"/>
      <c r="W259" s="88">
        <f>U259+V259</f>
        <v>183.4</v>
      </c>
      <c r="X259" s="60"/>
      <c r="Y259" s="88">
        <f>W259+X259</f>
        <v>183.4</v>
      </c>
      <c r="Z259" s="60"/>
      <c r="AA259" s="88">
        <f>Y259+Z259</f>
        <v>183.4</v>
      </c>
      <c r="AB259" s="60"/>
      <c r="AC259" s="88">
        <f>AA259+AB259</f>
        <v>183.4</v>
      </c>
    </row>
    <row r="260" spans="1:29" s="6" customFormat="1" ht="28.5" customHeight="1">
      <c r="A260" s="79" t="s">
        <v>402</v>
      </c>
      <c r="B260" s="77" t="s">
        <v>406</v>
      </c>
      <c r="C260" s="78" t="s">
        <v>94</v>
      </c>
      <c r="D260" s="78" t="s">
        <v>49</v>
      </c>
      <c r="E260" s="81" t="s">
        <v>400</v>
      </c>
      <c r="F260" s="78"/>
      <c r="G260" s="82">
        <f aca="true" t="shared" si="206" ref="G260:M260">G262</f>
        <v>37.3</v>
      </c>
      <c r="H260" s="82">
        <f t="shared" si="206"/>
        <v>0</v>
      </c>
      <c r="I260" s="82">
        <f t="shared" si="206"/>
        <v>37.3</v>
      </c>
      <c r="J260" s="82">
        <f t="shared" si="206"/>
        <v>0</v>
      </c>
      <c r="K260" s="213">
        <f t="shared" si="206"/>
        <v>37.3</v>
      </c>
      <c r="L260" s="82">
        <f t="shared" si="206"/>
        <v>0</v>
      </c>
      <c r="M260" s="213">
        <f t="shared" si="206"/>
        <v>37.3</v>
      </c>
      <c r="N260" s="82">
        <f aca="true" t="shared" si="207" ref="N260:S260">N262</f>
        <v>0</v>
      </c>
      <c r="O260" s="213">
        <f t="shared" si="207"/>
        <v>37.3</v>
      </c>
      <c r="P260" s="82">
        <f t="shared" si="207"/>
        <v>0</v>
      </c>
      <c r="Q260" s="213">
        <f t="shared" si="207"/>
        <v>37.3</v>
      </c>
      <c r="R260" s="82">
        <f t="shared" si="207"/>
        <v>0</v>
      </c>
      <c r="S260" s="213">
        <f t="shared" si="207"/>
        <v>37.3</v>
      </c>
      <c r="T260" s="82">
        <f aca="true" t="shared" si="208" ref="T260:Y260">T262</f>
        <v>0</v>
      </c>
      <c r="U260" s="213">
        <f t="shared" si="208"/>
        <v>37.3</v>
      </c>
      <c r="V260" s="82">
        <f t="shared" si="208"/>
        <v>0</v>
      </c>
      <c r="W260" s="213">
        <f t="shared" si="208"/>
        <v>37.3</v>
      </c>
      <c r="X260" s="82">
        <f t="shared" si="208"/>
        <v>0</v>
      </c>
      <c r="Y260" s="213">
        <f t="shared" si="208"/>
        <v>37.3</v>
      </c>
      <c r="Z260" s="82">
        <f>Z262</f>
        <v>0</v>
      </c>
      <c r="AA260" s="213">
        <f>AA262</f>
        <v>37.3</v>
      </c>
      <c r="AB260" s="82">
        <f>AB262</f>
        <v>0</v>
      </c>
      <c r="AC260" s="213">
        <f>AC262</f>
        <v>37.3</v>
      </c>
    </row>
    <row r="261" spans="1:29" s="6" customFormat="1" ht="15" customHeight="1">
      <c r="A261" s="46" t="s">
        <v>38</v>
      </c>
      <c r="B261" s="69" t="s">
        <v>406</v>
      </c>
      <c r="C261" s="34" t="s">
        <v>94</v>
      </c>
      <c r="D261" s="34" t="s">
        <v>49</v>
      </c>
      <c r="E261" s="42" t="s">
        <v>400</v>
      </c>
      <c r="F261" s="47" t="s">
        <v>39</v>
      </c>
      <c r="G261" s="82">
        <f aca="true" t="shared" si="209" ref="G261:AC261">G262</f>
        <v>37.3</v>
      </c>
      <c r="H261" s="82">
        <f t="shared" si="209"/>
        <v>0</v>
      </c>
      <c r="I261" s="82">
        <f t="shared" si="209"/>
        <v>37.3</v>
      </c>
      <c r="J261" s="82">
        <f t="shared" si="209"/>
        <v>0</v>
      </c>
      <c r="K261" s="213">
        <f t="shared" si="209"/>
        <v>37.3</v>
      </c>
      <c r="L261" s="82">
        <f t="shared" si="209"/>
        <v>0</v>
      </c>
      <c r="M261" s="213">
        <f t="shared" si="209"/>
        <v>37.3</v>
      </c>
      <c r="N261" s="82">
        <f t="shared" si="209"/>
        <v>0</v>
      </c>
      <c r="O261" s="213">
        <f t="shared" si="209"/>
        <v>37.3</v>
      </c>
      <c r="P261" s="82">
        <f t="shared" si="209"/>
        <v>0</v>
      </c>
      <c r="Q261" s="213">
        <f t="shared" si="209"/>
        <v>37.3</v>
      </c>
      <c r="R261" s="82">
        <f t="shared" si="209"/>
        <v>0</v>
      </c>
      <c r="S261" s="213">
        <f t="shared" si="209"/>
        <v>37.3</v>
      </c>
      <c r="T261" s="82">
        <f t="shared" si="209"/>
        <v>0</v>
      </c>
      <c r="U261" s="213">
        <f t="shared" si="209"/>
        <v>37.3</v>
      </c>
      <c r="V261" s="82">
        <f t="shared" si="209"/>
        <v>0</v>
      </c>
      <c r="W261" s="213">
        <f t="shared" si="209"/>
        <v>37.3</v>
      </c>
      <c r="X261" s="82">
        <f t="shared" si="209"/>
        <v>0</v>
      </c>
      <c r="Y261" s="213">
        <f t="shared" si="209"/>
        <v>37.3</v>
      </c>
      <c r="Z261" s="82">
        <f t="shared" si="209"/>
        <v>0</v>
      </c>
      <c r="AA261" s="213">
        <f t="shared" si="209"/>
        <v>37.3</v>
      </c>
      <c r="AB261" s="82">
        <f t="shared" si="209"/>
        <v>0</v>
      </c>
      <c r="AC261" s="213">
        <f t="shared" si="209"/>
        <v>37.3</v>
      </c>
    </row>
    <row r="262" spans="1:29" ht="17.25" customHeight="1">
      <c r="A262" s="36" t="s">
        <v>339</v>
      </c>
      <c r="B262" s="69" t="s">
        <v>406</v>
      </c>
      <c r="C262" s="34" t="s">
        <v>94</v>
      </c>
      <c r="D262" s="34" t="s">
        <v>49</v>
      </c>
      <c r="E262" s="42" t="s">
        <v>400</v>
      </c>
      <c r="F262" s="34" t="s">
        <v>59</v>
      </c>
      <c r="G262" s="60">
        <v>37.3</v>
      </c>
      <c r="H262" s="60"/>
      <c r="I262" s="60">
        <f>G262+H262</f>
        <v>37.3</v>
      </c>
      <c r="J262" s="60"/>
      <c r="K262" s="88">
        <f>I262+J262</f>
        <v>37.3</v>
      </c>
      <c r="L262" s="60"/>
      <c r="M262" s="88">
        <f>K262+L262</f>
        <v>37.3</v>
      </c>
      <c r="N262" s="60"/>
      <c r="O262" s="88">
        <f>M262+N262</f>
        <v>37.3</v>
      </c>
      <c r="P262" s="60"/>
      <c r="Q262" s="88">
        <f>O262+P262</f>
        <v>37.3</v>
      </c>
      <c r="R262" s="60"/>
      <c r="S262" s="88">
        <f>Q262+R262</f>
        <v>37.3</v>
      </c>
      <c r="T262" s="60"/>
      <c r="U262" s="88">
        <f>S262+T262</f>
        <v>37.3</v>
      </c>
      <c r="V262" s="60"/>
      <c r="W262" s="88">
        <f>U262+V262</f>
        <v>37.3</v>
      </c>
      <c r="X262" s="60"/>
      <c r="Y262" s="88">
        <f>W262+X262</f>
        <v>37.3</v>
      </c>
      <c r="Z262" s="60"/>
      <c r="AA262" s="88">
        <f>Y262+Z262</f>
        <v>37.3</v>
      </c>
      <c r="AB262" s="60"/>
      <c r="AC262" s="88">
        <f>AA262+AB262</f>
        <v>37.3</v>
      </c>
    </row>
    <row r="263" spans="1:29" s="19" customFormat="1" ht="15" customHeight="1">
      <c r="A263" s="40" t="s">
        <v>93</v>
      </c>
      <c r="B263" s="69"/>
      <c r="C263" s="43"/>
      <c r="D263" s="43"/>
      <c r="E263" s="42"/>
      <c r="F263" s="43"/>
      <c r="G263" s="87">
        <f aca="true" t="shared" si="210" ref="G263:W263">G9+G75+G88+G95+G145+G190+G233+G240+G251</f>
        <v>23049.000000000004</v>
      </c>
      <c r="H263" s="87">
        <f t="shared" si="210"/>
        <v>3178.2</v>
      </c>
      <c r="I263" s="87">
        <f t="shared" si="210"/>
        <v>26227.2</v>
      </c>
      <c r="J263" s="87">
        <f t="shared" si="210"/>
        <v>0</v>
      </c>
      <c r="K263" s="87">
        <f t="shared" si="210"/>
        <v>26227.2</v>
      </c>
      <c r="L263" s="87">
        <f t="shared" si="210"/>
        <v>20</v>
      </c>
      <c r="M263" s="87">
        <f t="shared" si="210"/>
        <v>26247.2</v>
      </c>
      <c r="N263" s="242">
        <f t="shared" si="210"/>
        <v>946.10058</v>
      </c>
      <c r="O263" s="241">
        <f t="shared" si="210"/>
        <v>27193.30058</v>
      </c>
      <c r="P263" s="242">
        <f t="shared" si="210"/>
        <v>1065</v>
      </c>
      <c r="Q263" s="241">
        <f t="shared" si="210"/>
        <v>28258.30058</v>
      </c>
      <c r="R263" s="242">
        <f t="shared" si="210"/>
        <v>0</v>
      </c>
      <c r="S263" s="241">
        <f t="shared" si="210"/>
        <v>28258.30058</v>
      </c>
      <c r="T263" s="242">
        <f t="shared" si="210"/>
        <v>0</v>
      </c>
      <c r="U263" s="241">
        <f t="shared" si="210"/>
        <v>28258.30058</v>
      </c>
      <c r="V263" s="242">
        <f t="shared" si="210"/>
        <v>-1.1102230246251565E-14</v>
      </c>
      <c r="W263" s="241">
        <f t="shared" si="210"/>
        <v>28258.30058</v>
      </c>
      <c r="X263" s="242">
        <f aca="true" t="shared" si="211" ref="X263:AC263">X9+X75+X88+X95+X145+X190+X233+X240+X251</f>
        <v>0</v>
      </c>
      <c r="Y263" s="241">
        <f t="shared" si="211"/>
        <v>28258.30058</v>
      </c>
      <c r="Z263" s="241">
        <f t="shared" si="211"/>
        <v>27777.8</v>
      </c>
      <c r="AA263" s="241">
        <f t="shared" si="211"/>
        <v>56036.100580000006</v>
      </c>
      <c r="AB263" s="241">
        <f t="shared" si="211"/>
        <v>306.20000000000016</v>
      </c>
      <c r="AC263" s="241">
        <f t="shared" si="211"/>
        <v>56342.30058</v>
      </c>
    </row>
    <row r="265" spans="7:29" ht="15.75"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</row>
    <row r="266" spans="7:29" ht="15.75">
      <c r="G266" s="71"/>
      <c r="H266" s="71"/>
      <c r="I266" s="71">
        <f>I263-G263</f>
        <v>3178.199999999997</v>
      </c>
      <c r="J266" s="71"/>
      <c r="K266" s="71">
        <f>K263-I263</f>
        <v>0</v>
      </c>
      <c r="L266" s="71"/>
      <c r="M266" s="71">
        <f>M263-K263</f>
        <v>20</v>
      </c>
      <c r="N266" s="71"/>
      <c r="O266" s="238">
        <f>O263-M263</f>
        <v>946.1005799999984</v>
      </c>
      <c r="P266" s="71"/>
      <c r="Q266" s="238">
        <f>Q263-O263</f>
        <v>1065</v>
      </c>
      <c r="R266" s="71"/>
      <c r="S266" s="238">
        <f>S263-Q263</f>
        <v>0</v>
      </c>
      <c r="T266" s="71"/>
      <c r="U266" s="238">
        <f>U263-S263</f>
        <v>0</v>
      </c>
      <c r="V266" s="71"/>
      <c r="W266" s="238">
        <f>W263-U263</f>
        <v>0</v>
      </c>
      <c r="X266" s="71"/>
      <c r="Y266" s="238"/>
      <c r="Z266" s="71"/>
      <c r="AA266" s="238"/>
      <c r="AB266" s="71"/>
      <c r="AC266" s="238"/>
    </row>
    <row r="267" spans="7:29" ht="15.75"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345"/>
      <c r="Z267" s="71"/>
      <c r="AA267" s="71"/>
      <c r="AB267" s="71"/>
      <c r="AC267" s="71"/>
    </row>
    <row r="269" spans="7:29" ht="15.75"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250"/>
      <c r="Z269" s="164"/>
      <c r="AA269" s="164"/>
      <c r="AB269" s="164"/>
      <c r="AC269" s="164"/>
    </row>
    <row r="271" spans="17:19" ht="15.75">
      <c r="Q271" s="18">
        <f>Q263-Q249-Q117-Q100-Q77-Q53-Q49</f>
        <v>24575.200579999997</v>
      </c>
      <c r="S271" s="18">
        <f>S263-S249-S117-S100-S77-S53-S49</f>
        <v>24575.200579999997</v>
      </c>
    </row>
    <row r="272" spans="2:29" s="6" customFormat="1" ht="15.75">
      <c r="B272" s="23"/>
      <c r="C272" s="8"/>
      <c r="D272" s="8"/>
      <c r="F272" s="8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80" spans="2:29" s="6" customFormat="1" ht="15.75">
      <c r="B280" s="23"/>
      <c r="C280" s="8"/>
      <c r="D280" s="8"/>
      <c r="F280" s="8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92" spans="2:29" s="6" customFormat="1" ht="15.75">
      <c r="B292" s="23"/>
      <c r="C292" s="8"/>
      <c r="D292" s="8"/>
      <c r="F292" s="8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319" spans="2:29" s="6" customFormat="1" ht="15.75">
      <c r="B319" s="23"/>
      <c r="C319" s="8"/>
      <c r="D319" s="8"/>
      <c r="F319" s="8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8" spans="2:29" s="6" customFormat="1" ht="15.75">
      <c r="B328" s="23"/>
      <c r="C328" s="8"/>
      <c r="D328" s="8"/>
      <c r="F328" s="8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39" spans="2:5" ht="15.75">
      <c r="B339" s="70"/>
      <c r="C339" s="9"/>
      <c r="D339" s="9"/>
      <c r="E339" s="2"/>
    </row>
    <row r="340" spans="2:5" ht="15.75">
      <c r="B340" s="70"/>
      <c r="C340" s="9"/>
      <c r="D340" s="9"/>
      <c r="E340" s="2"/>
    </row>
    <row r="341" spans="2:5" ht="15.75">
      <c r="B341" s="70"/>
      <c r="C341" s="9"/>
      <c r="D341" s="9"/>
      <c r="E341" s="2"/>
    </row>
    <row r="342" spans="2:5" ht="15.75">
      <c r="B342" s="70"/>
      <c r="C342" s="9"/>
      <c r="D342" s="9"/>
      <c r="E342" s="2"/>
    </row>
    <row r="343" spans="2:5" ht="15.75">
      <c r="B343" s="70"/>
      <c r="C343" s="9"/>
      <c r="D343" s="9"/>
      <c r="E343" s="2"/>
    </row>
  </sheetData>
  <sheetProtection/>
  <mergeCells count="3">
    <mergeCell ref="C1:G1"/>
    <mergeCell ref="C3:G3"/>
    <mergeCell ref="A5:AC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3"/>
  <sheetViews>
    <sheetView view="pageBreakPreview" zoomScaleSheetLayoutView="100" workbookViewId="0" topLeftCell="A1">
      <selection activeCell="AE7" sqref="AE7"/>
    </sheetView>
  </sheetViews>
  <sheetFormatPr defaultColWidth="9.00390625" defaultRowHeight="12.75"/>
  <cols>
    <col min="1" max="1" width="49.375" style="1" customWidth="1"/>
    <col min="2" max="2" width="4.00390625" style="21" customWidth="1"/>
    <col min="3" max="3" width="4.00390625" style="7" customWidth="1"/>
    <col min="4" max="4" width="4.125" style="7" customWidth="1"/>
    <col min="5" max="5" width="12.25390625" style="1" customWidth="1"/>
    <col min="6" max="6" width="4.00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hidden="1" customWidth="1"/>
    <col min="18" max="18" width="12.00390625" style="18" hidden="1" customWidth="1"/>
    <col min="19" max="19" width="11.25390625" style="18" hidden="1" customWidth="1"/>
    <col min="20" max="20" width="12.00390625" style="18" hidden="1" customWidth="1"/>
    <col min="21" max="21" width="11.25390625" style="18" hidden="1" customWidth="1"/>
    <col min="22" max="22" width="12.00390625" style="18" hidden="1" customWidth="1"/>
    <col min="23" max="23" width="11.25390625" style="18" hidden="1" customWidth="1"/>
    <col min="24" max="24" width="12.00390625" style="18" hidden="1" customWidth="1"/>
    <col min="25" max="25" width="14.00390625" style="18" hidden="1" customWidth="1"/>
    <col min="26" max="26" width="12.00390625" style="18" hidden="1" customWidth="1"/>
    <col min="27" max="27" width="14.125" style="18" customWidth="1"/>
    <col min="28" max="28" width="0.2421875" style="18" customWidth="1"/>
    <col min="29" max="29" width="13.375" style="18" hidden="1" customWidth="1"/>
    <col min="30" max="16384" width="9.125" style="1" customWidth="1"/>
  </cols>
  <sheetData>
    <row r="1" spans="1:7" s="5" customFormat="1" ht="15.75">
      <c r="A1" s="10"/>
      <c r="B1" s="67"/>
      <c r="C1" s="384" t="s">
        <v>124</v>
      </c>
      <c r="D1" s="384"/>
      <c r="E1" s="384"/>
      <c r="F1" s="384"/>
      <c r="G1" s="384"/>
    </row>
    <row r="2" spans="1:7" s="5" customFormat="1" ht="15.75">
      <c r="A2" s="10"/>
      <c r="B2" s="67"/>
      <c r="C2" s="209" t="s">
        <v>54</v>
      </c>
      <c r="D2" s="209"/>
      <c r="E2" s="209"/>
      <c r="F2" s="209"/>
      <c r="G2" s="209"/>
    </row>
    <row r="3" spans="1:7" s="5" customFormat="1" ht="15.75">
      <c r="A3" s="10"/>
      <c r="B3" s="67"/>
      <c r="C3" s="385" t="s">
        <v>479</v>
      </c>
      <c r="D3" s="385"/>
      <c r="E3" s="385"/>
      <c r="F3" s="385"/>
      <c r="G3" s="385"/>
    </row>
    <row r="4" spans="1:29" s="5" customFormat="1" ht="15.75" customHeight="1">
      <c r="A4" s="386" t="s">
        <v>123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</row>
    <row r="5" spans="1:29" s="5" customFormat="1" ht="48" customHeight="1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</row>
    <row r="6" ht="12" customHeight="1"/>
    <row r="7" spans="1:29" s="4" customFormat="1" ht="42.75" customHeight="1">
      <c r="A7" s="53" t="s">
        <v>55</v>
      </c>
      <c r="B7" s="53" t="s">
        <v>431</v>
      </c>
      <c r="C7" s="53" t="s">
        <v>446</v>
      </c>
      <c r="D7" s="53" t="s">
        <v>447</v>
      </c>
      <c r="E7" s="53" t="s">
        <v>448</v>
      </c>
      <c r="F7" s="53" t="s">
        <v>449</v>
      </c>
      <c r="G7" s="99" t="s">
        <v>450</v>
      </c>
      <c r="H7" s="99" t="s">
        <v>404</v>
      </c>
      <c r="I7" s="99" t="s">
        <v>450</v>
      </c>
      <c r="J7" s="99" t="s">
        <v>338</v>
      </c>
      <c r="K7" s="99" t="s">
        <v>450</v>
      </c>
      <c r="L7" s="99" t="s">
        <v>330</v>
      </c>
      <c r="M7" s="99" t="s">
        <v>450</v>
      </c>
      <c r="N7" s="99" t="s">
        <v>98</v>
      </c>
      <c r="O7" s="99" t="s">
        <v>450</v>
      </c>
      <c r="P7" s="99" t="s">
        <v>120</v>
      </c>
      <c r="Q7" s="99" t="s">
        <v>450</v>
      </c>
      <c r="R7" s="99" t="s">
        <v>121</v>
      </c>
      <c r="S7" s="99" t="s">
        <v>450</v>
      </c>
      <c r="T7" s="99" t="s">
        <v>122</v>
      </c>
      <c r="U7" s="99" t="s">
        <v>450</v>
      </c>
      <c r="V7" s="99" t="s">
        <v>313</v>
      </c>
      <c r="W7" s="99" t="s">
        <v>450</v>
      </c>
      <c r="X7" s="99" t="s">
        <v>313</v>
      </c>
      <c r="Y7" s="99" t="s">
        <v>450</v>
      </c>
      <c r="Z7" s="99" t="s">
        <v>313</v>
      </c>
      <c r="AA7" s="99" t="s">
        <v>450</v>
      </c>
      <c r="AB7" s="99" t="s">
        <v>478</v>
      </c>
      <c r="AC7" s="99" t="s">
        <v>450</v>
      </c>
    </row>
    <row r="8" spans="1:29" ht="12" customHeight="1">
      <c r="A8" s="22">
        <v>1</v>
      </c>
      <c r="B8" s="22">
        <v>2</v>
      </c>
      <c r="C8" s="22">
        <v>2</v>
      </c>
      <c r="D8" s="22">
        <v>3</v>
      </c>
      <c r="E8" s="22">
        <v>4</v>
      </c>
      <c r="F8" s="22">
        <v>5</v>
      </c>
      <c r="G8" s="74">
        <v>7</v>
      </c>
      <c r="H8" s="74">
        <v>7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4">
        <v>7</v>
      </c>
      <c r="O8" s="74">
        <v>7</v>
      </c>
      <c r="P8" s="74">
        <v>7</v>
      </c>
      <c r="Q8" s="74">
        <v>7</v>
      </c>
      <c r="R8" s="74">
        <v>7</v>
      </c>
      <c r="S8" s="74">
        <v>7</v>
      </c>
      <c r="T8" s="74">
        <v>7</v>
      </c>
      <c r="U8" s="74">
        <v>7</v>
      </c>
      <c r="V8" s="74">
        <v>7</v>
      </c>
      <c r="W8" s="74">
        <v>7</v>
      </c>
      <c r="X8" s="74">
        <v>7</v>
      </c>
      <c r="Y8" s="74">
        <v>7</v>
      </c>
      <c r="Z8" s="74">
        <v>7</v>
      </c>
      <c r="AA8" s="74">
        <v>7</v>
      </c>
      <c r="AB8" s="74">
        <v>7</v>
      </c>
      <c r="AC8" s="74">
        <v>6</v>
      </c>
    </row>
    <row r="9" spans="1:29" s="12" customFormat="1" ht="15" customHeight="1">
      <c r="A9" s="29" t="s">
        <v>60</v>
      </c>
      <c r="B9" s="68" t="s">
        <v>406</v>
      </c>
      <c r="C9" s="30" t="s">
        <v>46</v>
      </c>
      <c r="D9" s="30"/>
      <c r="E9" s="31"/>
      <c r="F9" s="30"/>
      <c r="G9" s="54">
        <f aca="true" t="shared" si="0" ref="G9:Y9">G10+G18+G26+G51</f>
        <v>9818.760000000002</v>
      </c>
      <c r="H9" s="54">
        <f t="shared" si="0"/>
        <v>20</v>
      </c>
      <c r="I9" s="54">
        <f t="shared" si="0"/>
        <v>9838.760000000002</v>
      </c>
      <c r="J9" s="54">
        <f t="shared" si="0"/>
        <v>0</v>
      </c>
      <c r="K9" s="215">
        <f t="shared" si="0"/>
        <v>9838.760000000002</v>
      </c>
      <c r="L9" s="54">
        <f t="shared" si="0"/>
        <v>-50</v>
      </c>
      <c r="M9" s="215">
        <f t="shared" si="0"/>
        <v>9788.760000000002</v>
      </c>
      <c r="N9" s="227">
        <f t="shared" si="0"/>
        <v>402.47952999999995</v>
      </c>
      <c r="O9" s="227">
        <f t="shared" si="0"/>
        <v>10191.23953</v>
      </c>
      <c r="P9" s="227">
        <f t="shared" si="0"/>
        <v>1154.5107600000001</v>
      </c>
      <c r="Q9" s="227">
        <f t="shared" si="0"/>
        <v>11345.75029</v>
      </c>
      <c r="R9" s="227">
        <f t="shared" si="0"/>
        <v>-29.28</v>
      </c>
      <c r="S9" s="227">
        <f t="shared" si="0"/>
        <v>11316.470290000001</v>
      </c>
      <c r="T9" s="227">
        <f t="shared" si="0"/>
        <v>0</v>
      </c>
      <c r="U9" s="227">
        <f t="shared" si="0"/>
        <v>11316.470290000001</v>
      </c>
      <c r="V9" s="227">
        <f t="shared" si="0"/>
        <v>-125</v>
      </c>
      <c r="W9" s="227">
        <f t="shared" si="0"/>
        <v>11191.470290000001</v>
      </c>
      <c r="X9" s="227">
        <f t="shared" si="0"/>
        <v>274</v>
      </c>
      <c r="Y9" s="227">
        <f t="shared" si="0"/>
        <v>11465.470290000001</v>
      </c>
      <c r="Z9" s="227">
        <f>Z10+Z18+Z26+Z51</f>
        <v>148.2276</v>
      </c>
      <c r="AA9" s="227">
        <f>AA10+AA18+AA26+AA51</f>
        <v>11613.697890000001</v>
      </c>
      <c r="AB9" s="227">
        <f>AB10+AB18+AB26+AB51</f>
        <v>196.68525000000008</v>
      </c>
      <c r="AC9" s="227">
        <f>AC10+AC18+AC26+AC51</f>
        <v>11810.38314</v>
      </c>
    </row>
    <row r="10" spans="1:29" s="13" customFormat="1" ht="27" customHeight="1">
      <c r="A10" s="100" t="s">
        <v>43</v>
      </c>
      <c r="B10" s="68" t="s">
        <v>406</v>
      </c>
      <c r="C10" s="101" t="s">
        <v>46</v>
      </c>
      <c r="D10" s="101" t="s">
        <v>47</v>
      </c>
      <c r="E10" s="102"/>
      <c r="F10" s="103"/>
      <c r="G10" s="104">
        <f aca="true" t="shared" si="1" ref="G10:AB14">G11</f>
        <v>998.4100000000001</v>
      </c>
      <c r="H10" s="104">
        <f t="shared" si="1"/>
        <v>0</v>
      </c>
      <c r="I10" s="104">
        <f t="shared" si="1"/>
        <v>998.4100000000001</v>
      </c>
      <c r="J10" s="104">
        <f t="shared" si="1"/>
        <v>0</v>
      </c>
      <c r="K10" s="216">
        <f t="shared" si="1"/>
        <v>998.4100000000001</v>
      </c>
      <c r="L10" s="104">
        <f t="shared" si="1"/>
        <v>-38</v>
      </c>
      <c r="M10" s="216">
        <f t="shared" si="1"/>
        <v>960.4100000000001</v>
      </c>
      <c r="N10" s="104">
        <f t="shared" si="1"/>
        <v>0</v>
      </c>
      <c r="O10" s="216">
        <f t="shared" si="1"/>
        <v>960.4100000000001</v>
      </c>
      <c r="P10" s="104">
        <f t="shared" si="1"/>
        <v>0</v>
      </c>
      <c r="Q10" s="216">
        <f t="shared" si="1"/>
        <v>960.4100000000001</v>
      </c>
      <c r="R10" s="104">
        <f t="shared" si="1"/>
        <v>0</v>
      </c>
      <c r="S10" s="216">
        <f t="shared" si="1"/>
        <v>960.4100000000001</v>
      </c>
      <c r="T10" s="104">
        <f t="shared" si="1"/>
        <v>0</v>
      </c>
      <c r="U10" s="216">
        <f t="shared" si="1"/>
        <v>960.4100000000001</v>
      </c>
      <c r="V10" s="104">
        <f t="shared" si="1"/>
        <v>-33</v>
      </c>
      <c r="W10" s="216">
        <f t="shared" si="1"/>
        <v>927.4100000000001</v>
      </c>
      <c r="X10" s="104">
        <f t="shared" si="1"/>
        <v>0</v>
      </c>
      <c r="Y10" s="216">
        <f t="shared" si="1"/>
        <v>927.4100000000001</v>
      </c>
      <c r="Z10" s="104">
        <f t="shared" si="1"/>
        <v>0</v>
      </c>
      <c r="AA10" s="216">
        <f t="shared" si="1"/>
        <v>927.4100000000001</v>
      </c>
      <c r="AB10" s="104">
        <f t="shared" si="1"/>
        <v>71.04400000000001</v>
      </c>
      <c r="AC10" s="216">
        <f>AC11</f>
        <v>998.4540000000001</v>
      </c>
    </row>
    <row r="11" spans="1:29" s="5" customFormat="1" ht="30" customHeight="1">
      <c r="A11" s="105" t="s">
        <v>451</v>
      </c>
      <c r="B11" s="106" t="s">
        <v>406</v>
      </c>
      <c r="C11" s="107" t="s">
        <v>46</v>
      </c>
      <c r="D11" s="107" t="s">
        <v>47</v>
      </c>
      <c r="E11" s="108" t="s">
        <v>366</v>
      </c>
      <c r="F11" s="109"/>
      <c r="G11" s="110">
        <f t="shared" si="1"/>
        <v>998.4100000000001</v>
      </c>
      <c r="H11" s="110">
        <f t="shared" si="1"/>
        <v>0</v>
      </c>
      <c r="I11" s="110">
        <f t="shared" si="1"/>
        <v>998.4100000000001</v>
      </c>
      <c r="J11" s="110">
        <f t="shared" si="1"/>
        <v>0</v>
      </c>
      <c r="K11" s="217">
        <f t="shared" si="1"/>
        <v>998.4100000000001</v>
      </c>
      <c r="L11" s="110">
        <f t="shared" si="1"/>
        <v>-38</v>
      </c>
      <c r="M11" s="217">
        <f t="shared" si="1"/>
        <v>960.4100000000001</v>
      </c>
      <c r="N11" s="110">
        <f t="shared" si="1"/>
        <v>0</v>
      </c>
      <c r="O11" s="217">
        <f t="shared" si="1"/>
        <v>960.4100000000001</v>
      </c>
      <c r="P11" s="110">
        <f t="shared" si="1"/>
        <v>0</v>
      </c>
      <c r="Q11" s="217">
        <f t="shared" si="1"/>
        <v>960.4100000000001</v>
      </c>
      <c r="R11" s="110">
        <f t="shared" si="1"/>
        <v>0</v>
      </c>
      <c r="S11" s="217">
        <f t="shared" si="1"/>
        <v>960.4100000000001</v>
      </c>
      <c r="T11" s="110">
        <f t="shared" si="1"/>
        <v>0</v>
      </c>
      <c r="U11" s="217">
        <f t="shared" si="1"/>
        <v>960.4100000000001</v>
      </c>
      <c r="V11" s="110">
        <f aca="true" t="shared" si="2" ref="V11:AB14">V12</f>
        <v>-33</v>
      </c>
      <c r="W11" s="217">
        <f t="shared" si="2"/>
        <v>927.4100000000001</v>
      </c>
      <c r="X11" s="110">
        <f t="shared" si="2"/>
        <v>0</v>
      </c>
      <c r="Y11" s="217">
        <f t="shared" si="2"/>
        <v>927.4100000000001</v>
      </c>
      <c r="Z11" s="110">
        <f t="shared" si="2"/>
        <v>0</v>
      </c>
      <c r="AA11" s="217">
        <f t="shared" si="2"/>
        <v>927.4100000000001</v>
      </c>
      <c r="AB11" s="110">
        <f t="shared" si="2"/>
        <v>71.04400000000001</v>
      </c>
      <c r="AC11" s="217">
        <f>AC12</f>
        <v>998.4540000000001</v>
      </c>
    </row>
    <row r="12" spans="1:29" s="5" customFormat="1" ht="15" customHeight="1">
      <c r="A12" s="111" t="s">
        <v>413</v>
      </c>
      <c r="B12" s="77" t="s">
        <v>406</v>
      </c>
      <c r="C12" s="112" t="s">
        <v>46</v>
      </c>
      <c r="D12" s="112" t="s">
        <v>47</v>
      </c>
      <c r="E12" s="81" t="s">
        <v>367</v>
      </c>
      <c r="F12" s="112"/>
      <c r="G12" s="113">
        <f t="shared" si="1"/>
        <v>998.4100000000001</v>
      </c>
      <c r="H12" s="113">
        <f t="shared" si="1"/>
        <v>0</v>
      </c>
      <c r="I12" s="113">
        <f t="shared" si="1"/>
        <v>998.4100000000001</v>
      </c>
      <c r="J12" s="113">
        <f t="shared" si="1"/>
        <v>0</v>
      </c>
      <c r="K12" s="218">
        <f t="shared" si="1"/>
        <v>998.4100000000001</v>
      </c>
      <c r="L12" s="113">
        <f t="shared" si="1"/>
        <v>-38</v>
      </c>
      <c r="M12" s="218">
        <f t="shared" si="1"/>
        <v>960.4100000000001</v>
      </c>
      <c r="N12" s="113">
        <f t="shared" si="1"/>
        <v>0</v>
      </c>
      <c r="O12" s="218">
        <f t="shared" si="1"/>
        <v>960.4100000000001</v>
      </c>
      <c r="P12" s="113">
        <f t="shared" si="1"/>
        <v>0</v>
      </c>
      <c r="Q12" s="218">
        <f t="shared" si="1"/>
        <v>960.4100000000001</v>
      </c>
      <c r="R12" s="113">
        <f t="shared" si="1"/>
        <v>0</v>
      </c>
      <c r="S12" s="218">
        <f t="shared" si="1"/>
        <v>960.4100000000001</v>
      </c>
      <c r="T12" s="113">
        <f t="shared" si="1"/>
        <v>0</v>
      </c>
      <c r="U12" s="218">
        <f t="shared" si="1"/>
        <v>960.4100000000001</v>
      </c>
      <c r="V12" s="113">
        <f t="shared" si="2"/>
        <v>-33</v>
      </c>
      <c r="W12" s="218">
        <f t="shared" si="2"/>
        <v>927.4100000000001</v>
      </c>
      <c r="X12" s="113">
        <f t="shared" si="2"/>
        <v>0</v>
      </c>
      <c r="Y12" s="218">
        <f t="shared" si="2"/>
        <v>927.4100000000001</v>
      </c>
      <c r="Z12" s="113">
        <f t="shared" si="2"/>
        <v>0</v>
      </c>
      <c r="AA12" s="218">
        <f t="shared" si="2"/>
        <v>927.4100000000001</v>
      </c>
      <c r="AB12" s="113">
        <f t="shared" si="2"/>
        <v>71.04400000000001</v>
      </c>
      <c r="AC12" s="218">
        <f>AC13</f>
        <v>998.4540000000001</v>
      </c>
    </row>
    <row r="13" spans="1:29" s="5" customFormat="1" ht="27.75" customHeight="1">
      <c r="A13" s="33" t="s">
        <v>414</v>
      </c>
      <c r="B13" s="69" t="s">
        <v>406</v>
      </c>
      <c r="C13" s="45" t="s">
        <v>46</v>
      </c>
      <c r="D13" s="45" t="s">
        <v>47</v>
      </c>
      <c r="E13" s="42" t="s">
        <v>368</v>
      </c>
      <c r="F13" s="32"/>
      <c r="G13" s="55">
        <f t="shared" si="1"/>
        <v>998.4100000000001</v>
      </c>
      <c r="H13" s="55">
        <f t="shared" si="1"/>
        <v>0</v>
      </c>
      <c r="I13" s="55">
        <f t="shared" si="1"/>
        <v>998.4100000000001</v>
      </c>
      <c r="J13" s="55">
        <f t="shared" si="1"/>
        <v>0</v>
      </c>
      <c r="K13" s="219">
        <f t="shared" si="1"/>
        <v>998.4100000000001</v>
      </c>
      <c r="L13" s="55">
        <f t="shared" si="1"/>
        <v>-38</v>
      </c>
      <c r="M13" s="219">
        <f t="shared" si="1"/>
        <v>960.4100000000001</v>
      </c>
      <c r="N13" s="55">
        <f t="shared" si="1"/>
        <v>0</v>
      </c>
      <c r="O13" s="219">
        <f t="shared" si="1"/>
        <v>960.4100000000001</v>
      </c>
      <c r="P13" s="55">
        <f t="shared" si="1"/>
        <v>0</v>
      </c>
      <c r="Q13" s="219">
        <f t="shared" si="1"/>
        <v>960.4100000000001</v>
      </c>
      <c r="R13" s="55">
        <f t="shared" si="1"/>
        <v>0</v>
      </c>
      <c r="S13" s="219">
        <f t="shared" si="1"/>
        <v>960.4100000000001</v>
      </c>
      <c r="T13" s="55">
        <f t="shared" si="1"/>
        <v>0</v>
      </c>
      <c r="U13" s="219">
        <f t="shared" si="1"/>
        <v>960.4100000000001</v>
      </c>
      <c r="V13" s="55">
        <f t="shared" si="2"/>
        <v>-33</v>
      </c>
      <c r="W13" s="219">
        <f t="shared" si="2"/>
        <v>927.4100000000001</v>
      </c>
      <c r="X13" s="55">
        <f t="shared" si="2"/>
        <v>0</v>
      </c>
      <c r="Y13" s="219">
        <f t="shared" si="2"/>
        <v>927.4100000000001</v>
      </c>
      <c r="Z13" s="55">
        <f t="shared" si="2"/>
        <v>0</v>
      </c>
      <c r="AA13" s="219">
        <f t="shared" si="2"/>
        <v>927.4100000000001</v>
      </c>
      <c r="AB13" s="55">
        <f t="shared" si="2"/>
        <v>71.04400000000001</v>
      </c>
      <c r="AC13" s="219">
        <f>AC14</f>
        <v>998.4540000000001</v>
      </c>
    </row>
    <row r="14" spans="1:29" s="5" customFormat="1" ht="45.75" customHeight="1">
      <c r="A14" s="114" t="s">
        <v>452</v>
      </c>
      <c r="B14" s="69" t="s">
        <v>406</v>
      </c>
      <c r="C14" s="45" t="s">
        <v>46</v>
      </c>
      <c r="D14" s="45" t="s">
        <v>47</v>
      </c>
      <c r="E14" s="42" t="s">
        <v>368</v>
      </c>
      <c r="F14" s="45" t="s">
        <v>341</v>
      </c>
      <c r="G14" s="55">
        <f t="shared" si="1"/>
        <v>998.4100000000001</v>
      </c>
      <c r="H14" s="55">
        <f t="shared" si="1"/>
        <v>0</v>
      </c>
      <c r="I14" s="55">
        <f t="shared" si="1"/>
        <v>998.4100000000001</v>
      </c>
      <c r="J14" s="55">
        <f t="shared" si="1"/>
        <v>0</v>
      </c>
      <c r="K14" s="219">
        <f t="shared" si="1"/>
        <v>998.4100000000001</v>
      </c>
      <c r="L14" s="55">
        <f t="shared" si="1"/>
        <v>-38</v>
      </c>
      <c r="M14" s="219">
        <f t="shared" si="1"/>
        <v>960.4100000000001</v>
      </c>
      <c r="N14" s="55">
        <f t="shared" si="1"/>
        <v>0</v>
      </c>
      <c r="O14" s="219">
        <f t="shared" si="1"/>
        <v>960.4100000000001</v>
      </c>
      <c r="P14" s="55">
        <f t="shared" si="1"/>
        <v>0</v>
      </c>
      <c r="Q14" s="219">
        <f t="shared" si="1"/>
        <v>960.4100000000001</v>
      </c>
      <c r="R14" s="55">
        <f t="shared" si="1"/>
        <v>0</v>
      </c>
      <c r="S14" s="219">
        <f t="shared" si="1"/>
        <v>960.4100000000001</v>
      </c>
      <c r="T14" s="55">
        <f t="shared" si="1"/>
        <v>0</v>
      </c>
      <c r="U14" s="219">
        <f t="shared" si="1"/>
        <v>960.4100000000001</v>
      </c>
      <c r="V14" s="55">
        <f t="shared" si="2"/>
        <v>-33</v>
      </c>
      <c r="W14" s="219">
        <f t="shared" si="2"/>
        <v>927.4100000000001</v>
      </c>
      <c r="X14" s="55">
        <f t="shared" si="2"/>
        <v>0</v>
      </c>
      <c r="Y14" s="219">
        <f t="shared" si="2"/>
        <v>927.4100000000001</v>
      </c>
      <c r="Z14" s="55">
        <f t="shared" si="2"/>
        <v>0</v>
      </c>
      <c r="AA14" s="219">
        <f t="shared" si="2"/>
        <v>927.4100000000001</v>
      </c>
      <c r="AB14" s="55">
        <f t="shared" si="2"/>
        <v>71.04400000000001</v>
      </c>
      <c r="AC14" s="219">
        <f>AC15</f>
        <v>998.4540000000001</v>
      </c>
    </row>
    <row r="15" spans="1:29" s="5" customFormat="1" ht="17.25" customHeight="1">
      <c r="A15" s="114" t="s">
        <v>453</v>
      </c>
      <c r="B15" s="69" t="s">
        <v>406</v>
      </c>
      <c r="C15" s="45" t="s">
        <v>46</v>
      </c>
      <c r="D15" s="45" t="s">
        <v>47</v>
      </c>
      <c r="E15" s="42" t="s">
        <v>368</v>
      </c>
      <c r="F15" s="32" t="s">
        <v>337</v>
      </c>
      <c r="G15" s="55">
        <f aca="true" t="shared" si="3" ref="G15:Y15">G16+G17</f>
        <v>998.4100000000001</v>
      </c>
      <c r="H15" s="55">
        <f t="shared" si="3"/>
        <v>0</v>
      </c>
      <c r="I15" s="55">
        <f t="shared" si="3"/>
        <v>998.4100000000001</v>
      </c>
      <c r="J15" s="55">
        <f t="shared" si="3"/>
        <v>0</v>
      </c>
      <c r="K15" s="219">
        <f t="shared" si="3"/>
        <v>998.4100000000001</v>
      </c>
      <c r="L15" s="55">
        <f t="shared" si="3"/>
        <v>-38</v>
      </c>
      <c r="M15" s="219">
        <f t="shared" si="3"/>
        <v>960.4100000000001</v>
      </c>
      <c r="N15" s="55">
        <f t="shared" si="3"/>
        <v>0</v>
      </c>
      <c r="O15" s="219">
        <f t="shared" si="3"/>
        <v>960.4100000000001</v>
      </c>
      <c r="P15" s="55">
        <f t="shared" si="3"/>
        <v>0</v>
      </c>
      <c r="Q15" s="219">
        <f t="shared" si="3"/>
        <v>960.4100000000001</v>
      </c>
      <c r="R15" s="55">
        <f t="shared" si="3"/>
        <v>0</v>
      </c>
      <c r="S15" s="219">
        <f t="shared" si="3"/>
        <v>960.4100000000001</v>
      </c>
      <c r="T15" s="55">
        <f t="shared" si="3"/>
        <v>0</v>
      </c>
      <c r="U15" s="219">
        <f t="shared" si="3"/>
        <v>960.4100000000001</v>
      </c>
      <c r="V15" s="55">
        <f t="shared" si="3"/>
        <v>-33</v>
      </c>
      <c r="W15" s="219">
        <f t="shared" si="3"/>
        <v>927.4100000000001</v>
      </c>
      <c r="X15" s="55">
        <f t="shared" si="3"/>
        <v>0</v>
      </c>
      <c r="Y15" s="219">
        <f t="shared" si="3"/>
        <v>927.4100000000001</v>
      </c>
      <c r="Z15" s="55">
        <f>Z16+Z17</f>
        <v>0</v>
      </c>
      <c r="AA15" s="219">
        <f>AA16+AA17</f>
        <v>927.4100000000001</v>
      </c>
      <c r="AB15" s="55">
        <f>AB16+AB17</f>
        <v>71.04400000000001</v>
      </c>
      <c r="AC15" s="219">
        <f>AC16+AC17</f>
        <v>998.4540000000001</v>
      </c>
    </row>
    <row r="16" spans="1:29" s="5" customFormat="1" ht="25.5" hidden="1">
      <c r="A16" s="115" t="s">
        <v>415</v>
      </c>
      <c r="B16" s="69" t="s">
        <v>406</v>
      </c>
      <c r="C16" s="117" t="s">
        <v>46</v>
      </c>
      <c r="D16" s="117" t="s">
        <v>47</v>
      </c>
      <c r="E16" s="118" t="s">
        <v>368</v>
      </c>
      <c r="F16" s="117">
        <v>121</v>
      </c>
      <c r="G16" s="56">
        <v>766.83</v>
      </c>
      <c r="H16" s="56"/>
      <c r="I16" s="56">
        <f>G16+H16</f>
        <v>766.83</v>
      </c>
      <c r="J16" s="56"/>
      <c r="K16" s="220">
        <f>I16+J16</f>
        <v>766.83</v>
      </c>
      <c r="L16" s="56">
        <v>-76</v>
      </c>
      <c r="M16" s="220">
        <f>K16+L16</f>
        <v>690.83</v>
      </c>
      <c r="N16" s="56"/>
      <c r="O16" s="220">
        <f>M16+N16</f>
        <v>690.83</v>
      </c>
      <c r="P16" s="56"/>
      <c r="Q16" s="220">
        <f>O16+P16</f>
        <v>690.83</v>
      </c>
      <c r="R16" s="56"/>
      <c r="S16" s="220">
        <f>Q16+R16</f>
        <v>690.83</v>
      </c>
      <c r="T16" s="56"/>
      <c r="U16" s="220">
        <f>S16+T16</f>
        <v>690.83</v>
      </c>
      <c r="V16" s="56"/>
      <c r="W16" s="220">
        <f>U16+V16</f>
        <v>690.83</v>
      </c>
      <c r="X16" s="56">
        <v>6</v>
      </c>
      <c r="Y16" s="220">
        <f>W16+X16</f>
        <v>696.83</v>
      </c>
      <c r="Z16" s="56">
        <v>10</v>
      </c>
      <c r="AA16" s="220">
        <f>Y16+Z16</f>
        <v>706.83</v>
      </c>
      <c r="AB16" s="220">
        <v>46.264</v>
      </c>
      <c r="AC16" s="220">
        <f>AA16+AB16</f>
        <v>753.094</v>
      </c>
    </row>
    <row r="17" spans="1:29" s="5" customFormat="1" ht="38.25" hidden="1">
      <c r="A17" s="115" t="s">
        <v>417</v>
      </c>
      <c r="B17" s="69" t="s">
        <v>406</v>
      </c>
      <c r="C17" s="117" t="s">
        <v>46</v>
      </c>
      <c r="D17" s="117" t="s">
        <v>47</v>
      </c>
      <c r="E17" s="118" t="s">
        <v>368</v>
      </c>
      <c r="F17" s="117" t="s">
        <v>418</v>
      </c>
      <c r="G17" s="56">
        <v>231.58</v>
      </c>
      <c r="H17" s="56"/>
      <c r="I17" s="56">
        <f>G17+H17</f>
        <v>231.58</v>
      </c>
      <c r="J17" s="56"/>
      <c r="K17" s="220">
        <f>I17+J17</f>
        <v>231.58</v>
      </c>
      <c r="L17" s="56">
        <v>38</v>
      </c>
      <c r="M17" s="220">
        <f>K17+L17</f>
        <v>269.58000000000004</v>
      </c>
      <c r="N17" s="56"/>
      <c r="O17" s="220">
        <f>M17+N17</f>
        <v>269.58000000000004</v>
      </c>
      <c r="P17" s="56"/>
      <c r="Q17" s="220">
        <f>O17+P17</f>
        <v>269.58000000000004</v>
      </c>
      <c r="R17" s="56"/>
      <c r="S17" s="220">
        <f>Q17+R17</f>
        <v>269.58000000000004</v>
      </c>
      <c r="T17" s="56"/>
      <c r="U17" s="220">
        <f>S17+T17</f>
        <v>269.58000000000004</v>
      </c>
      <c r="V17" s="56">
        <v>-33</v>
      </c>
      <c r="W17" s="220">
        <f>U17+V17</f>
        <v>236.58000000000004</v>
      </c>
      <c r="X17" s="56">
        <v>-6</v>
      </c>
      <c r="Y17" s="220">
        <f>W17+X17</f>
        <v>230.58000000000004</v>
      </c>
      <c r="Z17" s="56">
        <v>-10</v>
      </c>
      <c r="AA17" s="220">
        <f>Y17+Z17</f>
        <v>220.58000000000004</v>
      </c>
      <c r="AB17" s="56">
        <v>24.78</v>
      </c>
      <c r="AC17" s="220">
        <f>AA17+AB17</f>
        <v>245.36000000000004</v>
      </c>
    </row>
    <row r="18" spans="1:29" s="13" customFormat="1" ht="42" customHeight="1">
      <c r="A18" s="100" t="s">
        <v>68</v>
      </c>
      <c r="B18" s="69" t="s">
        <v>406</v>
      </c>
      <c r="C18" s="64" t="s">
        <v>46</v>
      </c>
      <c r="D18" s="64" t="s">
        <v>49</v>
      </c>
      <c r="E18" s="119"/>
      <c r="F18" s="64"/>
      <c r="G18" s="65">
        <f aca="true" t="shared" si="4" ref="G18:AB22">G19</f>
        <v>799.37</v>
      </c>
      <c r="H18" s="65">
        <f t="shared" si="4"/>
        <v>0</v>
      </c>
      <c r="I18" s="65">
        <f t="shared" si="4"/>
        <v>799.37</v>
      </c>
      <c r="J18" s="65">
        <f t="shared" si="4"/>
        <v>0</v>
      </c>
      <c r="K18" s="124">
        <f t="shared" si="4"/>
        <v>799.37</v>
      </c>
      <c r="L18" s="65">
        <f t="shared" si="4"/>
        <v>48</v>
      </c>
      <c r="M18" s="124">
        <f t="shared" si="4"/>
        <v>847.37</v>
      </c>
      <c r="N18" s="65">
        <f t="shared" si="4"/>
        <v>0</v>
      </c>
      <c r="O18" s="124">
        <f t="shared" si="4"/>
        <v>847.37</v>
      </c>
      <c r="P18" s="65">
        <f t="shared" si="4"/>
        <v>0</v>
      </c>
      <c r="Q18" s="124">
        <f t="shared" si="4"/>
        <v>847.37</v>
      </c>
      <c r="R18" s="65">
        <f t="shared" si="4"/>
        <v>0</v>
      </c>
      <c r="S18" s="124">
        <f t="shared" si="4"/>
        <v>847.37</v>
      </c>
      <c r="T18" s="65">
        <f t="shared" si="4"/>
        <v>0</v>
      </c>
      <c r="U18" s="124">
        <f t="shared" si="4"/>
        <v>847.37</v>
      </c>
      <c r="V18" s="65">
        <f t="shared" si="4"/>
        <v>45</v>
      </c>
      <c r="W18" s="124">
        <f t="shared" si="4"/>
        <v>892.37</v>
      </c>
      <c r="X18" s="65">
        <f t="shared" si="4"/>
        <v>0</v>
      </c>
      <c r="Y18" s="124">
        <f t="shared" si="4"/>
        <v>892.37</v>
      </c>
      <c r="Z18" s="65">
        <f t="shared" si="4"/>
        <v>0</v>
      </c>
      <c r="AA18" s="124">
        <f t="shared" si="4"/>
        <v>892.37</v>
      </c>
      <c r="AB18" s="65">
        <f t="shared" si="4"/>
        <v>-4.093</v>
      </c>
      <c r="AC18" s="124">
        <f>AC19</f>
        <v>888.277</v>
      </c>
    </row>
    <row r="19" spans="1:29" s="5" customFormat="1" ht="27" customHeight="1">
      <c r="A19" s="105" t="s">
        <v>419</v>
      </c>
      <c r="B19" s="69" t="s">
        <v>406</v>
      </c>
      <c r="C19" s="92" t="s">
        <v>46</v>
      </c>
      <c r="D19" s="92" t="s">
        <v>49</v>
      </c>
      <c r="E19" s="108" t="s">
        <v>369</v>
      </c>
      <c r="F19" s="92"/>
      <c r="G19" s="93">
        <f t="shared" si="4"/>
        <v>799.37</v>
      </c>
      <c r="H19" s="93">
        <f t="shared" si="4"/>
        <v>0</v>
      </c>
      <c r="I19" s="93">
        <f t="shared" si="4"/>
        <v>799.37</v>
      </c>
      <c r="J19" s="93">
        <f t="shared" si="4"/>
        <v>0</v>
      </c>
      <c r="K19" s="126">
        <f t="shared" si="4"/>
        <v>799.37</v>
      </c>
      <c r="L19" s="93">
        <f t="shared" si="4"/>
        <v>48</v>
      </c>
      <c r="M19" s="126">
        <f t="shared" si="4"/>
        <v>847.37</v>
      </c>
      <c r="N19" s="93">
        <f t="shared" si="4"/>
        <v>0</v>
      </c>
      <c r="O19" s="126">
        <f t="shared" si="4"/>
        <v>847.37</v>
      </c>
      <c r="P19" s="93">
        <f t="shared" si="4"/>
        <v>0</v>
      </c>
      <c r="Q19" s="126">
        <f t="shared" si="4"/>
        <v>847.37</v>
      </c>
      <c r="R19" s="93">
        <f t="shared" si="4"/>
        <v>0</v>
      </c>
      <c r="S19" s="126">
        <f t="shared" si="4"/>
        <v>847.37</v>
      </c>
      <c r="T19" s="93">
        <f t="shared" si="4"/>
        <v>0</v>
      </c>
      <c r="U19" s="126">
        <f t="shared" si="4"/>
        <v>847.37</v>
      </c>
      <c r="V19" s="93">
        <f aca="true" t="shared" si="5" ref="V19:AB22">V20</f>
        <v>45</v>
      </c>
      <c r="W19" s="126">
        <f t="shared" si="5"/>
        <v>892.37</v>
      </c>
      <c r="X19" s="93">
        <f t="shared" si="5"/>
        <v>0</v>
      </c>
      <c r="Y19" s="126">
        <f t="shared" si="5"/>
        <v>892.37</v>
      </c>
      <c r="Z19" s="93">
        <f t="shared" si="5"/>
        <v>0</v>
      </c>
      <c r="AA19" s="126">
        <f t="shared" si="5"/>
        <v>892.37</v>
      </c>
      <c r="AB19" s="93">
        <f t="shared" si="5"/>
        <v>-4.093</v>
      </c>
      <c r="AC19" s="126">
        <f>AC20</f>
        <v>888.277</v>
      </c>
    </row>
    <row r="20" spans="1:29" s="5" customFormat="1" ht="15" customHeight="1">
      <c r="A20" s="120" t="s">
        <v>454</v>
      </c>
      <c r="B20" s="69" t="s">
        <v>406</v>
      </c>
      <c r="C20" s="78" t="s">
        <v>46</v>
      </c>
      <c r="D20" s="78" t="s">
        <v>49</v>
      </c>
      <c r="E20" s="81" t="s">
        <v>370</v>
      </c>
      <c r="F20" s="121"/>
      <c r="G20" s="91">
        <f t="shared" si="4"/>
        <v>799.37</v>
      </c>
      <c r="H20" s="91">
        <f t="shared" si="4"/>
        <v>0</v>
      </c>
      <c r="I20" s="91">
        <f t="shared" si="4"/>
        <v>799.37</v>
      </c>
      <c r="J20" s="91">
        <f t="shared" si="4"/>
        <v>0</v>
      </c>
      <c r="K20" s="94">
        <f t="shared" si="4"/>
        <v>799.37</v>
      </c>
      <c r="L20" s="91">
        <f t="shared" si="4"/>
        <v>48</v>
      </c>
      <c r="M20" s="94">
        <f t="shared" si="4"/>
        <v>847.37</v>
      </c>
      <c r="N20" s="91">
        <f t="shared" si="4"/>
        <v>0</v>
      </c>
      <c r="O20" s="94">
        <f t="shared" si="4"/>
        <v>847.37</v>
      </c>
      <c r="P20" s="91">
        <f t="shared" si="4"/>
        <v>0</v>
      </c>
      <c r="Q20" s="94">
        <f t="shared" si="4"/>
        <v>847.37</v>
      </c>
      <c r="R20" s="91">
        <f t="shared" si="4"/>
        <v>0</v>
      </c>
      <c r="S20" s="94">
        <f t="shared" si="4"/>
        <v>847.37</v>
      </c>
      <c r="T20" s="91">
        <f t="shared" si="4"/>
        <v>0</v>
      </c>
      <c r="U20" s="94">
        <f t="shared" si="4"/>
        <v>847.37</v>
      </c>
      <c r="V20" s="91">
        <f t="shared" si="5"/>
        <v>45</v>
      </c>
      <c r="W20" s="94">
        <f t="shared" si="5"/>
        <v>892.37</v>
      </c>
      <c r="X20" s="91">
        <f t="shared" si="5"/>
        <v>0</v>
      </c>
      <c r="Y20" s="94">
        <f t="shared" si="5"/>
        <v>892.37</v>
      </c>
      <c r="Z20" s="91">
        <f t="shared" si="5"/>
        <v>0</v>
      </c>
      <c r="AA20" s="94">
        <f t="shared" si="5"/>
        <v>892.37</v>
      </c>
      <c r="AB20" s="91">
        <f t="shared" si="5"/>
        <v>-4.093</v>
      </c>
      <c r="AC20" s="94">
        <f>AC21</f>
        <v>888.277</v>
      </c>
    </row>
    <row r="21" spans="1:29" s="5" customFormat="1" ht="25.5" customHeight="1">
      <c r="A21" s="33" t="s">
        <v>414</v>
      </c>
      <c r="B21" s="69" t="s">
        <v>406</v>
      </c>
      <c r="C21" s="34" t="s">
        <v>46</v>
      </c>
      <c r="D21" s="34" t="s">
        <v>49</v>
      </c>
      <c r="E21" s="42" t="s">
        <v>371</v>
      </c>
      <c r="F21" s="35"/>
      <c r="G21" s="55">
        <f t="shared" si="4"/>
        <v>799.37</v>
      </c>
      <c r="H21" s="55">
        <f t="shared" si="4"/>
        <v>0</v>
      </c>
      <c r="I21" s="55">
        <f t="shared" si="4"/>
        <v>799.37</v>
      </c>
      <c r="J21" s="55">
        <f t="shared" si="4"/>
        <v>0</v>
      </c>
      <c r="K21" s="219">
        <f t="shared" si="4"/>
        <v>799.37</v>
      </c>
      <c r="L21" s="55">
        <f t="shared" si="4"/>
        <v>48</v>
      </c>
      <c r="M21" s="219">
        <f t="shared" si="4"/>
        <v>847.37</v>
      </c>
      <c r="N21" s="55">
        <f t="shared" si="4"/>
        <v>0</v>
      </c>
      <c r="O21" s="219">
        <f t="shared" si="4"/>
        <v>847.37</v>
      </c>
      <c r="P21" s="55">
        <f t="shared" si="4"/>
        <v>0</v>
      </c>
      <c r="Q21" s="219">
        <f t="shared" si="4"/>
        <v>847.37</v>
      </c>
      <c r="R21" s="55">
        <f t="shared" si="4"/>
        <v>0</v>
      </c>
      <c r="S21" s="219">
        <f t="shared" si="4"/>
        <v>847.37</v>
      </c>
      <c r="T21" s="55">
        <f t="shared" si="4"/>
        <v>0</v>
      </c>
      <c r="U21" s="219">
        <f t="shared" si="4"/>
        <v>847.37</v>
      </c>
      <c r="V21" s="55">
        <f t="shared" si="5"/>
        <v>45</v>
      </c>
      <c r="W21" s="219">
        <f t="shared" si="5"/>
        <v>892.37</v>
      </c>
      <c r="X21" s="55">
        <f t="shared" si="5"/>
        <v>0</v>
      </c>
      <c r="Y21" s="219">
        <f t="shared" si="5"/>
        <v>892.37</v>
      </c>
      <c r="Z21" s="55">
        <f t="shared" si="5"/>
        <v>0</v>
      </c>
      <c r="AA21" s="219">
        <f t="shared" si="5"/>
        <v>892.37</v>
      </c>
      <c r="AB21" s="55">
        <f t="shared" si="5"/>
        <v>-4.093</v>
      </c>
      <c r="AC21" s="219">
        <f>AC22</f>
        <v>888.277</v>
      </c>
    </row>
    <row r="22" spans="1:29" s="5" customFormat="1" ht="51.75" customHeight="1">
      <c r="A22" s="114" t="s">
        <v>452</v>
      </c>
      <c r="B22" s="69" t="s">
        <v>406</v>
      </c>
      <c r="C22" s="34" t="s">
        <v>46</v>
      </c>
      <c r="D22" s="34" t="s">
        <v>49</v>
      </c>
      <c r="E22" s="42" t="s">
        <v>371</v>
      </c>
      <c r="F22" s="35" t="s">
        <v>341</v>
      </c>
      <c r="G22" s="55">
        <f t="shared" si="4"/>
        <v>799.37</v>
      </c>
      <c r="H22" s="55">
        <f t="shared" si="4"/>
        <v>0</v>
      </c>
      <c r="I22" s="55">
        <f t="shared" si="4"/>
        <v>799.37</v>
      </c>
      <c r="J22" s="55">
        <f t="shared" si="4"/>
        <v>0</v>
      </c>
      <c r="K22" s="219">
        <f t="shared" si="4"/>
        <v>799.37</v>
      </c>
      <c r="L22" s="55">
        <f t="shared" si="4"/>
        <v>48</v>
      </c>
      <c r="M22" s="219">
        <f t="shared" si="4"/>
        <v>847.37</v>
      </c>
      <c r="N22" s="55">
        <f t="shared" si="4"/>
        <v>0</v>
      </c>
      <c r="O22" s="219">
        <f t="shared" si="4"/>
        <v>847.37</v>
      </c>
      <c r="P22" s="55">
        <f t="shared" si="4"/>
        <v>0</v>
      </c>
      <c r="Q22" s="219">
        <f t="shared" si="4"/>
        <v>847.37</v>
      </c>
      <c r="R22" s="55">
        <f t="shared" si="4"/>
        <v>0</v>
      </c>
      <c r="S22" s="219">
        <f t="shared" si="4"/>
        <v>847.37</v>
      </c>
      <c r="T22" s="55">
        <f t="shared" si="4"/>
        <v>0</v>
      </c>
      <c r="U22" s="219">
        <f t="shared" si="4"/>
        <v>847.37</v>
      </c>
      <c r="V22" s="55">
        <f t="shared" si="5"/>
        <v>45</v>
      </c>
      <c r="W22" s="219">
        <f t="shared" si="5"/>
        <v>892.37</v>
      </c>
      <c r="X22" s="55">
        <f t="shared" si="5"/>
        <v>0</v>
      </c>
      <c r="Y22" s="219">
        <f t="shared" si="5"/>
        <v>892.37</v>
      </c>
      <c r="Z22" s="55">
        <f t="shared" si="5"/>
        <v>0</v>
      </c>
      <c r="AA22" s="219">
        <f t="shared" si="5"/>
        <v>892.37</v>
      </c>
      <c r="AB22" s="55">
        <f t="shared" si="5"/>
        <v>-4.093</v>
      </c>
      <c r="AC22" s="219">
        <f>AC23</f>
        <v>888.277</v>
      </c>
    </row>
    <row r="23" spans="1:29" s="5" customFormat="1" ht="17.25" customHeight="1">
      <c r="A23" s="114" t="s">
        <v>453</v>
      </c>
      <c r="B23" s="69" t="s">
        <v>406</v>
      </c>
      <c r="C23" s="34" t="s">
        <v>46</v>
      </c>
      <c r="D23" s="34" t="s">
        <v>49</v>
      </c>
      <c r="E23" s="42" t="s">
        <v>371</v>
      </c>
      <c r="F23" s="35" t="s">
        <v>337</v>
      </c>
      <c r="G23" s="55">
        <f aca="true" t="shared" si="6" ref="G23:Y23">G24+G25</f>
        <v>799.37</v>
      </c>
      <c r="H23" s="55">
        <f t="shared" si="6"/>
        <v>0</v>
      </c>
      <c r="I23" s="55">
        <f t="shared" si="6"/>
        <v>799.37</v>
      </c>
      <c r="J23" s="55">
        <f t="shared" si="6"/>
        <v>0</v>
      </c>
      <c r="K23" s="219">
        <f t="shared" si="6"/>
        <v>799.37</v>
      </c>
      <c r="L23" s="55">
        <f t="shared" si="6"/>
        <v>48</v>
      </c>
      <c r="M23" s="219">
        <f t="shared" si="6"/>
        <v>847.37</v>
      </c>
      <c r="N23" s="55">
        <f t="shared" si="6"/>
        <v>0</v>
      </c>
      <c r="O23" s="219">
        <f t="shared" si="6"/>
        <v>847.37</v>
      </c>
      <c r="P23" s="55">
        <f t="shared" si="6"/>
        <v>0</v>
      </c>
      <c r="Q23" s="219">
        <f t="shared" si="6"/>
        <v>847.37</v>
      </c>
      <c r="R23" s="55">
        <f t="shared" si="6"/>
        <v>0</v>
      </c>
      <c r="S23" s="219">
        <f t="shared" si="6"/>
        <v>847.37</v>
      </c>
      <c r="T23" s="55">
        <f t="shared" si="6"/>
        <v>0</v>
      </c>
      <c r="U23" s="219">
        <f t="shared" si="6"/>
        <v>847.37</v>
      </c>
      <c r="V23" s="55">
        <f t="shared" si="6"/>
        <v>45</v>
      </c>
      <c r="W23" s="219">
        <f t="shared" si="6"/>
        <v>892.37</v>
      </c>
      <c r="X23" s="55">
        <f t="shared" si="6"/>
        <v>0</v>
      </c>
      <c r="Y23" s="219">
        <f t="shared" si="6"/>
        <v>892.37</v>
      </c>
      <c r="Z23" s="55">
        <f>Z24+Z25</f>
        <v>0</v>
      </c>
      <c r="AA23" s="219">
        <f>AA24+AA25</f>
        <v>892.37</v>
      </c>
      <c r="AB23" s="55">
        <f>AB24+AB25</f>
        <v>-4.093</v>
      </c>
      <c r="AC23" s="219">
        <f>AC24+AC25</f>
        <v>888.277</v>
      </c>
    </row>
    <row r="24" spans="1:29" s="5" customFormat="1" ht="25.5" hidden="1">
      <c r="A24" s="115" t="s">
        <v>415</v>
      </c>
      <c r="B24" s="69" t="s">
        <v>406</v>
      </c>
      <c r="C24" s="117" t="s">
        <v>46</v>
      </c>
      <c r="D24" s="117" t="s">
        <v>49</v>
      </c>
      <c r="E24" s="118" t="s">
        <v>371</v>
      </c>
      <c r="F24" s="117">
        <v>121</v>
      </c>
      <c r="G24" s="56">
        <v>613.95</v>
      </c>
      <c r="H24" s="56"/>
      <c r="I24" s="56">
        <f>G24+H24</f>
        <v>613.95</v>
      </c>
      <c r="J24" s="56"/>
      <c r="K24" s="56">
        <f>I24+J24</f>
        <v>613.95</v>
      </c>
      <c r="L24" s="56">
        <v>6</v>
      </c>
      <c r="M24" s="56">
        <f>K24+L24</f>
        <v>619.95</v>
      </c>
      <c r="N24" s="56"/>
      <c r="O24" s="56">
        <f>M24+N24</f>
        <v>619.95</v>
      </c>
      <c r="P24" s="56"/>
      <c r="Q24" s="56">
        <f>O24+P24</f>
        <v>619.95</v>
      </c>
      <c r="R24" s="56"/>
      <c r="S24" s="56">
        <f>Q24+R24</f>
        <v>619.95</v>
      </c>
      <c r="T24" s="56"/>
      <c r="U24" s="56">
        <f>S24+T24</f>
        <v>619.95</v>
      </c>
      <c r="V24" s="56"/>
      <c r="W24" s="56">
        <f>U24+V24</f>
        <v>619.95</v>
      </c>
      <c r="X24" s="56"/>
      <c r="Y24" s="56">
        <f>W24+X24</f>
        <v>619.95</v>
      </c>
      <c r="Z24" s="56">
        <v>14</v>
      </c>
      <c r="AA24" s="56">
        <f>Y24+Z24</f>
        <v>633.95</v>
      </c>
      <c r="AB24" s="220">
        <v>2.11</v>
      </c>
      <c r="AC24" s="56">
        <f>AA24+AB24</f>
        <v>636.0600000000001</v>
      </c>
    </row>
    <row r="25" spans="1:29" s="5" customFormat="1" ht="38.25" hidden="1">
      <c r="A25" s="115" t="s">
        <v>417</v>
      </c>
      <c r="B25" s="69" t="s">
        <v>406</v>
      </c>
      <c r="C25" s="117" t="s">
        <v>46</v>
      </c>
      <c r="D25" s="117" t="s">
        <v>49</v>
      </c>
      <c r="E25" s="118" t="s">
        <v>371</v>
      </c>
      <c r="F25" s="117" t="s">
        <v>418</v>
      </c>
      <c r="G25" s="56">
        <v>185.42</v>
      </c>
      <c r="H25" s="56"/>
      <c r="I25" s="56">
        <f>G25+H25</f>
        <v>185.42</v>
      </c>
      <c r="J25" s="56"/>
      <c r="K25" s="56">
        <f>I25+J25</f>
        <v>185.42</v>
      </c>
      <c r="L25" s="56">
        <v>42</v>
      </c>
      <c r="M25" s="56">
        <f>K25+L25</f>
        <v>227.42</v>
      </c>
      <c r="N25" s="56"/>
      <c r="O25" s="56">
        <f>M25+N25</f>
        <v>227.42</v>
      </c>
      <c r="P25" s="56"/>
      <c r="Q25" s="56">
        <f>O25+P25</f>
        <v>227.42</v>
      </c>
      <c r="R25" s="56"/>
      <c r="S25" s="56">
        <f>Q25+R25</f>
        <v>227.42</v>
      </c>
      <c r="T25" s="56"/>
      <c r="U25" s="56">
        <f>S25+T25</f>
        <v>227.42</v>
      </c>
      <c r="V25" s="56">
        <v>45</v>
      </c>
      <c r="W25" s="56">
        <f>U25+V25</f>
        <v>272.41999999999996</v>
      </c>
      <c r="X25" s="56"/>
      <c r="Y25" s="56">
        <f>W25+X25</f>
        <v>272.41999999999996</v>
      </c>
      <c r="Z25" s="56">
        <v>-14</v>
      </c>
      <c r="AA25" s="56">
        <f>Y25+Z25</f>
        <v>258.41999999999996</v>
      </c>
      <c r="AB25" s="220">
        <v>-6.203</v>
      </c>
      <c r="AC25" s="56">
        <f>AA25+AB25</f>
        <v>252.21699999999996</v>
      </c>
    </row>
    <row r="26" spans="1:29" s="13" customFormat="1" ht="40.5" customHeight="1">
      <c r="A26" s="122" t="s">
        <v>40</v>
      </c>
      <c r="B26" s="68" t="s">
        <v>406</v>
      </c>
      <c r="C26" s="123" t="s">
        <v>46</v>
      </c>
      <c r="D26" s="123" t="s">
        <v>48</v>
      </c>
      <c r="E26" s="119"/>
      <c r="F26" s="123"/>
      <c r="G26" s="124">
        <f aca="true" t="shared" si="7" ref="G26:AC26">G27</f>
        <v>7851.780000000001</v>
      </c>
      <c r="H26" s="124">
        <f t="shared" si="7"/>
        <v>0</v>
      </c>
      <c r="I26" s="124">
        <f t="shared" si="7"/>
        <v>7851.780000000001</v>
      </c>
      <c r="J26" s="124">
        <f t="shared" si="7"/>
        <v>0</v>
      </c>
      <c r="K26" s="124">
        <f t="shared" si="7"/>
        <v>7851.780000000001</v>
      </c>
      <c r="L26" s="124">
        <f t="shared" si="7"/>
        <v>-60</v>
      </c>
      <c r="M26" s="124">
        <f t="shared" si="7"/>
        <v>7791.780000000001</v>
      </c>
      <c r="N26" s="124">
        <f t="shared" si="7"/>
        <v>187.95851</v>
      </c>
      <c r="O26" s="244">
        <f t="shared" si="7"/>
        <v>7979.73851</v>
      </c>
      <c r="P26" s="124">
        <f t="shared" si="7"/>
        <v>200</v>
      </c>
      <c r="Q26" s="244">
        <f t="shared" si="7"/>
        <v>8179.73851</v>
      </c>
      <c r="R26" s="124">
        <f t="shared" si="7"/>
        <v>-29.28</v>
      </c>
      <c r="S26" s="244">
        <f t="shared" si="7"/>
        <v>8150.45851</v>
      </c>
      <c r="T26" s="124">
        <f t="shared" si="7"/>
        <v>0</v>
      </c>
      <c r="U26" s="244">
        <f t="shared" si="7"/>
        <v>8150.45851</v>
      </c>
      <c r="V26" s="124">
        <f t="shared" si="7"/>
        <v>213</v>
      </c>
      <c r="W26" s="244">
        <f t="shared" si="7"/>
        <v>8363.45851</v>
      </c>
      <c r="X26" s="124">
        <f t="shared" si="7"/>
        <v>214</v>
      </c>
      <c r="Y26" s="244">
        <f t="shared" si="7"/>
        <v>8577.45851</v>
      </c>
      <c r="Z26" s="124">
        <f t="shared" si="7"/>
        <v>148.2276</v>
      </c>
      <c r="AA26" s="244">
        <f t="shared" si="7"/>
        <v>8725.68611</v>
      </c>
      <c r="AB26" s="124">
        <f t="shared" si="7"/>
        <v>166.37475000000006</v>
      </c>
      <c r="AC26" s="244">
        <f t="shared" si="7"/>
        <v>8892.06086</v>
      </c>
    </row>
    <row r="27" spans="1:29" s="5" customFormat="1" ht="39.75" customHeight="1">
      <c r="A27" s="125" t="s">
        <v>420</v>
      </c>
      <c r="B27" s="106" t="s">
        <v>406</v>
      </c>
      <c r="C27" s="92" t="s">
        <v>46</v>
      </c>
      <c r="D27" s="92" t="s">
        <v>48</v>
      </c>
      <c r="E27" s="108" t="s">
        <v>372</v>
      </c>
      <c r="F27" s="92"/>
      <c r="G27" s="126">
        <f aca="true" t="shared" si="8" ref="G27:Y27">G28+G46</f>
        <v>7851.780000000001</v>
      </c>
      <c r="H27" s="126">
        <f t="shared" si="8"/>
        <v>0</v>
      </c>
      <c r="I27" s="126">
        <f t="shared" si="8"/>
        <v>7851.780000000001</v>
      </c>
      <c r="J27" s="126">
        <f t="shared" si="8"/>
        <v>0</v>
      </c>
      <c r="K27" s="126">
        <f t="shared" si="8"/>
        <v>7851.780000000001</v>
      </c>
      <c r="L27" s="126">
        <f t="shared" si="8"/>
        <v>-60</v>
      </c>
      <c r="M27" s="126">
        <f t="shared" si="8"/>
        <v>7791.780000000001</v>
      </c>
      <c r="N27" s="126">
        <f t="shared" si="8"/>
        <v>187.95851</v>
      </c>
      <c r="O27" s="231">
        <f t="shared" si="8"/>
        <v>7979.73851</v>
      </c>
      <c r="P27" s="126">
        <f t="shared" si="8"/>
        <v>200</v>
      </c>
      <c r="Q27" s="231">
        <f t="shared" si="8"/>
        <v>8179.73851</v>
      </c>
      <c r="R27" s="126">
        <f t="shared" si="8"/>
        <v>-29.28</v>
      </c>
      <c r="S27" s="231">
        <f t="shared" si="8"/>
        <v>8150.45851</v>
      </c>
      <c r="T27" s="126">
        <f t="shared" si="8"/>
        <v>0</v>
      </c>
      <c r="U27" s="231">
        <f t="shared" si="8"/>
        <v>8150.45851</v>
      </c>
      <c r="V27" s="126">
        <f t="shared" si="8"/>
        <v>213</v>
      </c>
      <c r="W27" s="231">
        <f t="shared" si="8"/>
        <v>8363.45851</v>
      </c>
      <c r="X27" s="126">
        <f t="shared" si="8"/>
        <v>214</v>
      </c>
      <c r="Y27" s="231">
        <f t="shared" si="8"/>
        <v>8577.45851</v>
      </c>
      <c r="Z27" s="126">
        <f>Z28+Z46</f>
        <v>148.2276</v>
      </c>
      <c r="AA27" s="231">
        <f>AA28+AA46</f>
        <v>8725.68611</v>
      </c>
      <c r="AB27" s="126">
        <f>AB28+AB46</f>
        <v>166.37475000000006</v>
      </c>
      <c r="AC27" s="231">
        <f>AC28+AC46</f>
        <v>8892.06086</v>
      </c>
    </row>
    <row r="28" spans="1:29" s="5" customFormat="1" ht="26.25" customHeight="1">
      <c r="A28" s="36" t="s">
        <v>455</v>
      </c>
      <c r="B28" s="69" t="s">
        <v>406</v>
      </c>
      <c r="C28" s="34" t="s">
        <v>46</v>
      </c>
      <c r="D28" s="34" t="s">
        <v>48</v>
      </c>
      <c r="E28" s="42" t="s">
        <v>373</v>
      </c>
      <c r="F28" s="34"/>
      <c r="G28" s="89">
        <f aca="true" t="shared" si="9" ref="G28:Y28">G29+G35</f>
        <v>7850.780000000001</v>
      </c>
      <c r="H28" s="89">
        <f t="shared" si="9"/>
        <v>0</v>
      </c>
      <c r="I28" s="89">
        <f t="shared" si="9"/>
        <v>7850.780000000001</v>
      </c>
      <c r="J28" s="89">
        <f t="shared" si="9"/>
        <v>0</v>
      </c>
      <c r="K28" s="89">
        <f t="shared" si="9"/>
        <v>7850.780000000001</v>
      </c>
      <c r="L28" s="89">
        <f t="shared" si="9"/>
        <v>-60</v>
      </c>
      <c r="M28" s="89">
        <f t="shared" si="9"/>
        <v>7790.780000000001</v>
      </c>
      <c r="N28" s="89">
        <f t="shared" si="9"/>
        <v>187.95851</v>
      </c>
      <c r="O28" s="226">
        <f t="shared" si="9"/>
        <v>7978.73851</v>
      </c>
      <c r="P28" s="89">
        <f t="shared" si="9"/>
        <v>200</v>
      </c>
      <c r="Q28" s="226">
        <f t="shared" si="9"/>
        <v>8178.73851</v>
      </c>
      <c r="R28" s="89">
        <f t="shared" si="9"/>
        <v>-29.28</v>
      </c>
      <c r="S28" s="226">
        <f t="shared" si="9"/>
        <v>8149.45851</v>
      </c>
      <c r="T28" s="89">
        <f t="shared" si="9"/>
        <v>0</v>
      </c>
      <c r="U28" s="226">
        <f t="shared" si="9"/>
        <v>8149.45851</v>
      </c>
      <c r="V28" s="89">
        <f t="shared" si="9"/>
        <v>213</v>
      </c>
      <c r="W28" s="226">
        <f t="shared" si="9"/>
        <v>8362.45851</v>
      </c>
      <c r="X28" s="89">
        <f t="shared" si="9"/>
        <v>214</v>
      </c>
      <c r="Y28" s="226">
        <f t="shared" si="9"/>
        <v>8576.45851</v>
      </c>
      <c r="Z28" s="89">
        <f>Z29+Z35</f>
        <v>148.2276</v>
      </c>
      <c r="AA28" s="226">
        <f>AA29+AA35</f>
        <v>8724.68611</v>
      </c>
      <c r="AB28" s="89">
        <f>AB29+AB35</f>
        <v>166.37475000000006</v>
      </c>
      <c r="AC28" s="226">
        <f>AC29+AC35</f>
        <v>8891.06086</v>
      </c>
    </row>
    <row r="29" spans="1:29" s="5" customFormat="1" ht="27" customHeight="1">
      <c r="A29" s="33" t="s">
        <v>414</v>
      </c>
      <c r="B29" s="69" t="s">
        <v>406</v>
      </c>
      <c r="C29" s="34" t="s">
        <v>46</v>
      </c>
      <c r="D29" s="34" t="s">
        <v>48</v>
      </c>
      <c r="E29" s="42" t="s">
        <v>374</v>
      </c>
      <c r="F29" s="34"/>
      <c r="G29" s="90">
        <f aca="true" t="shared" si="10" ref="G29:AB30">G30</f>
        <v>5959.8</v>
      </c>
      <c r="H29" s="90">
        <f t="shared" si="10"/>
        <v>0</v>
      </c>
      <c r="I29" s="90">
        <f t="shared" si="10"/>
        <v>5959.8</v>
      </c>
      <c r="J29" s="90">
        <f t="shared" si="10"/>
        <v>0</v>
      </c>
      <c r="K29" s="90">
        <f t="shared" si="10"/>
        <v>5959.8</v>
      </c>
      <c r="L29" s="90">
        <f t="shared" si="10"/>
        <v>-10</v>
      </c>
      <c r="M29" s="90">
        <f t="shared" si="10"/>
        <v>5949.8</v>
      </c>
      <c r="N29" s="90">
        <f t="shared" si="10"/>
        <v>0</v>
      </c>
      <c r="O29" s="90">
        <f t="shared" si="10"/>
        <v>5949.8</v>
      </c>
      <c r="P29" s="90">
        <f t="shared" si="10"/>
        <v>0</v>
      </c>
      <c r="Q29" s="90">
        <f t="shared" si="10"/>
        <v>5949.8</v>
      </c>
      <c r="R29" s="90">
        <f t="shared" si="10"/>
        <v>0</v>
      </c>
      <c r="S29" s="90">
        <f t="shared" si="10"/>
        <v>5949.8</v>
      </c>
      <c r="T29" s="90">
        <f t="shared" si="10"/>
        <v>0</v>
      </c>
      <c r="U29" s="90">
        <f t="shared" si="10"/>
        <v>5949.8</v>
      </c>
      <c r="V29" s="90">
        <f t="shared" si="10"/>
        <v>670</v>
      </c>
      <c r="W29" s="90">
        <f>W30</f>
        <v>6619.8</v>
      </c>
      <c r="X29" s="90">
        <f t="shared" si="10"/>
        <v>214</v>
      </c>
      <c r="Y29" s="90">
        <f>Y30</f>
        <v>6833.8</v>
      </c>
      <c r="Z29" s="90">
        <f t="shared" si="10"/>
        <v>-1</v>
      </c>
      <c r="AA29" s="90">
        <f>AA30</f>
        <v>6832.8</v>
      </c>
      <c r="AB29" s="90">
        <f t="shared" si="10"/>
        <v>636.244</v>
      </c>
      <c r="AC29" s="90">
        <f>AC30</f>
        <v>7469.044</v>
      </c>
    </row>
    <row r="30" spans="1:29" s="5" customFormat="1" ht="63.75">
      <c r="A30" s="114" t="s">
        <v>452</v>
      </c>
      <c r="B30" s="69" t="s">
        <v>406</v>
      </c>
      <c r="C30" s="34" t="s">
        <v>46</v>
      </c>
      <c r="D30" s="34" t="s">
        <v>48</v>
      </c>
      <c r="E30" s="42" t="s">
        <v>374</v>
      </c>
      <c r="F30" s="34" t="s">
        <v>341</v>
      </c>
      <c r="G30" s="90">
        <f t="shared" si="10"/>
        <v>5959.8</v>
      </c>
      <c r="H30" s="90">
        <f t="shared" si="10"/>
        <v>0</v>
      </c>
      <c r="I30" s="90">
        <f t="shared" si="10"/>
        <v>5959.8</v>
      </c>
      <c r="J30" s="90">
        <f t="shared" si="10"/>
        <v>0</v>
      </c>
      <c r="K30" s="90">
        <f t="shared" si="10"/>
        <v>5959.8</v>
      </c>
      <c r="L30" s="90">
        <f t="shared" si="10"/>
        <v>-10</v>
      </c>
      <c r="M30" s="90">
        <f t="shared" si="10"/>
        <v>5949.8</v>
      </c>
      <c r="N30" s="90">
        <f t="shared" si="10"/>
        <v>0</v>
      </c>
      <c r="O30" s="90">
        <f t="shared" si="10"/>
        <v>5949.8</v>
      </c>
      <c r="P30" s="90">
        <f t="shared" si="10"/>
        <v>0</v>
      </c>
      <c r="Q30" s="90">
        <f t="shared" si="10"/>
        <v>5949.8</v>
      </c>
      <c r="R30" s="90">
        <f t="shared" si="10"/>
        <v>0</v>
      </c>
      <c r="S30" s="90">
        <f t="shared" si="10"/>
        <v>5949.8</v>
      </c>
      <c r="T30" s="90">
        <f t="shared" si="10"/>
        <v>0</v>
      </c>
      <c r="U30" s="90">
        <f t="shared" si="10"/>
        <v>5949.8</v>
      </c>
      <c r="V30" s="90">
        <f>V31</f>
        <v>670</v>
      </c>
      <c r="W30" s="90">
        <f>W31</f>
        <v>6619.8</v>
      </c>
      <c r="X30" s="90">
        <f>X31</f>
        <v>214</v>
      </c>
      <c r="Y30" s="90">
        <f>Y31</f>
        <v>6833.8</v>
      </c>
      <c r="Z30" s="90">
        <f>Z31</f>
        <v>-1</v>
      </c>
      <c r="AA30" s="90">
        <f>AA31</f>
        <v>6832.8</v>
      </c>
      <c r="AB30" s="90">
        <f>AB31</f>
        <v>636.244</v>
      </c>
      <c r="AC30" s="90">
        <f>AC31</f>
        <v>7469.044</v>
      </c>
    </row>
    <row r="31" spans="1:29" s="5" customFormat="1" ht="16.5" customHeight="1">
      <c r="A31" s="33" t="s">
        <v>423</v>
      </c>
      <c r="B31" s="69" t="s">
        <v>406</v>
      </c>
      <c r="C31" s="34" t="s">
        <v>46</v>
      </c>
      <c r="D31" s="34" t="s">
        <v>48</v>
      </c>
      <c r="E31" s="42" t="s">
        <v>374</v>
      </c>
      <c r="F31" s="34" t="s">
        <v>337</v>
      </c>
      <c r="G31" s="58">
        <f aca="true" t="shared" si="11" ref="G31:Y31">G32+G34+G33</f>
        <v>5959.8</v>
      </c>
      <c r="H31" s="58">
        <f t="shared" si="11"/>
        <v>0</v>
      </c>
      <c r="I31" s="58">
        <f t="shared" si="11"/>
        <v>5959.8</v>
      </c>
      <c r="J31" s="58">
        <f t="shared" si="11"/>
        <v>0</v>
      </c>
      <c r="K31" s="58">
        <f t="shared" si="11"/>
        <v>5959.8</v>
      </c>
      <c r="L31" s="58">
        <f t="shared" si="11"/>
        <v>-10</v>
      </c>
      <c r="M31" s="58">
        <f t="shared" si="11"/>
        <v>5949.8</v>
      </c>
      <c r="N31" s="58">
        <f t="shared" si="11"/>
        <v>0</v>
      </c>
      <c r="O31" s="58">
        <f t="shared" si="11"/>
        <v>5949.8</v>
      </c>
      <c r="P31" s="58">
        <f t="shared" si="11"/>
        <v>0</v>
      </c>
      <c r="Q31" s="58">
        <f t="shared" si="11"/>
        <v>5949.8</v>
      </c>
      <c r="R31" s="58">
        <f t="shared" si="11"/>
        <v>0</v>
      </c>
      <c r="S31" s="58">
        <f t="shared" si="11"/>
        <v>5949.8</v>
      </c>
      <c r="T31" s="58">
        <f t="shared" si="11"/>
        <v>0</v>
      </c>
      <c r="U31" s="58">
        <f t="shared" si="11"/>
        <v>5949.8</v>
      </c>
      <c r="V31" s="58">
        <f t="shared" si="11"/>
        <v>670</v>
      </c>
      <c r="W31" s="58">
        <f t="shared" si="11"/>
        <v>6619.8</v>
      </c>
      <c r="X31" s="58">
        <f t="shared" si="11"/>
        <v>214</v>
      </c>
      <c r="Y31" s="58">
        <f t="shared" si="11"/>
        <v>6833.8</v>
      </c>
      <c r="Z31" s="58">
        <f>Z32+Z34+Z33</f>
        <v>-1</v>
      </c>
      <c r="AA31" s="58">
        <f>AA32+AA34+AA33</f>
        <v>6832.8</v>
      </c>
      <c r="AB31" s="58">
        <f>AB32+AB34+AB33</f>
        <v>636.244</v>
      </c>
      <c r="AC31" s="58">
        <f>AC32+AC34+AC33</f>
        <v>7469.044</v>
      </c>
    </row>
    <row r="32" spans="1:29" s="5" customFormat="1" ht="25.5" hidden="1">
      <c r="A32" s="115" t="s">
        <v>415</v>
      </c>
      <c r="B32" s="69" t="s">
        <v>406</v>
      </c>
      <c r="C32" s="127" t="s">
        <v>46</v>
      </c>
      <c r="D32" s="127" t="s">
        <v>48</v>
      </c>
      <c r="E32" s="118" t="s">
        <v>374</v>
      </c>
      <c r="F32" s="127" t="s">
        <v>61</v>
      </c>
      <c r="G32" s="57">
        <v>4158.8</v>
      </c>
      <c r="H32" s="57"/>
      <c r="I32" s="57">
        <f>G32+H32</f>
        <v>4158.8</v>
      </c>
      <c r="J32" s="57"/>
      <c r="K32" s="57">
        <f>I32+J32</f>
        <v>4158.8</v>
      </c>
      <c r="L32" s="57"/>
      <c r="M32" s="57">
        <f>K32+L32</f>
        <v>4158.8</v>
      </c>
      <c r="N32" s="57"/>
      <c r="O32" s="57">
        <f>M32+N32</f>
        <v>4158.8</v>
      </c>
      <c r="P32" s="57"/>
      <c r="Q32" s="57">
        <f>O32+P32</f>
        <v>4158.8</v>
      </c>
      <c r="R32" s="57"/>
      <c r="S32" s="57">
        <f>Q32+R32</f>
        <v>4158.8</v>
      </c>
      <c r="T32" s="57">
        <v>250</v>
      </c>
      <c r="U32" s="57">
        <f>S32+T32</f>
        <v>4408.8</v>
      </c>
      <c r="V32" s="57">
        <v>300</v>
      </c>
      <c r="W32" s="57">
        <f>U32+V32</f>
        <v>4708.8</v>
      </c>
      <c r="X32" s="57">
        <v>600</v>
      </c>
      <c r="Y32" s="57">
        <f>W32+X32</f>
        <v>5308.8</v>
      </c>
      <c r="Z32" s="57"/>
      <c r="AA32" s="57">
        <f>Y32+Z32</f>
        <v>5308.8</v>
      </c>
      <c r="AB32" s="89">
        <v>643.244</v>
      </c>
      <c r="AC32" s="57">
        <f>AA32+AB32</f>
        <v>5952.044</v>
      </c>
    </row>
    <row r="33" spans="1:29" s="5" customFormat="1" ht="25.5" hidden="1">
      <c r="A33" s="115" t="s">
        <v>426</v>
      </c>
      <c r="B33" s="69" t="s">
        <v>406</v>
      </c>
      <c r="C33" s="127" t="s">
        <v>46</v>
      </c>
      <c r="D33" s="127" t="s">
        <v>48</v>
      </c>
      <c r="E33" s="118" t="s">
        <v>374</v>
      </c>
      <c r="F33" s="127" t="s">
        <v>62</v>
      </c>
      <c r="G33" s="57">
        <v>1</v>
      </c>
      <c r="H33" s="57"/>
      <c r="I33" s="57">
        <f>G33+H33</f>
        <v>1</v>
      </c>
      <c r="J33" s="57"/>
      <c r="K33" s="57">
        <f>I33+J33</f>
        <v>1</v>
      </c>
      <c r="L33" s="57"/>
      <c r="M33" s="57">
        <f>K33+L33</f>
        <v>1</v>
      </c>
      <c r="N33" s="57"/>
      <c r="O33" s="57">
        <f>M33+N33</f>
        <v>1</v>
      </c>
      <c r="P33" s="57"/>
      <c r="Q33" s="57">
        <f>O33+P33</f>
        <v>1</v>
      </c>
      <c r="R33" s="57"/>
      <c r="S33" s="57">
        <f>Q33+R33</f>
        <v>1</v>
      </c>
      <c r="T33" s="57"/>
      <c r="U33" s="57">
        <f>S33+T33</f>
        <v>1</v>
      </c>
      <c r="V33" s="57"/>
      <c r="W33" s="57">
        <f>U33+V33</f>
        <v>1</v>
      </c>
      <c r="X33" s="57">
        <v>14</v>
      </c>
      <c r="Y33" s="57">
        <f>W33+X33</f>
        <v>15</v>
      </c>
      <c r="Z33" s="57">
        <v>-1</v>
      </c>
      <c r="AA33" s="57">
        <f>Y33+Z33</f>
        <v>14</v>
      </c>
      <c r="AB33" s="57"/>
      <c r="AC33" s="57">
        <f>AA33+AB33</f>
        <v>14</v>
      </c>
    </row>
    <row r="34" spans="1:29" s="5" customFormat="1" ht="41.25" customHeight="1" hidden="1">
      <c r="A34" s="115" t="s">
        <v>417</v>
      </c>
      <c r="B34" s="69" t="s">
        <v>406</v>
      </c>
      <c r="C34" s="127" t="s">
        <v>46</v>
      </c>
      <c r="D34" s="127" t="s">
        <v>48</v>
      </c>
      <c r="E34" s="118" t="s">
        <v>374</v>
      </c>
      <c r="F34" s="127" t="s">
        <v>418</v>
      </c>
      <c r="G34" s="57">
        <v>1800</v>
      </c>
      <c r="H34" s="57"/>
      <c r="I34" s="57">
        <f>G34+H34</f>
        <v>1800</v>
      </c>
      <c r="J34" s="57"/>
      <c r="K34" s="57">
        <f>I34+J34</f>
        <v>1800</v>
      </c>
      <c r="L34" s="57">
        <v>-10</v>
      </c>
      <c r="M34" s="57">
        <f>K34+L34</f>
        <v>1790</v>
      </c>
      <c r="N34" s="57"/>
      <c r="O34" s="57">
        <f>M34+N34</f>
        <v>1790</v>
      </c>
      <c r="P34" s="57"/>
      <c r="Q34" s="57">
        <f>O34+P34</f>
        <v>1790</v>
      </c>
      <c r="R34" s="57"/>
      <c r="S34" s="57">
        <f>Q34+R34</f>
        <v>1790</v>
      </c>
      <c r="T34" s="57">
        <v>-250</v>
      </c>
      <c r="U34" s="57">
        <f>S34+T34</f>
        <v>1540</v>
      </c>
      <c r="V34" s="57">
        <v>370</v>
      </c>
      <c r="W34" s="57">
        <f>U34+V34</f>
        <v>1910</v>
      </c>
      <c r="X34" s="57">
        <v>-400</v>
      </c>
      <c r="Y34" s="57">
        <f>W34+X34</f>
        <v>1510</v>
      </c>
      <c r="Z34" s="57"/>
      <c r="AA34" s="57">
        <f>Y34+Z34</f>
        <v>1510</v>
      </c>
      <c r="AB34" s="57">
        <v>-7</v>
      </c>
      <c r="AC34" s="57">
        <f>AA34+AB34</f>
        <v>1503</v>
      </c>
    </row>
    <row r="35" spans="1:29" s="5" customFormat="1" ht="19.5" customHeight="1">
      <c r="A35" s="33" t="s">
        <v>422</v>
      </c>
      <c r="B35" s="69" t="s">
        <v>406</v>
      </c>
      <c r="C35" s="34" t="s">
        <v>46</v>
      </c>
      <c r="D35" s="34" t="s">
        <v>48</v>
      </c>
      <c r="E35" s="42" t="s">
        <v>375</v>
      </c>
      <c r="F35" s="34"/>
      <c r="G35" s="89">
        <f aca="true" t="shared" si="12" ref="G35:Y35">G36+G40</f>
        <v>1890.98</v>
      </c>
      <c r="H35" s="89">
        <f t="shared" si="12"/>
        <v>0</v>
      </c>
      <c r="I35" s="89">
        <f t="shared" si="12"/>
        <v>1890.98</v>
      </c>
      <c r="J35" s="89">
        <f t="shared" si="12"/>
        <v>0</v>
      </c>
      <c r="K35" s="89">
        <f t="shared" si="12"/>
        <v>1890.98</v>
      </c>
      <c r="L35" s="89">
        <f t="shared" si="12"/>
        <v>-50</v>
      </c>
      <c r="M35" s="89">
        <f t="shared" si="12"/>
        <v>1840.98</v>
      </c>
      <c r="N35" s="89">
        <f t="shared" si="12"/>
        <v>187.95851</v>
      </c>
      <c r="O35" s="89">
        <f t="shared" si="12"/>
        <v>2028.93851</v>
      </c>
      <c r="P35" s="89">
        <f t="shared" si="12"/>
        <v>200</v>
      </c>
      <c r="Q35" s="89">
        <f t="shared" si="12"/>
        <v>2228.93851</v>
      </c>
      <c r="R35" s="89">
        <f t="shared" si="12"/>
        <v>-29.28</v>
      </c>
      <c r="S35" s="89">
        <f t="shared" si="12"/>
        <v>2199.6585099999998</v>
      </c>
      <c r="T35" s="89">
        <f t="shared" si="12"/>
        <v>0</v>
      </c>
      <c r="U35" s="89">
        <f t="shared" si="12"/>
        <v>2199.6585099999998</v>
      </c>
      <c r="V35" s="89">
        <f t="shared" si="12"/>
        <v>-457</v>
      </c>
      <c r="W35" s="89">
        <f t="shared" si="12"/>
        <v>1742.6585099999998</v>
      </c>
      <c r="X35" s="89">
        <f t="shared" si="12"/>
        <v>0</v>
      </c>
      <c r="Y35" s="89">
        <f t="shared" si="12"/>
        <v>1742.6585099999998</v>
      </c>
      <c r="Z35" s="226">
        <f>Z36+Z40</f>
        <v>149.2276</v>
      </c>
      <c r="AA35" s="344">
        <f>AA36+AA40</f>
        <v>1891.88611</v>
      </c>
      <c r="AB35" s="226">
        <f>AB36+AB40</f>
        <v>-469.86924999999997</v>
      </c>
      <c r="AC35" s="344">
        <f>AC36+AC40</f>
        <v>1422.01686</v>
      </c>
    </row>
    <row r="36" spans="1:29" s="5" customFormat="1" ht="29.25" customHeight="1">
      <c r="A36" s="46" t="s">
        <v>456</v>
      </c>
      <c r="B36" s="69" t="s">
        <v>406</v>
      </c>
      <c r="C36" s="34" t="s">
        <v>46</v>
      </c>
      <c r="D36" s="34" t="s">
        <v>48</v>
      </c>
      <c r="E36" s="42" t="s">
        <v>375</v>
      </c>
      <c r="F36" s="34" t="s">
        <v>457</v>
      </c>
      <c r="G36" s="89">
        <f aca="true" t="shared" si="13" ref="G36:AC36">G37</f>
        <v>1644.98</v>
      </c>
      <c r="H36" s="89">
        <f t="shared" si="13"/>
        <v>0</v>
      </c>
      <c r="I36" s="89">
        <f t="shared" si="13"/>
        <v>1644.98</v>
      </c>
      <c r="J36" s="89">
        <f t="shared" si="13"/>
        <v>0</v>
      </c>
      <c r="K36" s="89">
        <f t="shared" si="13"/>
        <v>1644.98</v>
      </c>
      <c r="L36" s="89">
        <f t="shared" si="13"/>
        <v>-61</v>
      </c>
      <c r="M36" s="89">
        <f t="shared" si="13"/>
        <v>1583.98</v>
      </c>
      <c r="N36" s="89">
        <f t="shared" si="13"/>
        <v>136.5</v>
      </c>
      <c r="O36" s="89">
        <f t="shared" si="13"/>
        <v>1720.48</v>
      </c>
      <c r="P36" s="89">
        <f t="shared" si="13"/>
        <v>0</v>
      </c>
      <c r="Q36" s="89">
        <f t="shared" si="13"/>
        <v>1720.48</v>
      </c>
      <c r="R36" s="89">
        <f t="shared" si="13"/>
        <v>-29.28</v>
      </c>
      <c r="S36" s="89">
        <f t="shared" si="13"/>
        <v>1691.1999999999998</v>
      </c>
      <c r="T36" s="89">
        <f t="shared" si="13"/>
        <v>130</v>
      </c>
      <c r="U36" s="89">
        <f t="shared" si="13"/>
        <v>1821.1999999999998</v>
      </c>
      <c r="V36" s="89">
        <f t="shared" si="13"/>
        <v>-344.8</v>
      </c>
      <c r="W36" s="89">
        <f t="shared" si="13"/>
        <v>1476.3999999999999</v>
      </c>
      <c r="X36" s="89">
        <f t="shared" si="13"/>
        <v>-100</v>
      </c>
      <c r="Y36" s="89">
        <f t="shared" si="13"/>
        <v>1376.3999999999999</v>
      </c>
      <c r="Z36" s="89">
        <f t="shared" si="13"/>
        <v>-0.7723999999999975</v>
      </c>
      <c r="AA36" s="89">
        <f t="shared" si="13"/>
        <v>1375.6276</v>
      </c>
      <c r="AB36" s="89">
        <f t="shared" si="13"/>
        <v>-156.241</v>
      </c>
      <c r="AC36" s="89">
        <f t="shared" si="13"/>
        <v>1219.3866</v>
      </c>
    </row>
    <row r="37" spans="1:29" s="5" customFormat="1" ht="28.5" customHeight="1">
      <c r="A37" s="33" t="s">
        <v>458</v>
      </c>
      <c r="B37" s="69" t="s">
        <v>406</v>
      </c>
      <c r="C37" s="34" t="s">
        <v>46</v>
      </c>
      <c r="D37" s="34" t="s">
        <v>48</v>
      </c>
      <c r="E37" s="42" t="s">
        <v>421</v>
      </c>
      <c r="F37" s="34" t="s">
        <v>424</v>
      </c>
      <c r="G37" s="57">
        <f aca="true" t="shared" si="14" ref="G37:Y37">G38+G39</f>
        <v>1644.98</v>
      </c>
      <c r="H37" s="57">
        <f t="shared" si="14"/>
        <v>0</v>
      </c>
      <c r="I37" s="57">
        <f t="shared" si="14"/>
        <v>1644.98</v>
      </c>
      <c r="J37" s="57">
        <f t="shared" si="14"/>
        <v>0</v>
      </c>
      <c r="K37" s="57">
        <f t="shared" si="14"/>
        <v>1644.98</v>
      </c>
      <c r="L37" s="57">
        <f t="shared" si="14"/>
        <v>-61</v>
      </c>
      <c r="M37" s="57">
        <f t="shared" si="14"/>
        <v>1583.98</v>
      </c>
      <c r="N37" s="57">
        <f t="shared" si="14"/>
        <v>136.5</v>
      </c>
      <c r="O37" s="57">
        <f t="shared" si="14"/>
        <v>1720.48</v>
      </c>
      <c r="P37" s="57">
        <f t="shared" si="14"/>
        <v>0</v>
      </c>
      <c r="Q37" s="57">
        <f t="shared" si="14"/>
        <v>1720.48</v>
      </c>
      <c r="R37" s="57">
        <f t="shared" si="14"/>
        <v>-29.28</v>
      </c>
      <c r="S37" s="57">
        <f t="shared" si="14"/>
        <v>1691.1999999999998</v>
      </c>
      <c r="T37" s="57">
        <f t="shared" si="14"/>
        <v>130</v>
      </c>
      <c r="U37" s="57">
        <f t="shared" si="14"/>
        <v>1821.1999999999998</v>
      </c>
      <c r="V37" s="57">
        <f t="shared" si="14"/>
        <v>-344.8</v>
      </c>
      <c r="W37" s="57">
        <f t="shared" si="14"/>
        <v>1476.3999999999999</v>
      </c>
      <c r="X37" s="57">
        <f t="shared" si="14"/>
        <v>-100</v>
      </c>
      <c r="Y37" s="57">
        <f t="shared" si="14"/>
        <v>1376.3999999999999</v>
      </c>
      <c r="Z37" s="57">
        <f>Z38+Z39</f>
        <v>-0.7723999999999975</v>
      </c>
      <c r="AA37" s="57">
        <f>AA38+AA39</f>
        <v>1375.6276</v>
      </c>
      <c r="AB37" s="57">
        <f>AB38+AB39</f>
        <v>-156.241</v>
      </c>
      <c r="AC37" s="57">
        <f>AC38+AC39</f>
        <v>1219.3866</v>
      </c>
    </row>
    <row r="38" spans="1:29" s="5" customFormat="1" ht="25.5" hidden="1">
      <c r="A38" s="128" t="s">
        <v>63</v>
      </c>
      <c r="B38" s="69" t="s">
        <v>406</v>
      </c>
      <c r="C38" s="127" t="s">
        <v>46</v>
      </c>
      <c r="D38" s="127" t="s">
        <v>48</v>
      </c>
      <c r="E38" s="118" t="s">
        <v>375</v>
      </c>
      <c r="F38" s="127" t="s">
        <v>64</v>
      </c>
      <c r="G38" s="89">
        <f>138.41+21+161.44+1.5</f>
        <v>322.35</v>
      </c>
      <c r="H38" s="89"/>
      <c r="I38" s="89">
        <f>G38+H38</f>
        <v>322.35</v>
      </c>
      <c r="J38" s="89"/>
      <c r="K38" s="89">
        <f>I38+J38</f>
        <v>322.35</v>
      </c>
      <c r="L38" s="89">
        <v>-20</v>
      </c>
      <c r="M38" s="89">
        <f>K38+L38</f>
        <v>302.35</v>
      </c>
      <c r="N38" s="89">
        <v>135</v>
      </c>
      <c r="O38" s="89">
        <f>M38+N38</f>
        <v>437.35</v>
      </c>
      <c r="P38" s="89"/>
      <c r="Q38" s="89">
        <f>O38+P38</f>
        <v>437.35</v>
      </c>
      <c r="R38" s="89">
        <v>-29.28</v>
      </c>
      <c r="S38" s="89">
        <f>Q38+R38</f>
        <v>408.07000000000005</v>
      </c>
      <c r="T38" s="89"/>
      <c r="U38" s="89">
        <f>S38+T38</f>
        <v>408.07000000000005</v>
      </c>
      <c r="V38" s="89">
        <v>-84.8</v>
      </c>
      <c r="W38" s="89">
        <f>U38+V38</f>
        <v>323.27000000000004</v>
      </c>
      <c r="X38" s="89"/>
      <c r="Y38" s="89">
        <f>W38+X38</f>
        <v>323.27000000000004</v>
      </c>
      <c r="Z38" s="89">
        <v>22.94</v>
      </c>
      <c r="AA38" s="89">
        <f>Y38+Z38</f>
        <v>346.21000000000004</v>
      </c>
      <c r="AB38" s="89">
        <v>-8.657</v>
      </c>
      <c r="AC38" s="89">
        <f>AA38+AB38</f>
        <v>337.55300000000005</v>
      </c>
    </row>
    <row r="39" spans="1:29" s="5" customFormat="1" ht="27" customHeight="1" hidden="1">
      <c r="A39" s="128" t="s">
        <v>334</v>
      </c>
      <c r="B39" s="69" t="s">
        <v>406</v>
      </c>
      <c r="C39" s="127" t="s">
        <v>46</v>
      </c>
      <c r="D39" s="127" t="s">
        <v>48</v>
      </c>
      <c r="E39" s="118" t="s">
        <v>375</v>
      </c>
      <c r="F39" s="127" t="s">
        <v>65</v>
      </c>
      <c r="G39" s="89">
        <f>11+816.93+50.9+122.8+325-4</f>
        <v>1322.6299999999999</v>
      </c>
      <c r="H39" s="89"/>
      <c r="I39" s="89">
        <f>G39+H39</f>
        <v>1322.6299999999999</v>
      </c>
      <c r="J39" s="89"/>
      <c r="K39" s="89">
        <f>I39+J39</f>
        <v>1322.6299999999999</v>
      </c>
      <c r="L39" s="89">
        <v>-41</v>
      </c>
      <c r="M39" s="89">
        <f>K39+L39</f>
        <v>1281.6299999999999</v>
      </c>
      <c r="N39" s="89">
        <v>1.5</v>
      </c>
      <c r="O39" s="89">
        <f>M39+N39</f>
        <v>1283.1299999999999</v>
      </c>
      <c r="P39" s="89"/>
      <c r="Q39" s="89">
        <f>O39+P39</f>
        <v>1283.1299999999999</v>
      </c>
      <c r="R39" s="89"/>
      <c r="S39" s="89">
        <f>Q39+R39</f>
        <v>1283.1299999999999</v>
      </c>
      <c r="T39" s="89">
        <v>130</v>
      </c>
      <c r="U39" s="89">
        <f>S39+T39</f>
        <v>1413.1299999999999</v>
      </c>
      <c r="V39" s="89">
        <v>-260</v>
      </c>
      <c r="W39" s="89">
        <f>U39+V39</f>
        <v>1153.1299999999999</v>
      </c>
      <c r="X39" s="89">
        <v>-100</v>
      </c>
      <c r="Y39" s="89">
        <f>W39+X39</f>
        <v>1053.1299999999999</v>
      </c>
      <c r="Z39" s="343">
        <v>-23.7124</v>
      </c>
      <c r="AA39" s="89">
        <f>Y39+Z39</f>
        <v>1029.4176</v>
      </c>
      <c r="AB39" s="343">
        <v>-147.584</v>
      </c>
      <c r="AC39" s="89">
        <f>AA39+AB39</f>
        <v>881.8335999999999</v>
      </c>
    </row>
    <row r="40" spans="1:29" s="5" customFormat="1" ht="16.5" customHeight="1">
      <c r="A40" s="36" t="s">
        <v>343</v>
      </c>
      <c r="B40" s="69" t="s">
        <v>406</v>
      </c>
      <c r="C40" s="34" t="s">
        <v>46</v>
      </c>
      <c r="D40" s="34" t="s">
        <v>48</v>
      </c>
      <c r="E40" s="42" t="s">
        <v>375</v>
      </c>
      <c r="F40" s="34" t="s">
        <v>459</v>
      </c>
      <c r="G40" s="57">
        <f aca="true" t="shared" si="15" ref="G40:Y40">G41+G43</f>
        <v>246</v>
      </c>
      <c r="H40" s="57">
        <f t="shared" si="15"/>
        <v>0</v>
      </c>
      <c r="I40" s="57">
        <f t="shared" si="15"/>
        <v>246</v>
      </c>
      <c r="J40" s="57">
        <f t="shared" si="15"/>
        <v>0</v>
      </c>
      <c r="K40" s="57">
        <f t="shared" si="15"/>
        <v>246</v>
      </c>
      <c r="L40" s="57">
        <f t="shared" si="15"/>
        <v>11</v>
      </c>
      <c r="M40" s="57">
        <f t="shared" si="15"/>
        <v>257</v>
      </c>
      <c r="N40" s="226">
        <f t="shared" si="15"/>
        <v>51.45851</v>
      </c>
      <c r="O40" s="226">
        <f t="shared" si="15"/>
        <v>308.45851</v>
      </c>
      <c r="P40" s="226">
        <f t="shared" si="15"/>
        <v>200</v>
      </c>
      <c r="Q40" s="226">
        <f t="shared" si="15"/>
        <v>508.45851</v>
      </c>
      <c r="R40" s="226">
        <f t="shared" si="15"/>
        <v>0</v>
      </c>
      <c r="S40" s="226">
        <f t="shared" si="15"/>
        <v>508.45851</v>
      </c>
      <c r="T40" s="226">
        <f t="shared" si="15"/>
        <v>-130</v>
      </c>
      <c r="U40" s="226">
        <f t="shared" si="15"/>
        <v>378.45851</v>
      </c>
      <c r="V40" s="226">
        <f t="shared" si="15"/>
        <v>-112.2</v>
      </c>
      <c r="W40" s="226">
        <f t="shared" si="15"/>
        <v>266.25851</v>
      </c>
      <c r="X40" s="226">
        <f t="shared" si="15"/>
        <v>100</v>
      </c>
      <c r="Y40" s="226">
        <f t="shared" si="15"/>
        <v>366.25851</v>
      </c>
      <c r="Z40" s="226">
        <f>Z41+Z43</f>
        <v>150</v>
      </c>
      <c r="AA40" s="226">
        <f>AA41+AA43</f>
        <v>516.25851</v>
      </c>
      <c r="AB40" s="226">
        <f>AB41+AB43</f>
        <v>-313.62825</v>
      </c>
      <c r="AC40" s="226">
        <f>AC41+AC43</f>
        <v>202.63026</v>
      </c>
    </row>
    <row r="41" spans="1:29" s="5" customFormat="1" ht="16.5" customHeight="1">
      <c r="A41" s="36" t="s">
        <v>460</v>
      </c>
      <c r="B41" s="69" t="s">
        <v>406</v>
      </c>
      <c r="C41" s="34" t="s">
        <v>46</v>
      </c>
      <c r="D41" s="34" t="s">
        <v>48</v>
      </c>
      <c r="E41" s="84" t="s">
        <v>375</v>
      </c>
      <c r="F41" s="34" t="s">
        <v>461</v>
      </c>
      <c r="G41" s="57">
        <f aca="true" t="shared" si="16" ref="G41:AC41">G42</f>
        <v>150</v>
      </c>
      <c r="H41" s="57">
        <f t="shared" si="16"/>
        <v>0</v>
      </c>
      <c r="I41" s="57">
        <f t="shared" si="16"/>
        <v>150</v>
      </c>
      <c r="J41" s="57">
        <f t="shared" si="16"/>
        <v>0</v>
      </c>
      <c r="K41" s="57">
        <f t="shared" si="16"/>
        <v>150</v>
      </c>
      <c r="L41" s="57">
        <f t="shared" si="16"/>
        <v>0</v>
      </c>
      <c r="M41" s="57">
        <f t="shared" si="16"/>
        <v>150</v>
      </c>
      <c r="N41" s="226">
        <f t="shared" si="16"/>
        <v>0</v>
      </c>
      <c r="O41" s="57">
        <f t="shared" si="16"/>
        <v>150</v>
      </c>
      <c r="P41" s="226">
        <f t="shared" si="16"/>
        <v>0</v>
      </c>
      <c r="Q41" s="57">
        <f t="shared" si="16"/>
        <v>150</v>
      </c>
      <c r="R41" s="226">
        <f t="shared" si="16"/>
        <v>0</v>
      </c>
      <c r="S41" s="57">
        <f t="shared" si="16"/>
        <v>150</v>
      </c>
      <c r="T41" s="226">
        <f t="shared" si="16"/>
        <v>-70</v>
      </c>
      <c r="U41" s="57">
        <f t="shared" si="16"/>
        <v>80</v>
      </c>
      <c r="V41" s="226">
        <f t="shared" si="16"/>
        <v>-50</v>
      </c>
      <c r="W41" s="57">
        <f t="shared" si="16"/>
        <v>30</v>
      </c>
      <c r="X41" s="226">
        <f t="shared" si="16"/>
        <v>0</v>
      </c>
      <c r="Y41" s="57">
        <f t="shared" si="16"/>
        <v>30</v>
      </c>
      <c r="Z41" s="226">
        <f t="shared" si="16"/>
        <v>0</v>
      </c>
      <c r="AA41" s="57">
        <f t="shared" si="16"/>
        <v>30</v>
      </c>
      <c r="AB41" s="226">
        <f t="shared" si="16"/>
        <v>-27.299</v>
      </c>
      <c r="AC41" s="57">
        <f t="shared" si="16"/>
        <v>2.7010000000000005</v>
      </c>
    </row>
    <row r="42" spans="1:29" s="5" customFormat="1" ht="66.75" customHeight="1" hidden="1">
      <c r="A42" s="129" t="s">
        <v>0</v>
      </c>
      <c r="B42" s="69" t="s">
        <v>406</v>
      </c>
      <c r="C42" s="127" t="s">
        <v>46</v>
      </c>
      <c r="D42" s="127" t="s">
        <v>48</v>
      </c>
      <c r="E42" s="118" t="s">
        <v>421</v>
      </c>
      <c r="F42" s="127" t="s">
        <v>35</v>
      </c>
      <c r="G42" s="57">
        <v>150</v>
      </c>
      <c r="H42" s="57"/>
      <c r="I42" s="57">
        <f>G42+H42</f>
        <v>150</v>
      </c>
      <c r="J42" s="57"/>
      <c r="K42" s="57">
        <f>I42+J42</f>
        <v>150</v>
      </c>
      <c r="L42" s="57"/>
      <c r="M42" s="57">
        <f>K42+L42</f>
        <v>150</v>
      </c>
      <c r="N42" s="226"/>
      <c r="O42" s="226">
        <f>M42+N42</f>
        <v>150</v>
      </c>
      <c r="P42" s="226"/>
      <c r="Q42" s="226">
        <f>O42+P42</f>
        <v>150</v>
      </c>
      <c r="R42" s="226"/>
      <c r="S42" s="226">
        <f>Q42+R42</f>
        <v>150</v>
      </c>
      <c r="T42" s="226">
        <v>-70</v>
      </c>
      <c r="U42" s="226">
        <f>S42+T42</f>
        <v>80</v>
      </c>
      <c r="V42" s="226">
        <v>-50</v>
      </c>
      <c r="W42" s="226">
        <f>U42+V42</f>
        <v>30</v>
      </c>
      <c r="X42" s="226"/>
      <c r="Y42" s="226">
        <f>W42+X42</f>
        <v>30</v>
      </c>
      <c r="Z42" s="226"/>
      <c r="AA42" s="226">
        <f>Y42+Z42</f>
        <v>30</v>
      </c>
      <c r="AB42" s="226">
        <v>-27.299</v>
      </c>
      <c r="AC42" s="226">
        <f>AA42+AB42</f>
        <v>2.7010000000000005</v>
      </c>
    </row>
    <row r="43" spans="1:29" s="5" customFormat="1" ht="18" customHeight="1">
      <c r="A43" s="46" t="s">
        <v>1</v>
      </c>
      <c r="B43" s="69" t="s">
        <v>406</v>
      </c>
      <c r="C43" s="34" t="s">
        <v>46</v>
      </c>
      <c r="D43" s="34" t="s">
        <v>48</v>
      </c>
      <c r="E43" s="42" t="s">
        <v>375</v>
      </c>
      <c r="F43" s="34" t="s">
        <v>427</v>
      </c>
      <c r="G43" s="57">
        <f aca="true" t="shared" si="17" ref="G43:Y43">G44+G45</f>
        <v>96</v>
      </c>
      <c r="H43" s="57">
        <f t="shared" si="17"/>
        <v>0</v>
      </c>
      <c r="I43" s="57">
        <f t="shared" si="17"/>
        <v>96</v>
      </c>
      <c r="J43" s="57">
        <f t="shared" si="17"/>
        <v>0</v>
      </c>
      <c r="K43" s="57">
        <f t="shared" si="17"/>
        <v>96</v>
      </c>
      <c r="L43" s="57">
        <f t="shared" si="17"/>
        <v>11</v>
      </c>
      <c r="M43" s="57">
        <f t="shared" si="17"/>
        <v>107</v>
      </c>
      <c r="N43" s="226">
        <f t="shared" si="17"/>
        <v>51.45851</v>
      </c>
      <c r="O43" s="226">
        <f t="shared" si="17"/>
        <v>158.45851</v>
      </c>
      <c r="P43" s="226">
        <f t="shared" si="17"/>
        <v>200</v>
      </c>
      <c r="Q43" s="226">
        <f t="shared" si="17"/>
        <v>358.45851</v>
      </c>
      <c r="R43" s="226">
        <f t="shared" si="17"/>
        <v>0</v>
      </c>
      <c r="S43" s="226">
        <f t="shared" si="17"/>
        <v>358.45851</v>
      </c>
      <c r="T43" s="226">
        <f t="shared" si="17"/>
        <v>-60</v>
      </c>
      <c r="U43" s="226">
        <f t="shared" si="17"/>
        <v>298.45851</v>
      </c>
      <c r="V43" s="226">
        <f t="shared" si="17"/>
        <v>-62.2</v>
      </c>
      <c r="W43" s="226">
        <f t="shared" si="17"/>
        <v>236.25851</v>
      </c>
      <c r="X43" s="226">
        <f t="shared" si="17"/>
        <v>100</v>
      </c>
      <c r="Y43" s="226">
        <f t="shared" si="17"/>
        <v>336.25851</v>
      </c>
      <c r="Z43" s="226">
        <f>Z44+Z45</f>
        <v>150</v>
      </c>
      <c r="AA43" s="226">
        <f>AA44+AA45</f>
        <v>486.25851</v>
      </c>
      <c r="AB43" s="226">
        <f>AB44+AB45</f>
        <v>-286.32925</v>
      </c>
      <c r="AC43" s="226">
        <f>AC44+AC45</f>
        <v>199.92926</v>
      </c>
    </row>
    <row r="44" spans="1:29" s="5" customFormat="1" ht="17.25" customHeight="1" hidden="1">
      <c r="A44" s="130" t="s">
        <v>2</v>
      </c>
      <c r="B44" s="69" t="s">
        <v>406</v>
      </c>
      <c r="C44" s="127" t="s">
        <v>46</v>
      </c>
      <c r="D44" s="127" t="s">
        <v>48</v>
      </c>
      <c r="E44" s="118" t="s">
        <v>375</v>
      </c>
      <c r="F44" s="127" t="s">
        <v>67</v>
      </c>
      <c r="G44" s="57">
        <v>36</v>
      </c>
      <c r="H44" s="57"/>
      <c r="I44" s="57">
        <f>G44+H44</f>
        <v>36</v>
      </c>
      <c r="J44" s="57"/>
      <c r="K44" s="57">
        <f>I44+J44</f>
        <v>36</v>
      </c>
      <c r="L44" s="57">
        <v>11</v>
      </c>
      <c r="M44" s="57">
        <f>K44+L44</f>
        <v>47</v>
      </c>
      <c r="N44" s="226"/>
      <c r="O44" s="57">
        <f>M44+N44</f>
        <v>47</v>
      </c>
      <c r="P44" s="226"/>
      <c r="Q44" s="57">
        <f>O44+P44</f>
        <v>47</v>
      </c>
      <c r="R44" s="226"/>
      <c r="S44" s="57">
        <f>Q44+R44</f>
        <v>47</v>
      </c>
      <c r="T44" s="226"/>
      <c r="U44" s="57">
        <f>S44+T44</f>
        <v>47</v>
      </c>
      <c r="V44" s="226"/>
      <c r="W44" s="57">
        <f>U44+V44</f>
        <v>47</v>
      </c>
      <c r="X44" s="226"/>
      <c r="Y44" s="57">
        <f>W44+X44</f>
        <v>47</v>
      </c>
      <c r="Z44" s="226"/>
      <c r="AA44" s="57">
        <f>Y44+Z44</f>
        <v>47</v>
      </c>
      <c r="AB44" s="226">
        <v>-38</v>
      </c>
      <c r="AC44" s="57">
        <f>AA44+AB44</f>
        <v>9</v>
      </c>
    </row>
    <row r="45" spans="1:29" s="5" customFormat="1" ht="17.25" customHeight="1" hidden="1">
      <c r="A45" s="130" t="s">
        <v>430</v>
      </c>
      <c r="B45" s="69" t="s">
        <v>406</v>
      </c>
      <c r="C45" s="127" t="s">
        <v>46</v>
      </c>
      <c r="D45" s="127" t="s">
        <v>48</v>
      </c>
      <c r="E45" s="118" t="s">
        <v>421</v>
      </c>
      <c r="F45" s="127" t="s">
        <v>429</v>
      </c>
      <c r="G45" s="57">
        <v>60</v>
      </c>
      <c r="H45" s="57"/>
      <c r="I45" s="57">
        <f>G45+H45</f>
        <v>60</v>
      </c>
      <c r="J45" s="57"/>
      <c r="K45" s="57">
        <f>I45+J45</f>
        <v>60</v>
      </c>
      <c r="L45" s="57"/>
      <c r="M45" s="57">
        <f>K45+L45</f>
        <v>60</v>
      </c>
      <c r="N45" s="226">
        <v>51.45851</v>
      </c>
      <c r="O45" s="226">
        <f>M45+N45</f>
        <v>111.45850999999999</v>
      </c>
      <c r="P45" s="226">
        <v>200</v>
      </c>
      <c r="Q45" s="226">
        <f>O45+P45</f>
        <v>311.45851</v>
      </c>
      <c r="R45" s="226"/>
      <c r="S45" s="226">
        <f>Q45+R45</f>
        <v>311.45851</v>
      </c>
      <c r="T45" s="226">
        <v>-60</v>
      </c>
      <c r="U45" s="226">
        <f>S45+T45</f>
        <v>251.45851</v>
      </c>
      <c r="V45" s="226">
        <v>-62.2</v>
      </c>
      <c r="W45" s="226">
        <f>U45+V45</f>
        <v>189.25851</v>
      </c>
      <c r="X45" s="226">
        <v>100</v>
      </c>
      <c r="Y45" s="226">
        <f>W45+X45</f>
        <v>289.25851</v>
      </c>
      <c r="Z45" s="226">
        <v>150</v>
      </c>
      <c r="AA45" s="226">
        <f>Y45+Z45</f>
        <v>439.25851</v>
      </c>
      <c r="AB45" s="226">
        <v>-248.32925</v>
      </c>
      <c r="AC45" s="226">
        <f>AA45+AB45</f>
        <v>190.92926</v>
      </c>
    </row>
    <row r="46" spans="1:29" s="5" customFormat="1" ht="29.25" customHeight="1">
      <c r="A46" s="131" t="s">
        <v>3</v>
      </c>
      <c r="B46" s="68" t="s">
        <v>406</v>
      </c>
      <c r="C46" s="92" t="s">
        <v>46</v>
      </c>
      <c r="D46" s="92" t="s">
        <v>48</v>
      </c>
      <c r="E46" s="108" t="s">
        <v>377</v>
      </c>
      <c r="F46" s="92"/>
      <c r="G46" s="93">
        <f aca="true" t="shared" si="18" ref="G46:AB49">G47</f>
        <v>1</v>
      </c>
      <c r="H46" s="93">
        <f t="shared" si="18"/>
        <v>0</v>
      </c>
      <c r="I46" s="93">
        <f t="shared" si="18"/>
        <v>1</v>
      </c>
      <c r="J46" s="93">
        <f t="shared" si="18"/>
        <v>0</v>
      </c>
      <c r="K46" s="93">
        <f t="shared" si="18"/>
        <v>1</v>
      </c>
      <c r="L46" s="93">
        <f t="shared" si="18"/>
        <v>0</v>
      </c>
      <c r="M46" s="93">
        <f t="shared" si="18"/>
        <v>1</v>
      </c>
      <c r="N46" s="93">
        <f t="shared" si="18"/>
        <v>0</v>
      </c>
      <c r="O46" s="93">
        <f t="shared" si="18"/>
        <v>1</v>
      </c>
      <c r="P46" s="93">
        <f t="shared" si="18"/>
        <v>0</v>
      </c>
      <c r="Q46" s="93">
        <f t="shared" si="18"/>
        <v>1</v>
      </c>
      <c r="R46" s="93">
        <f t="shared" si="18"/>
        <v>0</v>
      </c>
      <c r="S46" s="93">
        <f t="shared" si="18"/>
        <v>1</v>
      </c>
      <c r="T46" s="93">
        <f t="shared" si="18"/>
        <v>0</v>
      </c>
      <c r="U46" s="93">
        <f t="shared" si="18"/>
        <v>1</v>
      </c>
      <c r="V46" s="93">
        <f t="shared" si="18"/>
        <v>0</v>
      </c>
      <c r="W46" s="93">
        <f t="shared" si="18"/>
        <v>1</v>
      </c>
      <c r="X46" s="93">
        <f t="shared" si="18"/>
        <v>0</v>
      </c>
      <c r="Y46" s="93">
        <f t="shared" si="18"/>
        <v>1</v>
      </c>
      <c r="Z46" s="93">
        <f t="shared" si="18"/>
        <v>0</v>
      </c>
      <c r="AA46" s="93">
        <f t="shared" si="18"/>
        <v>1</v>
      </c>
      <c r="AB46" s="93">
        <f t="shared" si="18"/>
        <v>0</v>
      </c>
      <c r="AC46" s="93">
        <f>AC47</f>
        <v>1</v>
      </c>
    </row>
    <row r="47" spans="1:29" s="5" customFormat="1" ht="30.75" customHeight="1">
      <c r="A47" s="132" t="s">
        <v>433</v>
      </c>
      <c r="B47" s="77" t="s">
        <v>406</v>
      </c>
      <c r="C47" s="78" t="s">
        <v>46</v>
      </c>
      <c r="D47" s="78" t="s">
        <v>48</v>
      </c>
      <c r="E47" s="81" t="s">
        <v>376</v>
      </c>
      <c r="F47" s="78"/>
      <c r="G47" s="91">
        <f t="shared" si="18"/>
        <v>1</v>
      </c>
      <c r="H47" s="91">
        <f t="shared" si="18"/>
        <v>0</v>
      </c>
      <c r="I47" s="91">
        <f t="shared" si="18"/>
        <v>1</v>
      </c>
      <c r="J47" s="91">
        <f t="shared" si="18"/>
        <v>0</v>
      </c>
      <c r="K47" s="91">
        <f t="shared" si="18"/>
        <v>1</v>
      </c>
      <c r="L47" s="91">
        <f t="shared" si="18"/>
        <v>0</v>
      </c>
      <c r="M47" s="91">
        <f t="shared" si="18"/>
        <v>1</v>
      </c>
      <c r="N47" s="91">
        <f t="shared" si="18"/>
        <v>0</v>
      </c>
      <c r="O47" s="91">
        <f t="shared" si="18"/>
        <v>1</v>
      </c>
      <c r="P47" s="91">
        <f t="shared" si="18"/>
        <v>0</v>
      </c>
      <c r="Q47" s="91">
        <f t="shared" si="18"/>
        <v>1</v>
      </c>
      <c r="R47" s="91">
        <f t="shared" si="18"/>
        <v>0</v>
      </c>
      <c r="S47" s="91">
        <f t="shared" si="18"/>
        <v>1</v>
      </c>
      <c r="T47" s="91">
        <f t="shared" si="18"/>
        <v>0</v>
      </c>
      <c r="U47" s="91">
        <f t="shared" si="18"/>
        <v>1</v>
      </c>
      <c r="V47" s="91">
        <f aca="true" t="shared" si="19" ref="V47:AB49">V48</f>
        <v>0</v>
      </c>
      <c r="W47" s="91">
        <f t="shared" si="19"/>
        <v>1</v>
      </c>
      <c r="X47" s="91">
        <f t="shared" si="19"/>
        <v>0</v>
      </c>
      <c r="Y47" s="91">
        <f t="shared" si="19"/>
        <v>1</v>
      </c>
      <c r="Z47" s="91">
        <f t="shared" si="19"/>
        <v>0</v>
      </c>
      <c r="AA47" s="91">
        <f t="shared" si="19"/>
        <v>1</v>
      </c>
      <c r="AB47" s="91">
        <f t="shared" si="19"/>
        <v>0</v>
      </c>
      <c r="AC47" s="91">
        <f>AC48</f>
        <v>1</v>
      </c>
    </row>
    <row r="48" spans="1:29" s="5" customFormat="1" ht="30.75" customHeight="1">
      <c r="A48" s="46" t="s">
        <v>456</v>
      </c>
      <c r="B48" s="69" t="s">
        <v>406</v>
      </c>
      <c r="C48" s="78" t="s">
        <v>46</v>
      </c>
      <c r="D48" s="78" t="s">
        <v>48</v>
      </c>
      <c r="E48" s="81" t="s">
        <v>376</v>
      </c>
      <c r="F48" s="47" t="s">
        <v>457</v>
      </c>
      <c r="G48" s="91">
        <f t="shared" si="18"/>
        <v>1</v>
      </c>
      <c r="H48" s="91">
        <f t="shared" si="18"/>
        <v>0</v>
      </c>
      <c r="I48" s="91">
        <f t="shared" si="18"/>
        <v>1</v>
      </c>
      <c r="J48" s="91">
        <f t="shared" si="18"/>
        <v>0</v>
      </c>
      <c r="K48" s="91">
        <f t="shared" si="18"/>
        <v>1</v>
      </c>
      <c r="L48" s="91">
        <f t="shared" si="18"/>
        <v>0</v>
      </c>
      <c r="M48" s="91">
        <f t="shared" si="18"/>
        <v>1</v>
      </c>
      <c r="N48" s="91">
        <f t="shared" si="18"/>
        <v>0</v>
      </c>
      <c r="O48" s="91">
        <f t="shared" si="18"/>
        <v>1</v>
      </c>
      <c r="P48" s="91">
        <f t="shared" si="18"/>
        <v>0</v>
      </c>
      <c r="Q48" s="91">
        <f t="shared" si="18"/>
        <v>1</v>
      </c>
      <c r="R48" s="91">
        <f t="shared" si="18"/>
        <v>0</v>
      </c>
      <c r="S48" s="91">
        <f t="shared" si="18"/>
        <v>1</v>
      </c>
      <c r="T48" s="91">
        <f t="shared" si="18"/>
        <v>0</v>
      </c>
      <c r="U48" s="91">
        <f t="shared" si="18"/>
        <v>1</v>
      </c>
      <c r="V48" s="91">
        <f t="shared" si="19"/>
        <v>0</v>
      </c>
      <c r="W48" s="91">
        <f t="shared" si="19"/>
        <v>1</v>
      </c>
      <c r="X48" s="91">
        <f t="shared" si="19"/>
        <v>0</v>
      </c>
      <c r="Y48" s="91">
        <f t="shared" si="19"/>
        <v>1</v>
      </c>
      <c r="Z48" s="91">
        <f t="shared" si="19"/>
        <v>0</v>
      </c>
      <c r="AA48" s="91">
        <f t="shared" si="19"/>
        <v>1</v>
      </c>
      <c r="AB48" s="91">
        <f t="shared" si="19"/>
        <v>0</v>
      </c>
      <c r="AC48" s="91">
        <f>AC49</f>
        <v>1</v>
      </c>
    </row>
    <row r="49" spans="1:29" s="5" customFormat="1" ht="30.75" customHeight="1">
      <c r="A49" s="33" t="s">
        <v>458</v>
      </c>
      <c r="B49" s="69" t="s">
        <v>406</v>
      </c>
      <c r="C49" s="34" t="s">
        <v>46</v>
      </c>
      <c r="D49" s="34" t="s">
        <v>48</v>
      </c>
      <c r="E49" s="42" t="s">
        <v>376</v>
      </c>
      <c r="F49" s="34" t="s">
        <v>424</v>
      </c>
      <c r="G49" s="57">
        <f t="shared" si="18"/>
        <v>1</v>
      </c>
      <c r="H49" s="57">
        <f t="shared" si="18"/>
        <v>0</v>
      </c>
      <c r="I49" s="57">
        <f t="shared" si="18"/>
        <v>1</v>
      </c>
      <c r="J49" s="57">
        <f t="shared" si="18"/>
        <v>0</v>
      </c>
      <c r="K49" s="57">
        <f t="shared" si="18"/>
        <v>1</v>
      </c>
      <c r="L49" s="57">
        <f t="shared" si="18"/>
        <v>0</v>
      </c>
      <c r="M49" s="57">
        <f t="shared" si="18"/>
        <v>1</v>
      </c>
      <c r="N49" s="57">
        <f t="shared" si="18"/>
        <v>0</v>
      </c>
      <c r="O49" s="57">
        <f t="shared" si="18"/>
        <v>1</v>
      </c>
      <c r="P49" s="57">
        <f t="shared" si="18"/>
        <v>0</v>
      </c>
      <c r="Q49" s="57">
        <f t="shared" si="18"/>
        <v>1</v>
      </c>
      <c r="R49" s="57">
        <f t="shared" si="18"/>
        <v>0</v>
      </c>
      <c r="S49" s="57">
        <f t="shared" si="18"/>
        <v>1</v>
      </c>
      <c r="T49" s="57">
        <f t="shared" si="18"/>
        <v>0</v>
      </c>
      <c r="U49" s="57">
        <f t="shared" si="18"/>
        <v>1</v>
      </c>
      <c r="V49" s="57">
        <f t="shared" si="19"/>
        <v>0</v>
      </c>
      <c r="W49" s="57">
        <f t="shared" si="19"/>
        <v>1</v>
      </c>
      <c r="X49" s="57">
        <f t="shared" si="19"/>
        <v>0</v>
      </c>
      <c r="Y49" s="57">
        <f t="shared" si="19"/>
        <v>1</v>
      </c>
      <c r="Z49" s="57">
        <f t="shared" si="19"/>
        <v>0</v>
      </c>
      <c r="AA49" s="57">
        <f t="shared" si="19"/>
        <v>1</v>
      </c>
      <c r="AB49" s="57">
        <f t="shared" si="19"/>
        <v>0</v>
      </c>
      <c r="AC49" s="57">
        <f>AC50</f>
        <v>1</v>
      </c>
    </row>
    <row r="50" spans="1:29" s="5" customFormat="1" ht="25.5" customHeight="1" hidden="1">
      <c r="A50" s="128" t="s">
        <v>334</v>
      </c>
      <c r="B50" s="69" t="s">
        <v>406</v>
      </c>
      <c r="C50" s="127" t="s">
        <v>46</v>
      </c>
      <c r="D50" s="127" t="s">
        <v>48</v>
      </c>
      <c r="E50" s="118" t="s">
        <v>376</v>
      </c>
      <c r="F50" s="127" t="s">
        <v>65</v>
      </c>
      <c r="G50" s="57">
        <v>1</v>
      </c>
      <c r="H50" s="57"/>
      <c r="I50" s="57">
        <f>G50+H50</f>
        <v>1</v>
      </c>
      <c r="J50" s="57"/>
      <c r="K50" s="57">
        <f>I50+J50</f>
        <v>1</v>
      </c>
      <c r="L50" s="57"/>
      <c r="M50" s="57">
        <f>K50+L50</f>
        <v>1</v>
      </c>
      <c r="N50" s="57"/>
      <c r="O50" s="57">
        <f>M50+N50</f>
        <v>1</v>
      </c>
      <c r="P50" s="57"/>
      <c r="Q50" s="57">
        <f>O50+P50</f>
        <v>1</v>
      </c>
      <c r="R50" s="57"/>
      <c r="S50" s="57">
        <f>Q50+R50</f>
        <v>1</v>
      </c>
      <c r="T50" s="57"/>
      <c r="U50" s="57">
        <f>S50+T50</f>
        <v>1</v>
      </c>
      <c r="V50" s="57"/>
      <c r="W50" s="57">
        <f>U50+V50</f>
        <v>1</v>
      </c>
      <c r="X50" s="57"/>
      <c r="Y50" s="57">
        <f>W50+X50</f>
        <v>1</v>
      </c>
      <c r="Z50" s="57"/>
      <c r="AA50" s="57">
        <f>Y50+Z50</f>
        <v>1</v>
      </c>
      <c r="AB50" s="57"/>
      <c r="AC50" s="57">
        <f>AA50+AB50</f>
        <v>1</v>
      </c>
    </row>
    <row r="51" spans="1:29" s="3" customFormat="1" ht="14.25" customHeight="1">
      <c r="A51" s="100" t="s">
        <v>69</v>
      </c>
      <c r="B51" s="68" t="s">
        <v>406</v>
      </c>
      <c r="C51" s="133" t="s">
        <v>46</v>
      </c>
      <c r="D51" s="133" t="s">
        <v>57</v>
      </c>
      <c r="E51" s="119"/>
      <c r="F51" s="133"/>
      <c r="G51" s="66">
        <f aca="true" t="shared" si="20" ref="G51:Y51">G52+G62</f>
        <v>169.20000000000002</v>
      </c>
      <c r="H51" s="66">
        <f t="shared" si="20"/>
        <v>20</v>
      </c>
      <c r="I51" s="66">
        <f t="shared" si="20"/>
        <v>189.20000000000002</v>
      </c>
      <c r="J51" s="66">
        <f t="shared" si="20"/>
        <v>0</v>
      </c>
      <c r="K51" s="66">
        <f t="shared" si="20"/>
        <v>189.20000000000002</v>
      </c>
      <c r="L51" s="66">
        <f t="shared" si="20"/>
        <v>0</v>
      </c>
      <c r="M51" s="66">
        <f t="shared" si="20"/>
        <v>189.20000000000002</v>
      </c>
      <c r="N51" s="232">
        <f t="shared" si="20"/>
        <v>214.52102</v>
      </c>
      <c r="O51" s="232">
        <f t="shared" si="20"/>
        <v>403.72102</v>
      </c>
      <c r="P51" s="232">
        <f t="shared" si="20"/>
        <v>954.51076</v>
      </c>
      <c r="Q51" s="232">
        <f t="shared" si="20"/>
        <v>1358.23178</v>
      </c>
      <c r="R51" s="232">
        <f t="shared" si="20"/>
        <v>0</v>
      </c>
      <c r="S51" s="232">
        <f t="shared" si="20"/>
        <v>1358.23178</v>
      </c>
      <c r="T51" s="232">
        <f t="shared" si="20"/>
        <v>0</v>
      </c>
      <c r="U51" s="232">
        <f t="shared" si="20"/>
        <v>1358.23178</v>
      </c>
      <c r="V51" s="232">
        <f t="shared" si="20"/>
        <v>-350</v>
      </c>
      <c r="W51" s="232">
        <f t="shared" si="20"/>
        <v>1008.2317800000001</v>
      </c>
      <c r="X51" s="232">
        <f t="shared" si="20"/>
        <v>60</v>
      </c>
      <c r="Y51" s="232">
        <f t="shared" si="20"/>
        <v>1068.23178</v>
      </c>
      <c r="Z51" s="232">
        <f>Z52+Z62</f>
        <v>0</v>
      </c>
      <c r="AA51" s="232">
        <f>AA52+AA62</f>
        <v>1068.23178</v>
      </c>
      <c r="AB51" s="232">
        <f>AB52+AB62</f>
        <v>-36.6405</v>
      </c>
      <c r="AC51" s="232">
        <f>AC52+AC62</f>
        <v>1031.59128</v>
      </c>
    </row>
    <row r="52" spans="1:29" s="5" customFormat="1" ht="29.25" customHeight="1">
      <c r="A52" s="131" t="s">
        <v>3</v>
      </c>
      <c r="B52" s="106" t="s">
        <v>406</v>
      </c>
      <c r="C52" s="92" t="s">
        <v>46</v>
      </c>
      <c r="D52" s="92" t="s">
        <v>57</v>
      </c>
      <c r="E52" s="108" t="s">
        <v>377</v>
      </c>
      <c r="F52" s="92"/>
      <c r="G52" s="93">
        <f aca="true" t="shared" si="21" ref="G52:AC52">G53</f>
        <v>149.20000000000002</v>
      </c>
      <c r="H52" s="93">
        <f t="shared" si="21"/>
        <v>0</v>
      </c>
      <c r="I52" s="93">
        <f t="shared" si="21"/>
        <v>149.20000000000002</v>
      </c>
      <c r="J52" s="93">
        <f t="shared" si="21"/>
        <v>0</v>
      </c>
      <c r="K52" s="93">
        <f t="shared" si="21"/>
        <v>149.20000000000002</v>
      </c>
      <c r="L52" s="93">
        <f t="shared" si="21"/>
        <v>0</v>
      </c>
      <c r="M52" s="93">
        <f t="shared" si="21"/>
        <v>149.20000000000002</v>
      </c>
      <c r="N52" s="93">
        <f t="shared" si="21"/>
        <v>0</v>
      </c>
      <c r="O52" s="93">
        <f t="shared" si="21"/>
        <v>149.20000000000002</v>
      </c>
      <c r="P52" s="93">
        <f t="shared" si="21"/>
        <v>0</v>
      </c>
      <c r="Q52" s="93">
        <f t="shared" si="21"/>
        <v>149.20000000000002</v>
      </c>
      <c r="R52" s="93">
        <f t="shared" si="21"/>
        <v>0</v>
      </c>
      <c r="S52" s="93">
        <f t="shared" si="21"/>
        <v>149.20000000000002</v>
      </c>
      <c r="T52" s="93">
        <f t="shared" si="21"/>
        <v>0</v>
      </c>
      <c r="U52" s="93">
        <f t="shared" si="21"/>
        <v>149.20000000000002</v>
      </c>
      <c r="V52" s="93">
        <f t="shared" si="21"/>
        <v>0</v>
      </c>
      <c r="W52" s="93">
        <f t="shared" si="21"/>
        <v>149.20000000000002</v>
      </c>
      <c r="X52" s="93">
        <f t="shared" si="21"/>
        <v>0</v>
      </c>
      <c r="Y52" s="93">
        <f t="shared" si="21"/>
        <v>149.20000000000002</v>
      </c>
      <c r="Z52" s="93">
        <f t="shared" si="21"/>
        <v>0</v>
      </c>
      <c r="AA52" s="93">
        <f t="shared" si="21"/>
        <v>149.20000000000002</v>
      </c>
      <c r="AB52" s="93">
        <f t="shared" si="21"/>
        <v>0</v>
      </c>
      <c r="AC52" s="93">
        <f t="shared" si="21"/>
        <v>149.2</v>
      </c>
    </row>
    <row r="53" spans="1:29" s="6" customFormat="1" ht="29.25" customHeight="1">
      <c r="A53" s="134" t="s">
        <v>434</v>
      </c>
      <c r="B53" s="69" t="s">
        <v>406</v>
      </c>
      <c r="C53" s="83" t="s">
        <v>46</v>
      </c>
      <c r="D53" s="83" t="s">
        <v>57</v>
      </c>
      <c r="E53" s="81" t="s">
        <v>378</v>
      </c>
      <c r="F53" s="83"/>
      <c r="G53" s="82">
        <f aca="true" t="shared" si="22" ref="G53:Y53">G54+G58</f>
        <v>149.20000000000002</v>
      </c>
      <c r="H53" s="82">
        <f t="shared" si="22"/>
        <v>0</v>
      </c>
      <c r="I53" s="82">
        <f t="shared" si="22"/>
        <v>149.20000000000002</v>
      </c>
      <c r="J53" s="82">
        <f t="shared" si="22"/>
        <v>0</v>
      </c>
      <c r="K53" s="82">
        <f t="shared" si="22"/>
        <v>149.20000000000002</v>
      </c>
      <c r="L53" s="82">
        <f t="shared" si="22"/>
        <v>0</v>
      </c>
      <c r="M53" s="82">
        <f t="shared" si="22"/>
        <v>149.20000000000002</v>
      </c>
      <c r="N53" s="82">
        <f t="shared" si="22"/>
        <v>0</v>
      </c>
      <c r="O53" s="82">
        <f t="shared" si="22"/>
        <v>149.20000000000002</v>
      </c>
      <c r="P53" s="82">
        <f t="shared" si="22"/>
        <v>0</v>
      </c>
      <c r="Q53" s="82">
        <f t="shared" si="22"/>
        <v>149.20000000000002</v>
      </c>
      <c r="R53" s="82">
        <f t="shared" si="22"/>
        <v>0</v>
      </c>
      <c r="S53" s="82">
        <f t="shared" si="22"/>
        <v>149.20000000000002</v>
      </c>
      <c r="T53" s="82">
        <f t="shared" si="22"/>
        <v>0</v>
      </c>
      <c r="U53" s="82">
        <f t="shared" si="22"/>
        <v>149.20000000000002</v>
      </c>
      <c r="V53" s="82">
        <f t="shared" si="22"/>
        <v>0</v>
      </c>
      <c r="W53" s="82">
        <f t="shared" si="22"/>
        <v>149.20000000000002</v>
      </c>
      <c r="X53" s="82">
        <f t="shared" si="22"/>
        <v>0</v>
      </c>
      <c r="Y53" s="82">
        <f t="shared" si="22"/>
        <v>149.20000000000002</v>
      </c>
      <c r="Z53" s="82">
        <f>Z54+Z58</f>
        <v>0</v>
      </c>
      <c r="AA53" s="82">
        <f>AA54+AA58</f>
        <v>149.20000000000002</v>
      </c>
      <c r="AB53" s="82">
        <f>AB54+AB58</f>
        <v>0</v>
      </c>
      <c r="AC53" s="82">
        <f>AC54+AC58</f>
        <v>149.2</v>
      </c>
    </row>
    <row r="54" spans="1:29" s="6" customFormat="1" ht="43.5" customHeight="1">
      <c r="A54" s="114" t="s">
        <v>452</v>
      </c>
      <c r="B54" s="69" t="s">
        <v>406</v>
      </c>
      <c r="C54" s="28" t="s">
        <v>46</v>
      </c>
      <c r="D54" s="28" t="s">
        <v>57</v>
      </c>
      <c r="E54" s="135" t="s">
        <v>378</v>
      </c>
      <c r="F54" s="28" t="s">
        <v>341</v>
      </c>
      <c r="G54" s="82">
        <f aca="true" t="shared" si="23" ref="G54:AC54">G55</f>
        <v>121.4</v>
      </c>
      <c r="H54" s="82">
        <f t="shared" si="23"/>
        <v>0</v>
      </c>
      <c r="I54" s="82">
        <f t="shared" si="23"/>
        <v>121.4</v>
      </c>
      <c r="J54" s="82">
        <f t="shared" si="23"/>
        <v>0</v>
      </c>
      <c r="K54" s="82">
        <f t="shared" si="23"/>
        <v>121.4</v>
      </c>
      <c r="L54" s="82">
        <f t="shared" si="23"/>
        <v>0</v>
      </c>
      <c r="M54" s="82">
        <f t="shared" si="23"/>
        <v>121.4</v>
      </c>
      <c r="N54" s="82">
        <f t="shared" si="23"/>
        <v>0</v>
      </c>
      <c r="O54" s="82">
        <f t="shared" si="23"/>
        <v>121.4</v>
      </c>
      <c r="P54" s="82">
        <f t="shared" si="23"/>
        <v>0</v>
      </c>
      <c r="Q54" s="82">
        <f t="shared" si="23"/>
        <v>121.4</v>
      </c>
      <c r="R54" s="82">
        <f t="shared" si="23"/>
        <v>0</v>
      </c>
      <c r="S54" s="82">
        <f t="shared" si="23"/>
        <v>121.4</v>
      </c>
      <c r="T54" s="82">
        <f t="shared" si="23"/>
        <v>0</v>
      </c>
      <c r="U54" s="82">
        <f t="shared" si="23"/>
        <v>121.4</v>
      </c>
      <c r="V54" s="82">
        <f t="shared" si="23"/>
        <v>0</v>
      </c>
      <c r="W54" s="82">
        <f t="shared" si="23"/>
        <v>121.4</v>
      </c>
      <c r="X54" s="82">
        <f t="shared" si="23"/>
        <v>0</v>
      </c>
      <c r="Y54" s="82">
        <f t="shared" si="23"/>
        <v>121.4</v>
      </c>
      <c r="Z54" s="82">
        <f t="shared" si="23"/>
        <v>0</v>
      </c>
      <c r="AA54" s="82">
        <f t="shared" si="23"/>
        <v>121.4</v>
      </c>
      <c r="AB54" s="82">
        <f t="shared" si="23"/>
        <v>-2.73838</v>
      </c>
      <c r="AC54" s="82">
        <f t="shared" si="23"/>
        <v>118.66162</v>
      </c>
    </row>
    <row r="55" spans="1:29" ht="17.25" customHeight="1">
      <c r="A55" s="33" t="s">
        <v>423</v>
      </c>
      <c r="B55" s="69" t="s">
        <v>406</v>
      </c>
      <c r="C55" s="37" t="s">
        <v>46</v>
      </c>
      <c r="D55" s="37" t="s">
        <v>57</v>
      </c>
      <c r="E55" s="42" t="s">
        <v>378</v>
      </c>
      <c r="F55" s="37" t="s">
        <v>337</v>
      </c>
      <c r="G55" s="60">
        <f aca="true" t="shared" si="24" ref="G55:Y55">G56+G57</f>
        <v>121.4</v>
      </c>
      <c r="H55" s="60">
        <f t="shared" si="24"/>
        <v>0</v>
      </c>
      <c r="I55" s="60">
        <f t="shared" si="24"/>
        <v>121.4</v>
      </c>
      <c r="J55" s="60">
        <f t="shared" si="24"/>
        <v>0</v>
      </c>
      <c r="K55" s="60">
        <f t="shared" si="24"/>
        <v>121.4</v>
      </c>
      <c r="L55" s="60">
        <f t="shared" si="24"/>
        <v>0</v>
      </c>
      <c r="M55" s="60">
        <f t="shared" si="24"/>
        <v>121.4</v>
      </c>
      <c r="N55" s="60">
        <f t="shared" si="24"/>
        <v>0</v>
      </c>
      <c r="O55" s="60">
        <f t="shared" si="24"/>
        <v>121.4</v>
      </c>
      <c r="P55" s="60">
        <f t="shared" si="24"/>
        <v>0</v>
      </c>
      <c r="Q55" s="60">
        <f t="shared" si="24"/>
        <v>121.4</v>
      </c>
      <c r="R55" s="60">
        <f t="shared" si="24"/>
        <v>0</v>
      </c>
      <c r="S55" s="60">
        <f t="shared" si="24"/>
        <v>121.4</v>
      </c>
      <c r="T55" s="60">
        <f t="shared" si="24"/>
        <v>0</v>
      </c>
      <c r="U55" s="60">
        <f t="shared" si="24"/>
        <v>121.4</v>
      </c>
      <c r="V55" s="60">
        <f t="shared" si="24"/>
        <v>0</v>
      </c>
      <c r="W55" s="60">
        <f t="shared" si="24"/>
        <v>121.4</v>
      </c>
      <c r="X55" s="60">
        <f t="shared" si="24"/>
        <v>0</v>
      </c>
      <c r="Y55" s="60">
        <f t="shared" si="24"/>
        <v>121.4</v>
      </c>
      <c r="Z55" s="60">
        <f>Z56+Z57</f>
        <v>0</v>
      </c>
      <c r="AA55" s="60">
        <f>AA56+AA57</f>
        <v>121.4</v>
      </c>
      <c r="AB55" s="60">
        <f>AB56+AB57</f>
        <v>-2.73838</v>
      </c>
      <c r="AC55" s="60">
        <f>AC56+AC57</f>
        <v>118.66162</v>
      </c>
    </row>
    <row r="56" spans="1:29" s="5" customFormat="1" ht="25.5" hidden="1">
      <c r="A56" s="115" t="s">
        <v>415</v>
      </c>
      <c r="B56" s="69" t="s">
        <v>406</v>
      </c>
      <c r="C56" s="136" t="s">
        <v>46</v>
      </c>
      <c r="D56" s="136" t="s">
        <v>57</v>
      </c>
      <c r="E56" s="118" t="s">
        <v>378</v>
      </c>
      <c r="F56" s="127" t="s">
        <v>61</v>
      </c>
      <c r="G56" s="57">
        <v>93.2</v>
      </c>
      <c r="H56" s="57"/>
      <c r="I56" s="57">
        <f>G56+H56</f>
        <v>93.2</v>
      </c>
      <c r="J56" s="57"/>
      <c r="K56" s="57">
        <f>I56+J56</f>
        <v>93.2</v>
      </c>
      <c r="L56" s="57"/>
      <c r="M56" s="57">
        <f>K56+L56</f>
        <v>93.2</v>
      </c>
      <c r="N56" s="57"/>
      <c r="O56" s="57">
        <f>M56+N56</f>
        <v>93.2</v>
      </c>
      <c r="P56" s="57"/>
      <c r="Q56" s="57">
        <f>O56+P56</f>
        <v>93.2</v>
      </c>
      <c r="R56" s="57"/>
      <c r="S56" s="57">
        <f>Q56+R56</f>
        <v>93.2</v>
      </c>
      <c r="T56" s="57"/>
      <c r="U56" s="57">
        <f>S56+T56</f>
        <v>93.2</v>
      </c>
      <c r="V56" s="57"/>
      <c r="W56" s="57">
        <f>U56+V56</f>
        <v>93.2</v>
      </c>
      <c r="X56" s="57"/>
      <c r="Y56" s="57">
        <f>W56+X56</f>
        <v>93.2</v>
      </c>
      <c r="Z56" s="57"/>
      <c r="AA56" s="57">
        <f>Y56+Z56</f>
        <v>93.2</v>
      </c>
      <c r="AB56" s="226">
        <v>-2.06206</v>
      </c>
      <c r="AC56" s="57">
        <f>AA56+AB56</f>
        <v>91.13794</v>
      </c>
    </row>
    <row r="57" spans="1:29" s="5" customFormat="1" ht="38.25" hidden="1">
      <c r="A57" s="115" t="s">
        <v>417</v>
      </c>
      <c r="B57" s="69" t="s">
        <v>406</v>
      </c>
      <c r="C57" s="136" t="s">
        <v>46</v>
      </c>
      <c r="D57" s="136" t="s">
        <v>57</v>
      </c>
      <c r="E57" s="118" t="s">
        <v>378</v>
      </c>
      <c r="F57" s="127" t="s">
        <v>418</v>
      </c>
      <c r="G57" s="57">
        <v>28.2</v>
      </c>
      <c r="H57" s="57"/>
      <c r="I57" s="57">
        <f>G57+H57</f>
        <v>28.2</v>
      </c>
      <c r="J57" s="57"/>
      <c r="K57" s="57">
        <f>I57+J57</f>
        <v>28.2</v>
      </c>
      <c r="L57" s="57"/>
      <c r="M57" s="57">
        <f>K57+L57</f>
        <v>28.2</v>
      </c>
      <c r="N57" s="57"/>
      <c r="O57" s="57">
        <f>M57+N57</f>
        <v>28.2</v>
      </c>
      <c r="P57" s="57"/>
      <c r="Q57" s="57">
        <f>O57+P57</f>
        <v>28.2</v>
      </c>
      <c r="R57" s="57"/>
      <c r="S57" s="57">
        <f>Q57+R57</f>
        <v>28.2</v>
      </c>
      <c r="T57" s="57"/>
      <c r="U57" s="57">
        <f>S57+T57</f>
        <v>28.2</v>
      </c>
      <c r="V57" s="57"/>
      <c r="W57" s="57">
        <f>U57+V57</f>
        <v>28.2</v>
      </c>
      <c r="X57" s="57"/>
      <c r="Y57" s="57">
        <f>W57+X57</f>
        <v>28.2</v>
      </c>
      <c r="Z57" s="57"/>
      <c r="AA57" s="57">
        <f>Y57+Z57</f>
        <v>28.2</v>
      </c>
      <c r="AB57" s="226">
        <v>-0.67632</v>
      </c>
      <c r="AC57" s="57">
        <f>AA57+AB57</f>
        <v>27.52368</v>
      </c>
    </row>
    <row r="58" spans="1:29" s="5" customFormat="1" ht="25.5">
      <c r="A58" s="46" t="s">
        <v>456</v>
      </c>
      <c r="B58" s="69" t="s">
        <v>406</v>
      </c>
      <c r="C58" s="37" t="s">
        <v>46</v>
      </c>
      <c r="D58" s="37" t="s">
        <v>57</v>
      </c>
      <c r="E58" s="42" t="s">
        <v>378</v>
      </c>
      <c r="F58" s="34" t="s">
        <v>457</v>
      </c>
      <c r="G58" s="57">
        <f aca="true" t="shared" si="25" ref="G58:AC58">G59</f>
        <v>27.8</v>
      </c>
      <c r="H58" s="57">
        <f t="shared" si="25"/>
        <v>0</v>
      </c>
      <c r="I58" s="57">
        <f t="shared" si="25"/>
        <v>27.8</v>
      </c>
      <c r="J58" s="57">
        <f t="shared" si="25"/>
        <v>0</v>
      </c>
      <c r="K58" s="57">
        <f t="shared" si="25"/>
        <v>27.8</v>
      </c>
      <c r="L58" s="57">
        <f t="shared" si="25"/>
        <v>0</v>
      </c>
      <c r="M58" s="57">
        <f t="shared" si="25"/>
        <v>27.8</v>
      </c>
      <c r="N58" s="57">
        <f t="shared" si="25"/>
        <v>0</v>
      </c>
      <c r="O58" s="57">
        <f t="shared" si="25"/>
        <v>27.8</v>
      </c>
      <c r="P58" s="57">
        <f t="shared" si="25"/>
        <v>0</v>
      </c>
      <c r="Q58" s="57">
        <f t="shared" si="25"/>
        <v>27.8</v>
      </c>
      <c r="R58" s="57">
        <f t="shared" si="25"/>
        <v>0</v>
      </c>
      <c r="S58" s="57">
        <f t="shared" si="25"/>
        <v>27.8</v>
      </c>
      <c r="T58" s="57">
        <f t="shared" si="25"/>
        <v>0</v>
      </c>
      <c r="U58" s="57">
        <f t="shared" si="25"/>
        <v>27.8</v>
      </c>
      <c r="V58" s="57">
        <f t="shared" si="25"/>
        <v>0</v>
      </c>
      <c r="W58" s="57">
        <f t="shared" si="25"/>
        <v>27.8</v>
      </c>
      <c r="X58" s="57">
        <f t="shared" si="25"/>
        <v>0</v>
      </c>
      <c r="Y58" s="57">
        <f t="shared" si="25"/>
        <v>27.8</v>
      </c>
      <c r="Z58" s="57">
        <f t="shared" si="25"/>
        <v>0</v>
      </c>
      <c r="AA58" s="57">
        <f t="shared" si="25"/>
        <v>27.8</v>
      </c>
      <c r="AB58" s="57">
        <f t="shared" si="25"/>
        <v>2.7383800000000003</v>
      </c>
      <c r="AC58" s="57">
        <f t="shared" si="25"/>
        <v>30.53838</v>
      </c>
    </row>
    <row r="59" spans="1:29" s="5" customFormat="1" ht="25.5">
      <c r="A59" s="33" t="s">
        <v>425</v>
      </c>
      <c r="B59" s="69" t="s">
        <v>406</v>
      </c>
      <c r="C59" s="37" t="s">
        <v>46</v>
      </c>
      <c r="D59" s="37" t="s">
        <v>57</v>
      </c>
      <c r="E59" s="42" t="s">
        <v>378</v>
      </c>
      <c r="F59" s="34" t="s">
        <v>424</v>
      </c>
      <c r="G59" s="57">
        <f aca="true" t="shared" si="26" ref="G59:Y59">G60+G61</f>
        <v>27.8</v>
      </c>
      <c r="H59" s="57">
        <f t="shared" si="26"/>
        <v>0</v>
      </c>
      <c r="I59" s="57">
        <f t="shared" si="26"/>
        <v>27.8</v>
      </c>
      <c r="J59" s="57">
        <f t="shared" si="26"/>
        <v>0</v>
      </c>
      <c r="K59" s="57">
        <f t="shared" si="26"/>
        <v>27.8</v>
      </c>
      <c r="L59" s="57">
        <f t="shared" si="26"/>
        <v>0</v>
      </c>
      <c r="M59" s="57">
        <f t="shared" si="26"/>
        <v>27.8</v>
      </c>
      <c r="N59" s="57">
        <f t="shared" si="26"/>
        <v>0</v>
      </c>
      <c r="O59" s="57">
        <f t="shared" si="26"/>
        <v>27.8</v>
      </c>
      <c r="P59" s="57">
        <f t="shared" si="26"/>
        <v>0</v>
      </c>
      <c r="Q59" s="57">
        <f t="shared" si="26"/>
        <v>27.8</v>
      </c>
      <c r="R59" s="57">
        <f t="shared" si="26"/>
        <v>0</v>
      </c>
      <c r="S59" s="57">
        <f t="shared" si="26"/>
        <v>27.8</v>
      </c>
      <c r="T59" s="57">
        <f t="shared" si="26"/>
        <v>0</v>
      </c>
      <c r="U59" s="57">
        <f t="shared" si="26"/>
        <v>27.8</v>
      </c>
      <c r="V59" s="57">
        <f t="shared" si="26"/>
        <v>0</v>
      </c>
      <c r="W59" s="57">
        <f t="shared" si="26"/>
        <v>27.8</v>
      </c>
      <c r="X59" s="57">
        <f t="shared" si="26"/>
        <v>0</v>
      </c>
      <c r="Y59" s="57">
        <f t="shared" si="26"/>
        <v>27.8</v>
      </c>
      <c r="Z59" s="57">
        <f>Z60+Z61</f>
        <v>0</v>
      </c>
      <c r="AA59" s="57">
        <f>AA60+AA61</f>
        <v>27.8</v>
      </c>
      <c r="AB59" s="57">
        <f>AB60+AB61</f>
        <v>2.7383800000000003</v>
      </c>
      <c r="AC59" s="57">
        <f>AC60+AC61</f>
        <v>30.53838</v>
      </c>
    </row>
    <row r="60" spans="1:29" s="5" customFormat="1" ht="25.5" hidden="1">
      <c r="A60" s="128" t="s">
        <v>63</v>
      </c>
      <c r="B60" s="69" t="s">
        <v>406</v>
      </c>
      <c r="C60" s="136" t="s">
        <v>46</v>
      </c>
      <c r="D60" s="136" t="s">
        <v>57</v>
      </c>
      <c r="E60" s="118" t="s">
        <v>378</v>
      </c>
      <c r="F60" s="127" t="s">
        <v>64</v>
      </c>
      <c r="G60" s="58">
        <v>7</v>
      </c>
      <c r="H60" s="58"/>
      <c r="I60" s="58">
        <f>G60+H60</f>
        <v>7</v>
      </c>
      <c r="J60" s="58"/>
      <c r="K60" s="58">
        <f>I60+J60</f>
        <v>7</v>
      </c>
      <c r="L60" s="58">
        <v>1.2</v>
      </c>
      <c r="M60" s="58">
        <f>K60+L60</f>
        <v>8.2</v>
      </c>
      <c r="N60" s="58">
        <v>1.2</v>
      </c>
      <c r="O60" s="58">
        <f>M60+N60</f>
        <v>9.399999999999999</v>
      </c>
      <c r="P60" s="58">
        <v>1.2</v>
      </c>
      <c r="Q60" s="58">
        <f>O60+P60</f>
        <v>10.599999999999998</v>
      </c>
      <c r="R60" s="58">
        <v>1.2</v>
      </c>
      <c r="S60" s="58">
        <f>Q60+R60</f>
        <v>11.799999999999997</v>
      </c>
      <c r="T60" s="58"/>
      <c r="U60" s="58">
        <f>S60+T60</f>
        <v>11.799999999999997</v>
      </c>
      <c r="V60" s="58"/>
      <c r="W60" s="58">
        <f>U60+V60</f>
        <v>11.799999999999997</v>
      </c>
      <c r="X60" s="58"/>
      <c r="Y60" s="58">
        <f>W60+X60</f>
        <v>11.799999999999997</v>
      </c>
      <c r="Z60" s="58"/>
      <c r="AA60" s="58">
        <f>Y60+Z60</f>
        <v>11.799999999999997</v>
      </c>
      <c r="AB60" s="90">
        <v>-0.982</v>
      </c>
      <c r="AC60" s="58">
        <f>AA60+AB60</f>
        <v>10.817999999999998</v>
      </c>
    </row>
    <row r="61" spans="1:29" s="5" customFormat="1" ht="28.5" customHeight="1" hidden="1">
      <c r="A61" s="128" t="s">
        <v>334</v>
      </c>
      <c r="B61" s="69" t="s">
        <v>406</v>
      </c>
      <c r="C61" s="136" t="s">
        <v>46</v>
      </c>
      <c r="D61" s="136" t="s">
        <v>57</v>
      </c>
      <c r="E61" s="118" t="s">
        <v>378</v>
      </c>
      <c r="F61" s="127" t="s">
        <v>65</v>
      </c>
      <c r="G61" s="57">
        <v>20.8</v>
      </c>
      <c r="H61" s="57"/>
      <c r="I61" s="58">
        <f>G61+H61</f>
        <v>20.8</v>
      </c>
      <c r="J61" s="57"/>
      <c r="K61" s="58">
        <f>I61+J61</f>
        <v>20.8</v>
      </c>
      <c r="L61" s="57">
        <v>-1.2</v>
      </c>
      <c r="M61" s="58">
        <f>K61+L61</f>
        <v>19.6</v>
      </c>
      <c r="N61" s="57">
        <v>-1.2</v>
      </c>
      <c r="O61" s="58">
        <f>M61+N61</f>
        <v>18.400000000000002</v>
      </c>
      <c r="P61" s="57">
        <v>-1.2</v>
      </c>
      <c r="Q61" s="58">
        <f>O61+P61</f>
        <v>17.200000000000003</v>
      </c>
      <c r="R61" s="57">
        <v>-1.2</v>
      </c>
      <c r="S61" s="58">
        <f>Q61+R61</f>
        <v>16.000000000000004</v>
      </c>
      <c r="T61" s="57"/>
      <c r="U61" s="58">
        <f>S61+T61</f>
        <v>16.000000000000004</v>
      </c>
      <c r="V61" s="57"/>
      <c r="W61" s="58">
        <f>U61+V61</f>
        <v>16.000000000000004</v>
      </c>
      <c r="X61" s="57"/>
      <c r="Y61" s="58">
        <f>W61+X61</f>
        <v>16.000000000000004</v>
      </c>
      <c r="Z61" s="57"/>
      <c r="AA61" s="58">
        <f>Y61+Z61</f>
        <v>16.000000000000004</v>
      </c>
      <c r="AB61" s="226">
        <v>3.72038</v>
      </c>
      <c r="AC61" s="58">
        <f>AA61+AB61</f>
        <v>19.720380000000002</v>
      </c>
    </row>
    <row r="62" spans="1:29" s="138" customFormat="1" ht="28.5" customHeight="1">
      <c r="A62" s="125" t="s">
        <v>436</v>
      </c>
      <c r="B62" s="106" t="s">
        <v>406</v>
      </c>
      <c r="C62" s="137" t="s">
        <v>46</v>
      </c>
      <c r="D62" s="137" t="s">
        <v>57</v>
      </c>
      <c r="E62" s="108" t="s">
        <v>379</v>
      </c>
      <c r="F62" s="92"/>
      <c r="G62" s="93">
        <f aca="true" t="shared" si="27" ref="G62:L62">G67+G71</f>
        <v>20</v>
      </c>
      <c r="H62" s="93">
        <f t="shared" si="27"/>
        <v>20</v>
      </c>
      <c r="I62" s="93">
        <f t="shared" si="27"/>
        <v>40</v>
      </c>
      <c r="J62" s="93">
        <f t="shared" si="27"/>
        <v>0</v>
      </c>
      <c r="K62" s="93">
        <f t="shared" si="27"/>
        <v>40</v>
      </c>
      <c r="L62" s="93">
        <f t="shared" si="27"/>
        <v>0</v>
      </c>
      <c r="M62" s="93">
        <f aca="true" t="shared" si="28" ref="M62:Y62">M67+M71+M63</f>
        <v>40</v>
      </c>
      <c r="N62" s="231">
        <f t="shared" si="28"/>
        <v>214.52102</v>
      </c>
      <c r="O62" s="231">
        <f t="shared" si="28"/>
        <v>254.52102</v>
      </c>
      <c r="P62" s="231">
        <f t="shared" si="28"/>
        <v>954.51076</v>
      </c>
      <c r="Q62" s="231">
        <f t="shared" si="28"/>
        <v>1209.03178</v>
      </c>
      <c r="R62" s="231">
        <f t="shared" si="28"/>
        <v>0</v>
      </c>
      <c r="S62" s="231">
        <f t="shared" si="28"/>
        <v>1209.03178</v>
      </c>
      <c r="T62" s="231">
        <f t="shared" si="28"/>
        <v>0</v>
      </c>
      <c r="U62" s="231">
        <f t="shared" si="28"/>
        <v>1209.03178</v>
      </c>
      <c r="V62" s="231">
        <f t="shared" si="28"/>
        <v>-350</v>
      </c>
      <c r="W62" s="231">
        <f t="shared" si="28"/>
        <v>859.03178</v>
      </c>
      <c r="X62" s="231">
        <f t="shared" si="28"/>
        <v>60</v>
      </c>
      <c r="Y62" s="231">
        <f t="shared" si="28"/>
        <v>919.03178</v>
      </c>
      <c r="Z62" s="231">
        <f>Z67+Z71+Z63</f>
        <v>0</v>
      </c>
      <c r="AA62" s="231">
        <f>AA67+AA71+AA63</f>
        <v>919.03178</v>
      </c>
      <c r="AB62" s="231">
        <f>AB67+AB71+AB63</f>
        <v>-36.6405</v>
      </c>
      <c r="AC62" s="231">
        <f>AC67+AC71+AC63</f>
        <v>882.39128</v>
      </c>
    </row>
    <row r="63" spans="1:29" s="138" customFormat="1" ht="28.5" customHeight="1">
      <c r="A63" s="79" t="s">
        <v>100</v>
      </c>
      <c r="B63" s="77" t="s">
        <v>406</v>
      </c>
      <c r="C63" s="83" t="s">
        <v>46</v>
      </c>
      <c r="D63" s="83" t="s">
        <v>57</v>
      </c>
      <c r="E63" s="81" t="s">
        <v>99</v>
      </c>
      <c r="F63" s="92"/>
      <c r="G63" s="93"/>
      <c r="H63" s="93"/>
      <c r="I63" s="93"/>
      <c r="J63" s="93"/>
      <c r="K63" s="93"/>
      <c r="L63" s="93"/>
      <c r="M63" s="91">
        <f aca="true" t="shared" si="29" ref="M63:AB65">M64</f>
        <v>0</v>
      </c>
      <c r="N63" s="228">
        <f t="shared" si="29"/>
        <v>164.52102</v>
      </c>
      <c r="O63" s="228">
        <f t="shared" si="29"/>
        <v>164.52102</v>
      </c>
      <c r="P63" s="228">
        <f t="shared" si="29"/>
        <v>954.51076</v>
      </c>
      <c r="Q63" s="228">
        <f t="shared" si="29"/>
        <v>1119.03178</v>
      </c>
      <c r="R63" s="228">
        <f t="shared" si="29"/>
        <v>0</v>
      </c>
      <c r="S63" s="228">
        <f t="shared" si="29"/>
        <v>1119.03178</v>
      </c>
      <c r="T63" s="228">
        <f t="shared" si="29"/>
        <v>0</v>
      </c>
      <c r="U63" s="228">
        <f t="shared" si="29"/>
        <v>1119.03178</v>
      </c>
      <c r="V63" s="228">
        <f t="shared" si="29"/>
        <v>-300</v>
      </c>
      <c r="W63" s="228">
        <f t="shared" si="29"/>
        <v>819.03178</v>
      </c>
      <c r="X63" s="228">
        <f t="shared" si="29"/>
        <v>0</v>
      </c>
      <c r="Y63" s="228">
        <f t="shared" si="29"/>
        <v>819.03178</v>
      </c>
      <c r="Z63" s="228">
        <f t="shared" si="29"/>
        <v>0</v>
      </c>
      <c r="AA63" s="228">
        <f t="shared" si="29"/>
        <v>819.03178</v>
      </c>
      <c r="AB63" s="228">
        <f t="shared" si="29"/>
        <v>-49.737</v>
      </c>
      <c r="AC63" s="228">
        <f aca="true" t="shared" si="30" ref="AB63:AC65">AC64</f>
        <v>769.2947800000001</v>
      </c>
    </row>
    <row r="64" spans="1:29" s="138" customFormat="1" ht="15.75">
      <c r="A64" s="36" t="s">
        <v>343</v>
      </c>
      <c r="B64" s="69" t="s">
        <v>406</v>
      </c>
      <c r="C64" s="28" t="s">
        <v>46</v>
      </c>
      <c r="D64" s="28" t="s">
        <v>57</v>
      </c>
      <c r="E64" s="135" t="s">
        <v>99</v>
      </c>
      <c r="F64" s="47" t="s">
        <v>459</v>
      </c>
      <c r="G64" s="93"/>
      <c r="H64" s="93"/>
      <c r="I64" s="93"/>
      <c r="J64" s="93"/>
      <c r="K64" s="93"/>
      <c r="L64" s="93"/>
      <c r="M64" s="91">
        <f t="shared" si="29"/>
        <v>0</v>
      </c>
      <c r="N64" s="230">
        <f t="shared" si="29"/>
        <v>164.52102</v>
      </c>
      <c r="O64" s="230">
        <f t="shared" si="29"/>
        <v>164.52102</v>
      </c>
      <c r="P64" s="230">
        <f t="shared" si="29"/>
        <v>954.51076</v>
      </c>
      <c r="Q64" s="230">
        <f t="shared" si="29"/>
        <v>1119.03178</v>
      </c>
      <c r="R64" s="230">
        <f t="shared" si="29"/>
        <v>0</v>
      </c>
      <c r="S64" s="230">
        <f t="shared" si="29"/>
        <v>1119.03178</v>
      </c>
      <c r="T64" s="230">
        <f t="shared" si="29"/>
        <v>0</v>
      </c>
      <c r="U64" s="230">
        <f t="shared" si="29"/>
        <v>1119.03178</v>
      </c>
      <c r="V64" s="230">
        <f t="shared" si="29"/>
        <v>-300</v>
      </c>
      <c r="W64" s="230">
        <f t="shared" si="29"/>
        <v>819.03178</v>
      </c>
      <c r="X64" s="230">
        <f t="shared" si="29"/>
        <v>0</v>
      </c>
      <c r="Y64" s="230">
        <f t="shared" si="29"/>
        <v>819.03178</v>
      </c>
      <c r="Z64" s="230">
        <f t="shared" si="29"/>
        <v>0</v>
      </c>
      <c r="AA64" s="230">
        <f t="shared" si="29"/>
        <v>819.03178</v>
      </c>
      <c r="AB64" s="230">
        <f t="shared" si="30"/>
        <v>-49.737</v>
      </c>
      <c r="AC64" s="230">
        <f t="shared" si="30"/>
        <v>769.2947800000001</v>
      </c>
    </row>
    <row r="65" spans="1:29" s="138" customFormat="1" ht="15.75">
      <c r="A65" s="36" t="s">
        <v>460</v>
      </c>
      <c r="B65" s="69" t="s">
        <v>406</v>
      </c>
      <c r="C65" s="28" t="s">
        <v>46</v>
      </c>
      <c r="D65" s="28" t="s">
        <v>57</v>
      </c>
      <c r="E65" s="135" t="s">
        <v>99</v>
      </c>
      <c r="F65" s="47" t="s">
        <v>461</v>
      </c>
      <c r="G65" s="93"/>
      <c r="H65" s="93"/>
      <c r="I65" s="93"/>
      <c r="J65" s="93"/>
      <c r="K65" s="93"/>
      <c r="L65" s="93"/>
      <c r="M65" s="91">
        <f t="shared" si="29"/>
        <v>0</v>
      </c>
      <c r="N65" s="230">
        <f t="shared" si="29"/>
        <v>164.52102</v>
      </c>
      <c r="O65" s="230">
        <f t="shared" si="29"/>
        <v>164.52102</v>
      </c>
      <c r="P65" s="230">
        <f t="shared" si="29"/>
        <v>954.51076</v>
      </c>
      <c r="Q65" s="230">
        <f t="shared" si="29"/>
        <v>1119.03178</v>
      </c>
      <c r="R65" s="230">
        <f t="shared" si="29"/>
        <v>0</v>
      </c>
      <c r="S65" s="230">
        <f t="shared" si="29"/>
        <v>1119.03178</v>
      </c>
      <c r="T65" s="230">
        <f t="shared" si="29"/>
        <v>0</v>
      </c>
      <c r="U65" s="230">
        <f t="shared" si="29"/>
        <v>1119.03178</v>
      </c>
      <c r="V65" s="230">
        <f t="shared" si="29"/>
        <v>-300</v>
      </c>
      <c r="W65" s="230">
        <f t="shared" si="29"/>
        <v>819.03178</v>
      </c>
      <c r="X65" s="230">
        <f t="shared" si="29"/>
        <v>0</v>
      </c>
      <c r="Y65" s="230">
        <f t="shared" si="29"/>
        <v>819.03178</v>
      </c>
      <c r="Z65" s="230">
        <f t="shared" si="29"/>
        <v>0</v>
      </c>
      <c r="AA65" s="230">
        <f t="shared" si="29"/>
        <v>819.03178</v>
      </c>
      <c r="AB65" s="230">
        <f t="shared" si="30"/>
        <v>-49.737</v>
      </c>
      <c r="AC65" s="230">
        <f t="shared" si="30"/>
        <v>769.2947800000001</v>
      </c>
    </row>
    <row r="66" spans="1:29" s="138" customFormat="1" ht="89.25" hidden="1">
      <c r="A66" s="129" t="s">
        <v>0</v>
      </c>
      <c r="B66" s="116" t="s">
        <v>406</v>
      </c>
      <c r="C66" s="139" t="s">
        <v>46</v>
      </c>
      <c r="D66" s="139" t="s">
        <v>57</v>
      </c>
      <c r="E66" s="153" t="s">
        <v>99</v>
      </c>
      <c r="F66" s="150" t="s">
        <v>35</v>
      </c>
      <c r="G66" s="225"/>
      <c r="H66" s="225"/>
      <c r="I66" s="225"/>
      <c r="J66" s="225"/>
      <c r="K66" s="225"/>
      <c r="L66" s="225"/>
      <c r="M66" s="225"/>
      <c r="N66" s="229">
        <v>164.52102</v>
      </c>
      <c r="O66" s="229">
        <f>M66+N66</f>
        <v>164.52102</v>
      </c>
      <c r="P66" s="229">
        <v>954.51076</v>
      </c>
      <c r="Q66" s="229">
        <f>O66+P66</f>
        <v>1119.03178</v>
      </c>
      <c r="R66" s="229"/>
      <c r="S66" s="229">
        <f>Q66+R66</f>
        <v>1119.03178</v>
      </c>
      <c r="T66" s="229"/>
      <c r="U66" s="229">
        <f>S66+T66</f>
        <v>1119.03178</v>
      </c>
      <c r="V66" s="229">
        <v>-300</v>
      </c>
      <c r="W66" s="229">
        <f>U66+V66</f>
        <v>819.03178</v>
      </c>
      <c r="X66" s="229"/>
      <c r="Y66" s="229">
        <f>W66+X66</f>
        <v>819.03178</v>
      </c>
      <c r="Z66" s="229"/>
      <c r="AA66" s="229">
        <f>Y66+Z66</f>
        <v>819.03178</v>
      </c>
      <c r="AB66" s="229">
        <v>-49.737</v>
      </c>
      <c r="AC66" s="229">
        <f>AA66+AB66</f>
        <v>769.2947800000001</v>
      </c>
    </row>
    <row r="67" spans="1:29" s="20" customFormat="1" ht="28.5" customHeight="1">
      <c r="A67" s="79" t="s">
        <v>437</v>
      </c>
      <c r="B67" s="77" t="s">
        <v>406</v>
      </c>
      <c r="C67" s="83" t="s">
        <v>46</v>
      </c>
      <c r="D67" s="83" t="s">
        <v>57</v>
      </c>
      <c r="E67" s="81" t="s">
        <v>380</v>
      </c>
      <c r="F67" s="78"/>
      <c r="G67" s="91">
        <f aca="true" t="shared" si="31" ref="G67:AB69">G68</f>
        <v>20</v>
      </c>
      <c r="H67" s="91">
        <f t="shared" si="31"/>
        <v>20</v>
      </c>
      <c r="I67" s="91">
        <f t="shared" si="31"/>
        <v>40</v>
      </c>
      <c r="J67" s="91">
        <f t="shared" si="31"/>
        <v>0</v>
      </c>
      <c r="K67" s="91">
        <f t="shared" si="31"/>
        <v>40</v>
      </c>
      <c r="L67" s="91">
        <f t="shared" si="31"/>
        <v>0</v>
      </c>
      <c r="M67" s="91">
        <f t="shared" si="31"/>
        <v>40</v>
      </c>
      <c r="N67" s="91">
        <f t="shared" si="31"/>
        <v>0</v>
      </c>
      <c r="O67" s="91">
        <f t="shared" si="31"/>
        <v>40</v>
      </c>
      <c r="P67" s="91">
        <f t="shared" si="31"/>
        <v>0</v>
      </c>
      <c r="Q67" s="91">
        <f t="shared" si="31"/>
        <v>40</v>
      </c>
      <c r="R67" s="91">
        <f t="shared" si="31"/>
        <v>0</v>
      </c>
      <c r="S67" s="91">
        <f t="shared" si="31"/>
        <v>40</v>
      </c>
      <c r="T67" s="91">
        <f t="shared" si="31"/>
        <v>0</v>
      </c>
      <c r="U67" s="91">
        <f t="shared" si="31"/>
        <v>40</v>
      </c>
      <c r="V67" s="91">
        <f t="shared" si="31"/>
        <v>0</v>
      </c>
      <c r="W67" s="91">
        <f t="shared" si="31"/>
        <v>40</v>
      </c>
      <c r="X67" s="91">
        <f t="shared" si="31"/>
        <v>10</v>
      </c>
      <c r="Y67" s="91">
        <f t="shared" si="31"/>
        <v>50</v>
      </c>
      <c r="Z67" s="91">
        <f t="shared" si="31"/>
        <v>0</v>
      </c>
      <c r="AA67" s="91">
        <f t="shared" si="31"/>
        <v>50</v>
      </c>
      <c r="AB67" s="353">
        <f t="shared" si="31"/>
        <v>-0.4495</v>
      </c>
      <c r="AC67" s="91">
        <f>AC68</f>
        <v>49.5505</v>
      </c>
    </row>
    <row r="68" spans="1:29" s="20" customFormat="1" ht="28.5" customHeight="1">
      <c r="A68" s="46" t="s">
        <v>456</v>
      </c>
      <c r="B68" s="69" t="s">
        <v>406</v>
      </c>
      <c r="C68" s="28" t="s">
        <v>46</v>
      </c>
      <c r="D68" s="28" t="s">
        <v>57</v>
      </c>
      <c r="E68" s="135" t="s">
        <v>380</v>
      </c>
      <c r="F68" s="47" t="s">
        <v>457</v>
      </c>
      <c r="G68" s="91">
        <f t="shared" si="31"/>
        <v>20</v>
      </c>
      <c r="H68" s="91">
        <f t="shared" si="31"/>
        <v>20</v>
      </c>
      <c r="I68" s="75">
        <f t="shared" si="31"/>
        <v>40</v>
      </c>
      <c r="J68" s="75">
        <f t="shared" si="31"/>
        <v>0</v>
      </c>
      <c r="K68" s="75">
        <f t="shared" si="31"/>
        <v>40</v>
      </c>
      <c r="L68" s="75">
        <f t="shared" si="31"/>
        <v>0</v>
      </c>
      <c r="M68" s="75">
        <f t="shared" si="31"/>
        <v>40</v>
      </c>
      <c r="N68" s="75">
        <f t="shared" si="31"/>
        <v>0</v>
      </c>
      <c r="O68" s="75">
        <f t="shared" si="31"/>
        <v>40</v>
      </c>
      <c r="P68" s="75">
        <f t="shared" si="31"/>
        <v>0</v>
      </c>
      <c r="Q68" s="75">
        <f t="shared" si="31"/>
        <v>40</v>
      </c>
      <c r="R68" s="75">
        <f t="shared" si="31"/>
        <v>0</v>
      </c>
      <c r="S68" s="75">
        <f t="shared" si="31"/>
        <v>40</v>
      </c>
      <c r="T68" s="75">
        <f t="shared" si="31"/>
        <v>0</v>
      </c>
      <c r="U68" s="75">
        <f t="shared" si="31"/>
        <v>40</v>
      </c>
      <c r="V68" s="75">
        <f aca="true" t="shared" si="32" ref="V68:AB69">V69</f>
        <v>0</v>
      </c>
      <c r="W68" s="75">
        <f t="shared" si="32"/>
        <v>40</v>
      </c>
      <c r="X68" s="75">
        <f t="shared" si="32"/>
        <v>10</v>
      </c>
      <c r="Y68" s="75">
        <f t="shared" si="32"/>
        <v>50</v>
      </c>
      <c r="Z68" s="75">
        <f t="shared" si="32"/>
        <v>0</v>
      </c>
      <c r="AA68" s="75">
        <f t="shared" si="32"/>
        <v>50</v>
      </c>
      <c r="AB68" s="75">
        <f t="shared" si="32"/>
        <v>-0.4495</v>
      </c>
      <c r="AC68" s="75">
        <f>AC69</f>
        <v>49.5505</v>
      </c>
    </row>
    <row r="69" spans="1:29" s="20" customFormat="1" ht="28.5" customHeight="1">
      <c r="A69" s="33" t="s">
        <v>458</v>
      </c>
      <c r="B69" s="69" t="s">
        <v>406</v>
      </c>
      <c r="C69" s="28" t="s">
        <v>46</v>
      </c>
      <c r="D69" s="28" t="s">
        <v>57</v>
      </c>
      <c r="E69" s="135" t="s">
        <v>380</v>
      </c>
      <c r="F69" s="47" t="s">
        <v>424</v>
      </c>
      <c r="G69" s="91">
        <f t="shared" si="31"/>
        <v>20</v>
      </c>
      <c r="H69" s="91">
        <f t="shared" si="31"/>
        <v>20</v>
      </c>
      <c r="I69" s="75">
        <f t="shared" si="31"/>
        <v>40</v>
      </c>
      <c r="J69" s="75">
        <f t="shared" si="31"/>
        <v>0</v>
      </c>
      <c r="K69" s="75">
        <f t="shared" si="31"/>
        <v>40</v>
      </c>
      <c r="L69" s="75">
        <f t="shared" si="31"/>
        <v>0</v>
      </c>
      <c r="M69" s="75">
        <f t="shared" si="31"/>
        <v>40</v>
      </c>
      <c r="N69" s="75">
        <f t="shared" si="31"/>
        <v>0</v>
      </c>
      <c r="O69" s="75">
        <f t="shared" si="31"/>
        <v>40</v>
      </c>
      <c r="P69" s="75">
        <f t="shared" si="31"/>
        <v>0</v>
      </c>
      <c r="Q69" s="75">
        <f t="shared" si="31"/>
        <v>40</v>
      </c>
      <c r="R69" s="75">
        <f t="shared" si="31"/>
        <v>0</v>
      </c>
      <c r="S69" s="75">
        <f t="shared" si="31"/>
        <v>40</v>
      </c>
      <c r="T69" s="75">
        <f t="shared" si="31"/>
        <v>0</v>
      </c>
      <c r="U69" s="75">
        <f t="shared" si="31"/>
        <v>40</v>
      </c>
      <c r="V69" s="75">
        <f t="shared" si="32"/>
        <v>0</v>
      </c>
      <c r="W69" s="75">
        <f t="shared" si="32"/>
        <v>40</v>
      </c>
      <c r="X69" s="75">
        <f t="shared" si="32"/>
        <v>10</v>
      </c>
      <c r="Y69" s="75">
        <f t="shared" si="32"/>
        <v>50</v>
      </c>
      <c r="Z69" s="75">
        <f t="shared" si="32"/>
        <v>0</v>
      </c>
      <c r="AA69" s="75">
        <f t="shared" si="32"/>
        <v>50</v>
      </c>
      <c r="AB69" s="75">
        <f t="shared" si="32"/>
        <v>-0.4495</v>
      </c>
      <c r="AC69" s="75">
        <f>AC70</f>
        <v>49.5505</v>
      </c>
    </row>
    <row r="70" spans="1:29" s="5" customFormat="1" ht="27" customHeight="1" hidden="1">
      <c r="A70" s="128" t="s">
        <v>334</v>
      </c>
      <c r="B70" s="69" t="s">
        <v>406</v>
      </c>
      <c r="C70" s="139" t="s">
        <v>46</v>
      </c>
      <c r="D70" s="136" t="s">
        <v>57</v>
      </c>
      <c r="E70" s="118" t="s">
        <v>380</v>
      </c>
      <c r="F70" s="127" t="s">
        <v>65</v>
      </c>
      <c r="G70" s="57">
        <v>20</v>
      </c>
      <c r="H70" s="57">
        <v>20</v>
      </c>
      <c r="I70" s="210">
        <f>G70+H70</f>
        <v>40</v>
      </c>
      <c r="J70" s="210"/>
      <c r="K70" s="210">
        <f>I70+J70</f>
        <v>40</v>
      </c>
      <c r="L70" s="210"/>
      <c r="M70" s="210">
        <f>K70+L70</f>
        <v>40</v>
      </c>
      <c r="N70" s="210"/>
      <c r="O70" s="210">
        <f>M70+N70</f>
        <v>40</v>
      </c>
      <c r="P70" s="210"/>
      <c r="Q70" s="210">
        <f>O70+P70</f>
        <v>40</v>
      </c>
      <c r="R70" s="210"/>
      <c r="S70" s="210">
        <f>Q70+R70</f>
        <v>40</v>
      </c>
      <c r="T70" s="210"/>
      <c r="U70" s="210">
        <f>S70+T70</f>
        <v>40</v>
      </c>
      <c r="V70" s="210"/>
      <c r="W70" s="210">
        <f>U70+V70</f>
        <v>40</v>
      </c>
      <c r="X70" s="210">
        <v>10</v>
      </c>
      <c r="Y70" s="210">
        <f>W70+X70</f>
        <v>50</v>
      </c>
      <c r="Z70" s="210"/>
      <c r="AA70" s="210">
        <f>Y70+Z70</f>
        <v>50</v>
      </c>
      <c r="AB70" s="355">
        <v>-0.4495</v>
      </c>
      <c r="AC70" s="210">
        <f>AA70+AB70</f>
        <v>49.5505</v>
      </c>
    </row>
    <row r="71" spans="1:29" s="5" customFormat="1" ht="16.5" customHeight="1">
      <c r="A71" s="36" t="s">
        <v>4</v>
      </c>
      <c r="B71" s="69" t="s">
        <v>406</v>
      </c>
      <c r="C71" s="73" t="s">
        <v>46</v>
      </c>
      <c r="D71" s="35" t="s">
        <v>57</v>
      </c>
      <c r="E71" s="84" t="s">
        <v>5</v>
      </c>
      <c r="F71" s="34"/>
      <c r="G71" s="57">
        <f aca="true" t="shared" si="33" ref="G71:AB73">G72</f>
        <v>0</v>
      </c>
      <c r="H71" s="57">
        <f t="shared" si="33"/>
        <v>0</v>
      </c>
      <c r="I71" s="57">
        <f t="shared" si="33"/>
        <v>0</v>
      </c>
      <c r="J71" s="57">
        <f t="shared" si="33"/>
        <v>0</v>
      </c>
      <c r="K71" s="57">
        <f t="shared" si="33"/>
        <v>0</v>
      </c>
      <c r="L71" s="57">
        <f t="shared" si="33"/>
        <v>0</v>
      </c>
      <c r="M71" s="57">
        <f t="shared" si="33"/>
        <v>0</v>
      </c>
      <c r="N71" s="57">
        <f t="shared" si="33"/>
        <v>50</v>
      </c>
      <c r="O71" s="57">
        <f t="shared" si="33"/>
        <v>50</v>
      </c>
      <c r="P71" s="57">
        <f t="shared" si="33"/>
        <v>0</v>
      </c>
      <c r="Q71" s="57">
        <f t="shared" si="33"/>
        <v>50</v>
      </c>
      <c r="R71" s="57">
        <f t="shared" si="33"/>
        <v>0</v>
      </c>
      <c r="S71" s="57">
        <f t="shared" si="33"/>
        <v>50</v>
      </c>
      <c r="T71" s="57">
        <f t="shared" si="33"/>
        <v>0</v>
      </c>
      <c r="U71" s="57">
        <f t="shared" si="33"/>
        <v>50</v>
      </c>
      <c r="V71" s="57">
        <f t="shared" si="33"/>
        <v>-50</v>
      </c>
      <c r="W71" s="57">
        <f t="shared" si="33"/>
        <v>0</v>
      </c>
      <c r="X71" s="57">
        <f t="shared" si="33"/>
        <v>50</v>
      </c>
      <c r="Y71" s="57">
        <f t="shared" si="33"/>
        <v>50</v>
      </c>
      <c r="Z71" s="57">
        <f t="shared" si="33"/>
        <v>0</v>
      </c>
      <c r="AA71" s="57">
        <f t="shared" si="33"/>
        <v>50</v>
      </c>
      <c r="AB71" s="89">
        <f t="shared" si="33"/>
        <v>13.546</v>
      </c>
      <c r="AC71" s="57">
        <f>AC72</f>
        <v>63.546</v>
      </c>
    </row>
    <row r="72" spans="1:29" s="5" customFormat="1" ht="17.25" customHeight="1">
      <c r="A72" s="36" t="s">
        <v>343</v>
      </c>
      <c r="B72" s="69" t="s">
        <v>406</v>
      </c>
      <c r="C72" s="73" t="s">
        <v>46</v>
      </c>
      <c r="D72" s="35" t="s">
        <v>57</v>
      </c>
      <c r="E72" s="84" t="s">
        <v>5</v>
      </c>
      <c r="F72" s="34" t="s">
        <v>459</v>
      </c>
      <c r="G72" s="57">
        <f t="shared" si="33"/>
        <v>0</v>
      </c>
      <c r="H72" s="57">
        <f t="shared" si="33"/>
        <v>0</v>
      </c>
      <c r="I72" s="57">
        <f t="shared" si="33"/>
        <v>0</v>
      </c>
      <c r="J72" s="57">
        <f t="shared" si="33"/>
        <v>0</v>
      </c>
      <c r="K72" s="57">
        <f t="shared" si="33"/>
        <v>0</v>
      </c>
      <c r="L72" s="57">
        <f t="shared" si="33"/>
        <v>0</v>
      </c>
      <c r="M72" s="57">
        <f t="shared" si="33"/>
        <v>0</v>
      </c>
      <c r="N72" s="57">
        <f t="shared" si="33"/>
        <v>50</v>
      </c>
      <c r="O72" s="57">
        <f t="shared" si="33"/>
        <v>50</v>
      </c>
      <c r="P72" s="57">
        <f t="shared" si="33"/>
        <v>0</v>
      </c>
      <c r="Q72" s="57">
        <f t="shared" si="33"/>
        <v>50</v>
      </c>
      <c r="R72" s="57">
        <f t="shared" si="33"/>
        <v>0</v>
      </c>
      <c r="S72" s="57">
        <f t="shared" si="33"/>
        <v>50</v>
      </c>
      <c r="T72" s="57">
        <f t="shared" si="33"/>
        <v>0</v>
      </c>
      <c r="U72" s="57">
        <f t="shared" si="33"/>
        <v>50</v>
      </c>
      <c r="V72" s="57">
        <f aca="true" t="shared" si="34" ref="V72:AB73">V73</f>
        <v>-50</v>
      </c>
      <c r="W72" s="57">
        <f t="shared" si="34"/>
        <v>0</v>
      </c>
      <c r="X72" s="57">
        <f t="shared" si="34"/>
        <v>50</v>
      </c>
      <c r="Y72" s="57">
        <f t="shared" si="34"/>
        <v>50</v>
      </c>
      <c r="Z72" s="57">
        <f t="shared" si="34"/>
        <v>0</v>
      </c>
      <c r="AA72" s="57">
        <f t="shared" si="34"/>
        <v>50</v>
      </c>
      <c r="AB72" s="57">
        <f t="shared" si="34"/>
        <v>13.546</v>
      </c>
      <c r="AC72" s="57">
        <f>AC73</f>
        <v>63.546</v>
      </c>
    </row>
    <row r="73" spans="1:29" s="5" customFormat="1" ht="18" customHeight="1">
      <c r="A73" s="46" t="s">
        <v>1</v>
      </c>
      <c r="B73" s="69" t="s">
        <v>406</v>
      </c>
      <c r="C73" s="73" t="s">
        <v>46</v>
      </c>
      <c r="D73" s="35" t="s">
        <v>57</v>
      </c>
      <c r="E73" s="84" t="s">
        <v>5</v>
      </c>
      <c r="F73" s="34" t="s">
        <v>427</v>
      </c>
      <c r="G73" s="57">
        <f t="shared" si="33"/>
        <v>0</v>
      </c>
      <c r="H73" s="57">
        <f t="shared" si="33"/>
        <v>0</v>
      </c>
      <c r="I73" s="57">
        <f t="shared" si="33"/>
        <v>0</v>
      </c>
      <c r="J73" s="57">
        <f t="shared" si="33"/>
        <v>0</v>
      </c>
      <c r="K73" s="57">
        <f t="shared" si="33"/>
        <v>0</v>
      </c>
      <c r="L73" s="57">
        <f t="shared" si="33"/>
        <v>0</v>
      </c>
      <c r="M73" s="57">
        <f t="shared" si="33"/>
        <v>0</v>
      </c>
      <c r="N73" s="57">
        <f t="shared" si="33"/>
        <v>50</v>
      </c>
      <c r="O73" s="57">
        <f t="shared" si="33"/>
        <v>50</v>
      </c>
      <c r="P73" s="57">
        <f t="shared" si="33"/>
        <v>0</v>
      </c>
      <c r="Q73" s="57">
        <f t="shared" si="33"/>
        <v>50</v>
      </c>
      <c r="R73" s="57">
        <f t="shared" si="33"/>
        <v>0</v>
      </c>
      <c r="S73" s="57">
        <f t="shared" si="33"/>
        <v>50</v>
      </c>
      <c r="T73" s="57">
        <f t="shared" si="33"/>
        <v>0</v>
      </c>
      <c r="U73" s="57">
        <f t="shared" si="33"/>
        <v>50</v>
      </c>
      <c r="V73" s="57">
        <f t="shared" si="34"/>
        <v>-50</v>
      </c>
      <c r="W73" s="57">
        <f t="shared" si="34"/>
        <v>0</v>
      </c>
      <c r="X73" s="57">
        <f t="shared" si="34"/>
        <v>50</v>
      </c>
      <c r="Y73" s="57">
        <f t="shared" si="34"/>
        <v>50</v>
      </c>
      <c r="Z73" s="57">
        <f t="shared" si="34"/>
        <v>0</v>
      </c>
      <c r="AA73" s="57">
        <f t="shared" si="34"/>
        <v>50</v>
      </c>
      <c r="AB73" s="57">
        <f t="shared" si="34"/>
        <v>13.546</v>
      </c>
      <c r="AC73" s="57">
        <f>AC74</f>
        <v>63.546</v>
      </c>
    </row>
    <row r="74" spans="1:29" s="5" customFormat="1" ht="15.75" customHeight="1" hidden="1">
      <c r="A74" s="128" t="s">
        <v>430</v>
      </c>
      <c r="B74" s="69" t="s">
        <v>406</v>
      </c>
      <c r="C74" s="139" t="s">
        <v>46</v>
      </c>
      <c r="D74" s="136" t="s">
        <v>57</v>
      </c>
      <c r="E74" s="118" t="s">
        <v>5</v>
      </c>
      <c r="F74" s="127" t="s">
        <v>429</v>
      </c>
      <c r="G74" s="57"/>
      <c r="H74" s="57"/>
      <c r="I74" s="210">
        <f>G74+H74</f>
        <v>0</v>
      </c>
      <c r="J74" s="210"/>
      <c r="K74" s="210">
        <f>I74+J74</f>
        <v>0</v>
      </c>
      <c r="L74" s="210"/>
      <c r="M74" s="210">
        <f>K74+L74</f>
        <v>0</v>
      </c>
      <c r="N74" s="210">
        <v>50</v>
      </c>
      <c r="O74" s="210">
        <f>M74+N74</f>
        <v>50</v>
      </c>
      <c r="P74" s="210"/>
      <c r="Q74" s="210">
        <f>O74+P74</f>
        <v>50</v>
      </c>
      <c r="R74" s="210"/>
      <c r="S74" s="210">
        <f>Q74+R74</f>
        <v>50</v>
      </c>
      <c r="T74" s="210"/>
      <c r="U74" s="210">
        <f>S74+T74</f>
        <v>50</v>
      </c>
      <c r="V74" s="210">
        <v>-50</v>
      </c>
      <c r="W74" s="210">
        <f>U74+V74</f>
        <v>0</v>
      </c>
      <c r="X74" s="210">
        <v>50</v>
      </c>
      <c r="Y74" s="210">
        <f>W74+X74</f>
        <v>50</v>
      </c>
      <c r="Z74" s="210"/>
      <c r="AA74" s="210">
        <f>Y74+Z74</f>
        <v>50</v>
      </c>
      <c r="AB74" s="354">
        <v>13.546</v>
      </c>
      <c r="AC74" s="210">
        <f>AA74+AB74</f>
        <v>63.546</v>
      </c>
    </row>
    <row r="75" spans="1:29" s="14" customFormat="1" ht="15" customHeight="1">
      <c r="A75" s="38" t="s">
        <v>70</v>
      </c>
      <c r="B75" s="68" t="s">
        <v>406</v>
      </c>
      <c r="C75" s="39" t="s">
        <v>47</v>
      </c>
      <c r="D75" s="39"/>
      <c r="E75" s="42"/>
      <c r="F75" s="39"/>
      <c r="G75" s="61">
        <f aca="true" t="shared" si="35" ref="G75:AB77">G76</f>
        <v>580.7</v>
      </c>
      <c r="H75" s="61">
        <f t="shared" si="35"/>
        <v>0</v>
      </c>
      <c r="I75" s="61">
        <f t="shared" si="35"/>
        <v>580.7</v>
      </c>
      <c r="J75" s="61">
        <f t="shared" si="35"/>
        <v>0</v>
      </c>
      <c r="K75" s="61">
        <f t="shared" si="35"/>
        <v>580.7</v>
      </c>
      <c r="L75" s="61">
        <f t="shared" si="35"/>
        <v>0</v>
      </c>
      <c r="M75" s="61">
        <f t="shared" si="35"/>
        <v>580.7</v>
      </c>
      <c r="N75" s="61">
        <f t="shared" si="35"/>
        <v>0</v>
      </c>
      <c r="O75" s="61">
        <f t="shared" si="35"/>
        <v>580.7</v>
      </c>
      <c r="P75" s="61">
        <f t="shared" si="35"/>
        <v>0</v>
      </c>
      <c r="Q75" s="61">
        <f t="shared" si="35"/>
        <v>580.7</v>
      </c>
      <c r="R75" s="61">
        <f t="shared" si="35"/>
        <v>0</v>
      </c>
      <c r="S75" s="61">
        <f t="shared" si="35"/>
        <v>580.7</v>
      </c>
      <c r="T75" s="61">
        <f t="shared" si="35"/>
        <v>0</v>
      </c>
      <c r="U75" s="61">
        <f t="shared" si="35"/>
        <v>580.7</v>
      </c>
      <c r="V75" s="61">
        <f t="shared" si="35"/>
        <v>0</v>
      </c>
      <c r="W75" s="61">
        <f t="shared" si="35"/>
        <v>580.7</v>
      </c>
      <c r="X75" s="61">
        <f t="shared" si="35"/>
        <v>0</v>
      </c>
      <c r="Y75" s="61">
        <f t="shared" si="35"/>
        <v>580.7</v>
      </c>
      <c r="Z75" s="61">
        <f t="shared" si="35"/>
        <v>0</v>
      </c>
      <c r="AA75" s="61">
        <f t="shared" si="35"/>
        <v>580.7</v>
      </c>
      <c r="AB75" s="61">
        <f t="shared" si="35"/>
        <v>0</v>
      </c>
      <c r="AC75" s="61">
        <f>AC76</f>
        <v>580.7</v>
      </c>
    </row>
    <row r="76" spans="1:29" s="19" customFormat="1" ht="15" customHeight="1">
      <c r="A76" s="27" t="s">
        <v>71</v>
      </c>
      <c r="B76" s="68" t="s">
        <v>406</v>
      </c>
      <c r="C76" s="133" t="s">
        <v>47</v>
      </c>
      <c r="D76" s="133" t="s">
        <v>49</v>
      </c>
      <c r="E76" s="119"/>
      <c r="F76" s="133"/>
      <c r="G76" s="66">
        <f t="shared" si="35"/>
        <v>580.7</v>
      </c>
      <c r="H76" s="66">
        <f t="shared" si="35"/>
        <v>0</v>
      </c>
      <c r="I76" s="66">
        <f t="shared" si="35"/>
        <v>580.7</v>
      </c>
      <c r="J76" s="66">
        <f t="shared" si="35"/>
        <v>0</v>
      </c>
      <c r="K76" s="66">
        <f t="shared" si="35"/>
        <v>580.7</v>
      </c>
      <c r="L76" s="66">
        <f t="shared" si="35"/>
        <v>0</v>
      </c>
      <c r="M76" s="66">
        <f t="shared" si="35"/>
        <v>580.7</v>
      </c>
      <c r="N76" s="66">
        <f t="shared" si="35"/>
        <v>0</v>
      </c>
      <c r="O76" s="66">
        <f t="shared" si="35"/>
        <v>580.7</v>
      </c>
      <c r="P76" s="66">
        <f t="shared" si="35"/>
        <v>0</v>
      </c>
      <c r="Q76" s="66">
        <f t="shared" si="35"/>
        <v>580.7</v>
      </c>
      <c r="R76" s="66">
        <f t="shared" si="35"/>
        <v>0</v>
      </c>
      <c r="S76" s="66">
        <f t="shared" si="35"/>
        <v>580.7</v>
      </c>
      <c r="T76" s="66">
        <f t="shared" si="35"/>
        <v>0</v>
      </c>
      <c r="U76" s="66">
        <f t="shared" si="35"/>
        <v>580.7</v>
      </c>
      <c r="V76" s="66">
        <f aca="true" t="shared" si="36" ref="V76:AB77">V77</f>
        <v>0</v>
      </c>
      <c r="W76" s="66">
        <f t="shared" si="36"/>
        <v>580.7</v>
      </c>
      <c r="X76" s="66">
        <f t="shared" si="36"/>
        <v>0</v>
      </c>
      <c r="Y76" s="66">
        <f t="shared" si="36"/>
        <v>580.7</v>
      </c>
      <c r="Z76" s="66">
        <f t="shared" si="36"/>
        <v>0</v>
      </c>
      <c r="AA76" s="66">
        <f t="shared" si="36"/>
        <v>580.7</v>
      </c>
      <c r="AB76" s="66">
        <f t="shared" si="36"/>
        <v>0</v>
      </c>
      <c r="AC76" s="66">
        <f>AC77</f>
        <v>580.7</v>
      </c>
    </row>
    <row r="77" spans="1:29" ht="30" customHeight="1">
      <c r="A77" s="131" t="s">
        <v>3</v>
      </c>
      <c r="B77" s="106" t="s">
        <v>406</v>
      </c>
      <c r="C77" s="137" t="s">
        <v>47</v>
      </c>
      <c r="D77" s="137" t="s">
        <v>49</v>
      </c>
      <c r="E77" s="108" t="s">
        <v>377</v>
      </c>
      <c r="F77" s="137"/>
      <c r="G77" s="140">
        <f t="shared" si="35"/>
        <v>580.7</v>
      </c>
      <c r="H77" s="140">
        <f t="shared" si="35"/>
        <v>0</v>
      </c>
      <c r="I77" s="140">
        <f t="shared" si="35"/>
        <v>580.7</v>
      </c>
      <c r="J77" s="140">
        <f t="shared" si="35"/>
        <v>0</v>
      </c>
      <c r="K77" s="140">
        <f t="shared" si="35"/>
        <v>580.7</v>
      </c>
      <c r="L77" s="140">
        <f t="shared" si="35"/>
        <v>0</v>
      </c>
      <c r="M77" s="140">
        <f t="shared" si="35"/>
        <v>580.7</v>
      </c>
      <c r="N77" s="140">
        <f t="shared" si="35"/>
        <v>0</v>
      </c>
      <c r="O77" s="140">
        <f t="shared" si="35"/>
        <v>580.7</v>
      </c>
      <c r="P77" s="140">
        <f t="shared" si="35"/>
        <v>0</v>
      </c>
      <c r="Q77" s="140">
        <f t="shared" si="35"/>
        <v>580.7</v>
      </c>
      <c r="R77" s="140">
        <f t="shared" si="35"/>
        <v>0</v>
      </c>
      <c r="S77" s="140">
        <f t="shared" si="35"/>
        <v>580.7</v>
      </c>
      <c r="T77" s="140">
        <f t="shared" si="35"/>
        <v>0</v>
      </c>
      <c r="U77" s="140">
        <f t="shared" si="35"/>
        <v>580.7</v>
      </c>
      <c r="V77" s="140">
        <f t="shared" si="36"/>
        <v>0</v>
      </c>
      <c r="W77" s="140">
        <f t="shared" si="36"/>
        <v>580.7</v>
      </c>
      <c r="X77" s="140">
        <f t="shared" si="36"/>
        <v>0</v>
      </c>
      <c r="Y77" s="140">
        <f t="shared" si="36"/>
        <v>580.7</v>
      </c>
      <c r="Z77" s="140">
        <f t="shared" si="36"/>
        <v>0</v>
      </c>
      <c r="AA77" s="140">
        <f t="shared" si="36"/>
        <v>580.7</v>
      </c>
      <c r="AB77" s="140">
        <f t="shared" si="36"/>
        <v>0</v>
      </c>
      <c r="AC77" s="140">
        <f>AC78</f>
        <v>580.7</v>
      </c>
    </row>
    <row r="78" spans="1:29" s="6" customFormat="1" ht="27.75" customHeight="1">
      <c r="A78" s="134" t="s">
        <v>72</v>
      </c>
      <c r="B78" s="69" t="s">
        <v>406</v>
      </c>
      <c r="C78" s="83" t="s">
        <v>47</v>
      </c>
      <c r="D78" s="83" t="s">
        <v>49</v>
      </c>
      <c r="E78" s="81" t="s">
        <v>381</v>
      </c>
      <c r="F78" s="83"/>
      <c r="G78" s="82">
        <f aca="true" t="shared" si="37" ref="G78:Y78">G79+G84</f>
        <v>580.7</v>
      </c>
      <c r="H78" s="82">
        <f t="shared" si="37"/>
        <v>0</v>
      </c>
      <c r="I78" s="82">
        <f t="shared" si="37"/>
        <v>580.7</v>
      </c>
      <c r="J78" s="82">
        <f t="shared" si="37"/>
        <v>0</v>
      </c>
      <c r="K78" s="82">
        <f t="shared" si="37"/>
        <v>580.7</v>
      </c>
      <c r="L78" s="82">
        <f t="shared" si="37"/>
        <v>0</v>
      </c>
      <c r="M78" s="82">
        <f t="shared" si="37"/>
        <v>580.7</v>
      </c>
      <c r="N78" s="82">
        <f t="shared" si="37"/>
        <v>0</v>
      </c>
      <c r="O78" s="82">
        <f t="shared" si="37"/>
        <v>580.7</v>
      </c>
      <c r="P78" s="82">
        <f t="shared" si="37"/>
        <v>0</v>
      </c>
      <c r="Q78" s="82">
        <f t="shared" si="37"/>
        <v>580.7</v>
      </c>
      <c r="R78" s="82">
        <f t="shared" si="37"/>
        <v>0</v>
      </c>
      <c r="S78" s="82">
        <f t="shared" si="37"/>
        <v>580.7</v>
      </c>
      <c r="T78" s="82">
        <f t="shared" si="37"/>
        <v>0</v>
      </c>
      <c r="U78" s="82">
        <f t="shared" si="37"/>
        <v>580.7</v>
      </c>
      <c r="V78" s="82">
        <f t="shared" si="37"/>
        <v>0</v>
      </c>
      <c r="W78" s="82">
        <f t="shared" si="37"/>
        <v>580.7</v>
      </c>
      <c r="X78" s="82">
        <f t="shared" si="37"/>
        <v>0</v>
      </c>
      <c r="Y78" s="82">
        <f t="shared" si="37"/>
        <v>580.7</v>
      </c>
      <c r="Z78" s="82">
        <f>Z79+Z84</f>
        <v>0</v>
      </c>
      <c r="AA78" s="82">
        <f>AA79+AA84</f>
        <v>580.7</v>
      </c>
      <c r="AB78" s="82">
        <f>AB79+AB84</f>
        <v>0</v>
      </c>
      <c r="AC78" s="82">
        <f>AC79+AC84</f>
        <v>580.7</v>
      </c>
    </row>
    <row r="79" spans="1:29" s="6" customFormat="1" ht="42" customHeight="1">
      <c r="A79" s="114" t="s">
        <v>452</v>
      </c>
      <c r="B79" s="69" t="s">
        <v>406</v>
      </c>
      <c r="C79" s="37" t="s">
        <v>47</v>
      </c>
      <c r="D79" s="37" t="s">
        <v>49</v>
      </c>
      <c r="E79" s="42" t="s">
        <v>381</v>
      </c>
      <c r="F79" s="28" t="s">
        <v>341</v>
      </c>
      <c r="G79" s="82">
        <f aca="true" t="shared" si="38" ref="G79:AC79">G80</f>
        <v>571.3000000000001</v>
      </c>
      <c r="H79" s="82">
        <f t="shared" si="38"/>
        <v>0</v>
      </c>
      <c r="I79" s="82">
        <f t="shared" si="38"/>
        <v>571.3000000000001</v>
      </c>
      <c r="J79" s="82">
        <f t="shared" si="38"/>
        <v>0</v>
      </c>
      <c r="K79" s="82">
        <f t="shared" si="38"/>
        <v>571.3000000000001</v>
      </c>
      <c r="L79" s="82">
        <f t="shared" si="38"/>
        <v>0</v>
      </c>
      <c r="M79" s="82">
        <f t="shared" si="38"/>
        <v>571.3000000000001</v>
      </c>
      <c r="N79" s="82">
        <f t="shared" si="38"/>
        <v>0</v>
      </c>
      <c r="O79" s="82">
        <f t="shared" si="38"/>
        <v>571.3000000000001</v>
      </c>
      <c r="P79" s="82">
        <f t="shared" si="38"/>
        <v>0</v>
      </c>
      <c r="Q79" s="82">
        <f t="shared" si="38"/>
        <v>571.3000000000001</v>
      </c>
      <c r="R79" s="82">
        <f t="shared" si="38"/>
        <v>0</v>
      </c>
      <c r="S79" s="82">
        <f t="shared" si="38"/>
        <v>571.3000000000001</v>
      </c>
      <c r="T79" s="82">
        <f t="shared" si="38"/>
        <v>0</v>
      </c>
      <c r="U79" s="82">
        <f t="shared" si="38"/>
        <v>571.3000000000001</v>
      </c>
      <c r="V79" s="82">
        <f t="shared" si="38"/>
        <v>0</v>
      </c>
      <c r="W79" s="82">
        <f t="shared" si="38"/>
        <v>571.3000000000001</v>
      </c>
      <c r="X79" s="82">
        <f t="shared" si="38"/>
        <v>0</v>
      </c>
      <c r="Y79" s="82">
        <f t="shared" si="38"/>
        <v>571.3000000000001</v>
      </c>
      <c r="Z79" s="82">
        <f t="shared" si="38"/>
        <v>-2.084</v>
      </c>
      <c r="AA79" s="82">
        <f t="shared" si="38"/>
        <v>569.216</v>
      </c>
      <c r="AB79" s="82">
        <f t="shared" si="38"/>
        <v>-0.3986400000000003</v>
      </c>
      <c r="AC79" s="82">
        <f t="shared" si="38"/>
        <v>568.81736</v>
      </c>
    </row>
    <row r="80" spans="1:29" ht="20.25" customHeight="1">
      <c r="A80" s="33" t="s">
        <v>423</v>
      </c>
      <c r="B80" s="69" t="s">
        <v>406</v>
      </c>
      <c r="C80" s="37" t="s">
        <v>47</v>
      </c>
      <c r="D80" s="37" t="s">
        <v>49</v>
      </c>
      <c r="E80" s="42" t="s">
        <v>381</v>
      </c>
      <c r="F80" s="37" t="s">
        <v>337</v>
      </c>
      <c r="G80" s="60">
        <f aca="true" t="shared" si="39" ref="G80:Y80">G81+G82+G83</f>
        <v>571.3000000000001</v>
      </c>
      <c r="H80" s="60">
        <f t="shared" si="39"/>
        <v>0</v>
      </c>
      <c r="I80" s="60">
        <f t="shared" si="39"/>
        <v>571.3000000000001</v>
      </c>
      <c r="J80" s="60">
        <f t="shared" si="39"/>
        <v>0</v>
      </c>
      <c r="K80" s="60">
        <f t="shared" si="39"/>
        <v>571.3000000000001</v>
      </c>
      <c r="L80" s="60">
        <f t="shared" si="39"/>
        <v>0</v>
      </c>
      <c r="M80" s="60">
        <f t="shared" si="39"/>
        <v>571.3000000000001</v>
      </c>
      <c r="N80" s="60">
        <f t="shared" si="39"/>
        <v>0</v>
      </c>
      <c r="O80" s="60">
        <f t="shared" si="39"/>
        <v>571.3000000000001</v>
      </c>
      <c r="P80" s="60">
        <f t="shared" si="39"/>
        <v>0</v>
      </c>
      <c r="Q80" s="60">
        <f t="shared" si="39"/>
        <v>571.3000000000001</v>
      </c>
      <c r="R80" s="60">
        <f t="shared" si="39"/>
        <v>0</v>
      </c>
      <c r="S80" s="60">
        <f t="shared" si="39"/>
        <v>571.3000000000001</v>
      </c>
      <c r="T80" s="60">
        <f t="shared" si="39"/>
        <v>0</v>
      </c>
      <c r="U80" s="60">
        <f t="shared" si="39"/>
        <v>571.3000000000001</v>
      </c>
      <c r="V80" s="60">
        <f t="shared" si="39"/>
        <v>0</v>
      </c>
      <c r="W80" s="60">
        <f t="shared" si="39"/>
        <v>571.3000000000001</v>
      </c>
      <c r="X80" s="60">
        <f t="shared" si="39"/>
        <v>0</v>
      </c>
      <c r="Y80" s="60">
        <f t="shared" si="39"/>
        <v>571.3000000000001</v>
      </c>
      <c r="Z80" s="60">
        <f>Z81+Z82+Z83</f>
        <v>-2.084</v>
      </c>
      <c r="AA80" s="60">
        <f>AA81+AA82+AA83</f>
        <v>569.216</v>
      </c>
      <c r="AB80" s="60">
        <f>AB81+AB82+AB83</f>
        <v>-0.3986400000000003</v>
      </c>
      <c r="AC80" s="60">
        <f>AC81+AC82+AC83</f>
        <v>568.81736</v>
      </c>
    </row>
    <row r="81" spans="1:29" ht="38.25" hidden="1">
      <c r="A81" s="115" t="s">
        <v>333</v>
      </c>
      <c r="B81" s="69" t="s">
        <v>406</v>
      </c>
      <c r="C81" s="136" t="s">
        <v>47</v>
      </c>
      <c r="D81" s="136" t="s">
        <v>49</v>
      </c>
      <c r="E81" s="118" t="s">
        <v>381</v>
      </c>
      <c r="F81" s="127" t="s">
        <v>61</v>
      </c>
      <c r="G81" s="57">
        <f>482.1-39.4</f>
        <v>442.70000000000005</v>
      </c>
      <c r="H81" s="57"/>
      <c r="I81" s="57">
        <f>G81+H81</f>
        <v>442.70000000000005</v>
      </c>
      <c r="J81" s="57"/>
      <c r="K81" s="57">
        <f>I81+J81</f>
        <v>442.70000000000005</v>
      </c>
      <c r="L81" s="57"/>
      <c r="M81" s="57">
        <f>K81+L81</f>
        <v>442.70000000000005</v>
      </c>
      <c r="N81" s="57"/>
      <c r="O81" s="57">
        <f>M81+N81</f>
        <v>442.70000000000005</v>
      </c>
      <c r="P81" s="57"/>
      <c r="Q81" s="57">
        <f>O81+P81</f>
        <v>442.70000000000005</v>
      </c>
      <c r="R81" s="57"/>
      <c r="S81" s="57">
        <f>Q81+R81</f>
        <v>442.70000000000005</v>
      </c>
      <c r="T81" s="57"/>
      <c r="U81" s="57">
        <f>S81+T81</f>
        <v>442.70000000000005</v>
      </c>
      <c r="V81" s="57"/>
      <c r="W81" s="57">
        <f>U81+V81</f>
        <v>442.70000000000005</v>
      </c>
      <c r="X81" s="57"/>
      <c r="Y81" s="57">
        <f>W81+X81</f>
        <v>442.70000000000005</v>
      </c>
      <c r="Z81" s="57"/>
      <c r="AA81" s="57">
        <f>Y81+Z81</f>
        <v>442.70000000000005</v>
      </c>
      <c r="AB81" s="226">
        <v>-4.49061</v>
      </c>
      <c r="AC81" s="57">
        <f>AA81+AB81</f>
        <v>438.20939000000004</v>
      </c>
    </row>
    <row r="82" spans="1:29" ht="25.5" hidden="1">
      <c r="A82" s="115" t="s">
        <v>426</v>
      </c>
      <c r="B82" s="69" t="s">
        <v>406</v>
      </c>
      <c r="C82" s="136" t="s">
        <v>47</v>
      </c>
      <c r="D82" s="136" t="s">
        <v>49</v>
      </c>
      <c r="E82" s="118" t="s">
        <v>381</v>
      </c>
      <c r="F82" s="127" t="s">
        <v>62</v>
      </c>
      <c r="G82" s="57"/>
      <c r="H82" s="57"/>
      <c r="I82" s="57">
        <f>G82+H82</f>
        <v>0</v>
      </c>
      <c r="J82" s="57"/>
      <c r="K82" s="57">
        <f>I82+J82</f>
        <v>0</v>
      </c>
      <c r="L82" s="57"/>
      <c r="M82" s="57">
        <f>K82+L82</f>
        <v>0</v>
      </c>
      <c r="N82" s="57"/>
      <c r="O82" s="57">
        <f>M82+N82</f>
        <v>0</v>
      </c>
      <c r="P82" s="57"/>
      <c r="Q82" s="57">
        <f>O82+P82</f>
        <v>0</v>
      </c>
      <c r="R82" s="57"/>
      <c r="S82" s="57">
        <f>Q82+R82</f>
        <v>0</v>
      </c>
      <c r="T82" s="57"/>
      <c r="U82" s="57">
        <f>S82+T82</f>
        <v>0</v>
      </c>
      <c r="V82" s="57"/>
      <c r="W82" s="57">
        <f>U82+V82</f>
        <v>0</v>
      </c>
      <c r="X82" s="57"/>
      <c r="Y82" s="57">
        <f>W82+X82</f>
        <v>0</v>
      </c>
      <c r="Z82" s="57"/>
      <c r="AA82" s="57">
        <f>Y82+Z82</f>
        <v>0</v>
      </c>
      <c r="AB82" s="57"/>
      <c r="AC82" s="57">
        <f>AA82+AB82</f>
        <v>0</v>
      </c>
    </row>
    <row r="83" spans="1:29" ht="38.25" hidden="1">
      <c r="A83" s="115" t="s">
        <v>417</v>
      </c>
      <c r="B83" s="69" t="s">
        <v>406</v>
      </c>
      <c r="C83" s="136" t="s">
        <v>47</v>
      </c>
      <c r="D83" s="136" t="s">
        <v>49</v>
      </c>
      <c r="E83" s="118" t="s">
        <v>381</v>
      </c>
      <c r="F83" s="127" t="s">
        <v>418</v>
      </c>
      <c r="G83" s="57">
        <f>145.6-17</f>
        <v>128.6</v>
      </c>
      <c r="H83" s="57"/>
      <c r="I83" s="57">
        <f>G83+H83</f>
        <v>128.6</v>
      </c>
      <c r="J83" s="57"/>
      <c r="K83" s="57">
        <f>I83+J83</f>
        <v>128.6</v>
      </c>
      <c r="L83" s="57"/>
      <c r="M83" s="57">
        <f>K83+L83</f>
        <v>128.6</v>
      </c>
      <c r="N83" s="57"/>
      <c r="O83" s="57">
        <f>M83+N83</f>
        <v>128.6</v>
      </c>
      <c r="P83" s="57"/>
      <c r="Q83" s="57">
        <f>O83+P83</f>
        <v>128.6</v>
      </c>
      <c r="R83" s="57"/>
      <c r="S83" s="57">
        <f>Q83+R83</f>
        <v>128.6</v>
      </c>
      <c r="T83" s="57"/>
      <c r="U83" s="57">
        <f>S83+T83</f>
        <v>128.6</v>
      </c>
      <c r="V83" s="57"/>
      <c r="W83" s="57">
        <f>U83+V83</f>
        <v>128.6</v>
      </c>
      <c r="X83" s="57"/>
      <c r="Y83" s="57">
        <f>W83+X83</f>
        <v>128.6</v>
      </c>
      <c r="Z83" s="89">
        <v>-2.084</v>
      </c>
      <c r="AA83" s="57">
        <f>Y83+Z83</f>
        <v>126.51599999999999</v>
      </c>
      <c r="AB83" s="226">
        <v>4.09197</v>
      </c>
      <c r="AC83" s="57">
        <f>AA83+AB83</f>
        <v>130.60797</v>
      </c>
    </row>
    <row r="84" spans="1:29" ht="28.5" customHeight="1">
      <c r="A84" s="46" t="s">
        <v>456</v>
      </c>
      <c r="B84" s="69" t="s">
        <v>406</v>
      </c>
      <c r="C84" s="37" t="s">
        <v>47</v>
      </c>
      <c r="D84" s="37" t="s">
        <v>49</v>
      </c>
      <c r="E84" s="42" t="s">
        <v>381</v>
      </c>
      <c r="F84" s="34" t="s">
        <v>457</v>
      </c>
      <c r="G84" s="57">
        <f aca="true" t="shared" si="40" ref="G84:AC84">G85</f>
        <v>9.4</v>
      </c>
      <c r="H84" s="57">
        <f t="shared" si="40"/>
        <v>0</v>
      </c>
      <c r="I84" s="57">
        <f t="shared" si="40"/>
        <v>9.4</v>
      </c>
      <c r="J84" s="57">
        <f t="shared" si="40"/>
        <v>0</v>
      </c>
      <c r="K84" s="57">
        <f t="shared" si="40"/>
        <v>9.4</v>
      </c>
      <c r="L84" s="57">
        <f t="shared" si="40"/>
        <v>0</v>
      </c>
      <c r="M84" s="57">
        <f t="shared" si="40"/>
        <v>9.4</v>
      </c>
      <c r="N84" s="57">
        <f t="shared" si="40"/>
        <v>0</v>
      </c>
      <c r="O84" s="57">
        <f t="shared" si="40"/>
        <v>9.4</v>
      </c>
      <c r="P84" s="57">
        <f t="shared" si="40"/>
        <v>0</v>
      </c>
      <c r="Q84" s="57">
        <f t="shared" si="40"/>
        <v>9.4</v>
      </c>
      <c r="R84" s="57">
        <f t="shared" si="40"/>
        <v>0</v>
      </c>
      <c r="S84" s="57">
        <f t="shared" si="40"/>
        <v>9.4</v>
      </c>
      <c r="T84" s="57">
        <f t="shared" si="40"/>
        <v>0</v>
      </c>
      <c r="U84" s="57">
        <f t="shared" si="40"/>
        <v>9.4</v>
      </c>
      <c r="V84" s="57">
        <f t="shared" si="40"/>
        <v>0</v>
      </c>
      <c r="W84" s="57">
        <f t="shared" si="40"/>
        <v>9.4</v>
      </c>
      <c r="X84" s="57">
        <f t="shared" si="40"/>
        <v>0</v>
      </c>
      <c r="Y84" s="57">
        <f t="shared" si="40"/>
        <v>9.4</v>
      </c>
      <c r="Z84" s="89">
        <f t="shared" si="40"/>
        <v>2.0839999999999996</v>
      </c>
      <c r="AA84" s="89">
        <f t="shared" si="40"/>
        <v>11.484000000000002</v>
      </c>
      <c r="AB84" s="89">
        <f t="shared" si="40"/>
        <v>0.39864</v>
      </c>
      <c r="AC84" s="89">
        <f t="shared" si="40"/>
        <v>11.88264</v>
      </c>
    </row>
    <row r="85" spans="1:29" ht="25.5">
      <c r="A85" s="33" t="s">
        <v>458</v>
      </c>
      <c r="B85" s="69" t="s">
        <v>406</v>
      </c>
      <c r="C85" s="37" t="s">
        <v>47</v>
      </c>
      <c r="D85" s="37" t="s">
        <v>49</v>
      </c>
      <c r="E85" s="42" t="s">
        <v>381</v>
      </c>
      <c r="F85" s="34" t="s">
        <v>424</v>
      </c>
      <c r="G85" s="57">
        <f aca="true" t="shared" si="41" ref="G85:Y85">G86+G87</f>
        <v>9.4</v>
      </c>
      <c r="H85" s="57">
        <f t="shared" si="41"/>
        <v>0</v>
      </c>
      <c r="I85" s="57">
        <f t="shared" si="41"/>
        <v>9.4</v>
      </c>
      <c r="J85" s="57">
        <f t="shared" si="41"/>
        <v>0</v>
      </c>
      <c r="K85" s="57">
        <f t="shared" si="41"/>
        <v>9.4</v>
      </c>
      <c r="L85" s="57">
        <f t="shared" si="41"/>
        <v>0</v>
      </c>
      <c r="M85" s="57">
        <f t="shared" si="41"/>
        <v>9.4</v>
      </c>
      <c r="N85" s="57">
        <f t="shared" si="41"/>
        <v>0</v>
      </c>
      <c r="O85" s="57">
        <f t="shared" si="41"/>
        <v>9.4</v>
      </c>
      <c r="P85" s="57">
        <f t="shared" si="41"/>
        <v>0</v>
      </c>
      <c r="Q85" s="57">
        <f t="shared" si="41"/>
        <v>9.4</v>
      </c>
      <c r="R85" s="57">
        <f t="shared" si="41"/>
        <v>0</v>
      </c>
      <c r="S85" s="57">
        <f t="shared" si="41"/>
        <v>9.4</v>
      </c>
      <c r="T85" s="57">
        <f t="shared" si="41"/>
        <v>0</v>
      </c>
      <c r="U85" s="57">
        <f t="shared" si="41"/>
        <v>9.4</v>
      </c>
      <c r="V85" s="57">
        <f t="shared" si="41"/>
        <v>0</v>
      </c>
      <c r="W85" s="57">
        <f t="shared" si="41"/>
        <v>9.4</v>
      </c>
      <c r="X85" s="57">
        <f t="shared" si="41"/>
        <v>0</v>
      </c>
      <c r="Y85" s="57">
        <f t="shared" si="41"/>
        <v>9.4</v>
      </c>
      <c r="Z85" s="89">
        <f>Z86+Z87</f>
        <v>2.0839999999999996</v>
      </c>
      <c r="AA85" s="89">
        <f>AA86+AA87</f>
        <v>11.484000000000002</v>
      </c>
      <c r="AB85" s="89">
        <f>AB86+AB87</f>
        <v>0.39864</v>
      </c>
      <c r="AC85" s="89">
        <f>AC86+AC87</f>
        <v>11.88264</v>
      </c>
    </row>
    <row r="86" spans="1:29" s="6" customFormat="1" ht="25.5" hidden="1">
      <c r="A86" s="128" t="s">
        <v>63</v>
      </c>
      <c r="B86" s="69" t="s">
        <v>406</v>
      </c>
      <c r="C86" s="136" t="s">
        <v>47</v>
      </c>
      <c r="D86" s="136" t="s">
        <v>49</v>
      </c>
      <c r="E86" s="118" t="s">
        <v>381</v>
      </c>
      <c r="F86" s="127" t="s">
        <v>64</v>
      </c>
      <c r="G86" s="58">
        <v>5</v>
      </c>
      <c r="H86" s="58"/>
      <c r="I86" s="58">
        <f>G86+H86</f>
        <v>5</v>
      </c>
      <c r="J86" s="58"/>
      <c r="K86" s="58">
        <f>I86+J86</f>
        <v>5</v>
      </c>
      <c r="L86" s="58"/>
      <c r="M86" s="58">
        <f>K86+L86</f>
        <v>5</v>
      </c>
      <c r="N86" s="58"/>
      <c r="O86" s="58">
        <f>M86+N86</f>
        <v>5</v>
      </c>
      <c r="P86" s="58"/>
      <c r="Q86" s="58">
        <f>O86+P86</f>
        <v>5</v>
      </c>
      <c r="R86" s="58"/>
      <c r="S86" s="58">
        <f>Q86+R86</f>
        <v>5</v>
      </c>
      <c r="T86" s="58"/>
      <c r="U86" s="58">
        <f>S86+T86</f>
        <v>5</v>
      </c>
      <c r="V86" s="58"/>
      <c r="W86" s="58">
        <f>U86+V86</f>
        <v>5</v>
      </c>
      <c r="X86" s="58"/>
      <c r="Y86" s="58">
        <f>W86+X86</f>
        <v>5</v>
      </c>
      <c r="Z86" s="90">
        <v>1.075</v>
      </c>
      <c r="AA86" s="90">
        <f>Y86+Z86</f>
        <v>6.075</v>
      </c>
      <c r="AB86" s="356">
        <v>0.39948</v>
      </c>
      <c r="AC86" s="90">
        <f>AA86+AB86</f>
        <v>6.47448</v>
      </c>
    </row>
    <row r="87" spans="1:29" ht="29.25" customHeight="1" hidden="1">
      <c r="A87" s="128" t="s">
        <v>334</v>
      </c>
      <c r="B87" s="69" t="s">
        <v>406</v>
      </c>
      <c r="C87" s="136" t="s">
        <v>47</v>
      </c>
      <c r="D87" s="136" t="s">
        <v>49</v>
      </c>
      <c r="E87" s="118" t="s">
        <v>381</v>
      </c>
      <c r="F87" s="127" t="s">
        <v>65</v>
      </c>
      <c r="G87" s="57">
        <v>4.4</v>
      </c>
      <c r="H87" s="57"/>
      <c r="I87" s="58">
        <f>G87+H87</f>
        <v>4.4</v>
      </c>
      <c r="J87" s="57"/>
      <c r="K87" s="58">
        <f>I87+J87</f>
        <v>4.4</v>
      </c>
      <c r="L87" s="57"/>
      <c r="M87" s="58">
        <f>K87+L87</f>
        <v>4.4</v>
      </c>
      <c r="N87" s="57"/>
      <c r="O87" s="58">
        <f>M87+N87</f>
        <v>4.4</v>
      </c>
      <c r="P87" s="57"/>
      <c r="Q87" s="58">
        <f>O87+P87</f>
        <v>4.4</v>
      </c>
      <c r="R87" s="57"/>
      <c r="S87" s="58">
        <f>Q87+R87</f>
        <v>4.4</v>
      </c>
      <c r="T87" s="57"/>
      <c r="U87" s="58">
        <f>S87+T87</f>
        <v>4.4</v>
      </c>
      <c r="V87" s="57"/>
      <c r="W87" s="58">
        <f>U87+V87</f>
        <v>4.4</v>
      </c>
      <c r="X87" s="57"/>
      <c r="Y87" s="58">
        <f>W87+X87</f>
        <v>4.4</v>
      </c>
      <c r="Z87" s="343">
        <v>1.009</v>
      </c>
      <c r="AA87" s="90">
        <f>Y87+Z87</f>
        <v>5.409000000000001</v>
      </c>
      <c r="AB87" s="226">
        <v>-0.00084</v>
      </c>
      <c r="AC87" s="90">
        <f>AA87+AB87</f>
        <v>5.4081600000000005</v>
      </c>
    </row>
    <row r="88" spans="1:29" s="15" customFormat="1" ht="27.75" customHeight="1">
      <c r="A88" s="40" t="s">
        <v>73</v>
      </c>
      <c r="B88" s="68" t="s">
        <v>406</v>
      </c>
      <c r="C88" s="41" t="s">
        <v>49</v>
      </c>
      <c r="D88" s="41"/>
      <c r="E88" s="42"/>
      <c r="F88" s="41"/>
      <c r="G88" s="62">
        <f aca="true" t="shared" si="42" ref="G88:AB93">G89</f>
        <v>36</v>
      </c>
      <c r="H88" s="62">
        <f t="shared" si="42"/>
        <v>0</v>
      </c>
      <c r="I88" s="62">
        <f t="shared" si="42"/>
        <v>36</v>
      </c>
      <c r="J88" s="62">
        <f t="shared" si="42"/>
        <v>0</v>
      </c>
      <c r="K88" s="62">
        <f t="shared" si="42"/>
        <v>36</v>
      </c>
      <c r="L88" s="62">
        <f t="shared" si="42"/>
        <v>0</v>
      </c>
      <c r="M88" s="62">
        <f t="shared" si="42"/>
        <v>36</v>
      </c>
      <c r="N88" s="62">
        <f t="shared" si="42"/>
        <v>0</v>
      </c>
      <c r="O88" s="62">
        <f t="shared" si="42"/>
        <v>36</v>
      </c>
      <c r="P88" s="62">
        <f t="shared" si="42"/>
        <v>0</v>
      </c>
      <c r="Q88" s="62">
        <f t="shared" si="42"/>
        <v>36</v>
      </c>
      <c r="R88" s="62">
        <f t="shared" si="42"/>
        <v>0</v>
      </c>
      <c r="S88" s="62">
        <f t="shared" si="42"/>
        <v>36</v>
      </c>
      <c r="T88" s="62">
        <f t="shared" si="42"/>
        <v>0</v>
      </c>
      <c r="U88" s="62">
        <f t="shared" si="42"/>
        <v>36</v>
      </c>
      <c r="V88" s="62">
        <f t="shared" si="42"/>
        <v>0</v>
      </c>
      <c r="W88" s="62">
        <f t="shared" si="42"/>
        <v>36</v>
      </c>
      <c r="X88" s="62">
        <f t="shared" si="42"/>
        <v>0</v>
      </c>
      <c r="Y88" s="62">
        <f t="shared" si="42"/>
        <v>36</v>
      </c>
      <c r="Z88" s="62">
        <f t="shared" si="42"/>
        <v>0</v>
      </c>
      <c r="AA88" s="62">
        <f t="shared" si="42"/>
        <v>36</v>
      </c>
      <c r="AB88" s="62">
        <f t="shared" si="42"/>
        <v>-36</v>
      </c>
      <c r="AC88" s="62">
        <f aca="true" t="shared" si="43" ref="AC88:AC93">AC89</f>
        <v>0</v>
      </c>
    </row>
    <row r="89" spans="1:29" s="142" customFormat="1" ht="27.75" customHeight="1">
      <c r="A89" s="100" t="s">
        <v>74</v>
      </c>
      <c r="B89" s="68" t="s">
        <v>406</v>
      </c>
      <c r="C89" s="64" t="s">
        <v>49</v>
      </c>
      <c r="D89" s="64" t="s">
        <v>50</v>
      </c>
      <c r="E89" s="119"/>
      <c r="F89" s="64"/>
      <c r="G89" s="141">
        <f t="shared" si="42"/>
        <v>36</v>
      </c>
      <c r="H89" s="141">
        <f t="shared" si="42"/>
        <v>0</v>
      </c>
      <c r="I89" s="141">
        <f t="shared" si="42"/>
        <v>36</v>
      </c>
      <c r="J89" s="141">
        <f t="shared" si="42"/>
        <v>0</v>
      </c>
      <c r="K89" s="141">
        <f t="shared" si="42"/>
        <v>36</v>
      </c>
      <c r="L89" s="141">
        <f t="shared" si="42"/>
        <v>0</v>
      </c>
      <c r="M89" s="141">
        <f t="shared" si="42"/>
        <v>36</v>
      </c>
      <c r="N89" s="141">
        <f t="shared" si="42"/>
        <v>0</v>
      </c>
      <c r="O89" s="141">
        <f t="shared" si="42"/>
        <v>36</v>
      </c>
      <c r="P89" s="141">
        <f t="shared" si="42"/>
        <v>0</v>
      </c>
      <c r="Q89" s="141">
        <f t="shared" si="42"/>
        <v>36</v>
      </c>
      <c r="R89" s="141">
        <f t="shared" si="42"/>
        <v>0</v>
      </c>
      <c r="S89" s="141">
        <f t="shared" si="42"/>
        <v>36</v>
      </c>
      <c r="T89" s="141">
        <f t="shared" si="42"/>
        <v>0</v>
      </c>
      <c r="U89" s="141">
        <f t="shared" si="42"/>
        <v>36</v>
      </c>
      <c r="V89" s="141">
        <f aca="true" t="shared" si="44" ref="V89:AB93">V90</f>
        <v>0</v>
      </c>
      <c r="W89" s="141">
        <f t="shared" si="44"/>
        <v>36</v>
      </c>
      <c r="X89" s="141">
        <f t="shared" si="44"/>
        <v>0</v>
      </c>
      <c r="Y89" s="141">
        <f t="shared" si="44"/>
        <v>36</v>
      </c>
      <c r="Z89" s="141">
        <f t="shared" si="44"/>
        <v>0</v>
      </c>
      <c r="AA89" s="141">
        <f t="shared" si="44"/>
        <v>36</v>
      </c>
      <c r="AB89" s="141">
        <f t="shared" si="44"/>
        <v>-36</v>
      </c>
      <c r="AC89" s="141">
        <f t="shared" si="43"/>
        <v>0</v>
      </c>
    </row>
    <row r="90" spans="1:29" s="138" customFormat="1" ht="26.25" customHeight="1">
      <c r="A90" s="125" t="s">
        <v>436</v>
      </c>
      <c r="B90" s="106" t="s">
        <v>406</v>
      </c>
      <c r="C90" s="92" t="s">
        <v>49</v>
      </c>
      <c r="D90" s="92" t="s">
        <v>50</v>
      </c>
      <c r="E90" s="108" t="s">
        <v>379</v>
      </c>
      <c r="F90" s="92"/>
      <c r="G90" s="93">
        <f t="shared" si="42"/>
        <v>36</v>
      </c>
      <c r="H90" s="93">
        <f t="shared" si="42"/>
        <v>0</v>
      </c>
      <c r="I90" s="93">
        <f t="shared" si="42"/>
        <v>36</v>
      </c>
      <c r="J90" s="93">
        <f t="shared" si="42"/>
        <v>0</v>
      </c>
      <c r="K90" s="93">
        <f t="shared" si="42"/>
        <v>36</v>
      </c>
      <c r="L90" s="93">
        <f t="shared" si="42"/>
        <v>0</v>
      </c>
      <c r="M90" s="93">
        <f t="shared" si="42"/>
        <v>36</v>
      </c>
      <c r="N90" s="93">
        <f t="shared" si="42"/>
        <v>0</v>
      </c>
      <c r="O90" s="93">
        <f t="shared" si="42"/>
        <v>36</v>
      </c>
      <c r="P90" s="93">
        <f t="shared" si="42"/>
        <v>0</v>
      </c>
      <c r="Q90" s="93">
        <f t="shared" si="42"/>
        <v>36</v>
      </c>
      <c r="R90" s="93">
        <f t="shared" si="42"/>
        <v>0</v>
      </c>
      <c r="S90" s="93">
        <f t="shared" si="42"/>
        <v>36</v>
      </c>
      <c r="T90" s="93">
        <f t="shared" si="42"/>
        <v>0</v>
      </c>
      <c r="U90" s="93">
        <f t="shared" si="42"/>
        <v>36</v>
      </c>
      <c r="V90" s="93">
        <f t="shared" si="44"/>
        <v>0</v>
      </c>
      <c r="W90" s="93">
        <f t="shared" si="44"/>
        <v>36</v>
      </c>
      <c r="X90" s="93">
        <f t="shared" si="44"/>
        <v>0</v>
      </c>
      <c r="Y90" s="93">
        <f t="shared" si="44"/>
        <v>36</v>
      </c>
      <c r="Z90" s="93">
        <f t="shared" si="44"/>
        <v>0</v>
      </c>
      <c r="AA90" s="93">
        <f t="shared" si="44"/>
        <v>36</v>
      </c>
      <c r="AB90" s="93">
        <f t="shared" si="44"/>
        <v>-36</v>
      </c>
      <c r="AC90" s="93">
        <f t="shared" si="43"/>
        <v>0</v>
      </c>
    </row>
    <row r="91" spans="1:29" s="6" customFormat="1" ht="28.5" customHeight="1">
      <c r="A91" s="79" t="s">
        <v>438</v>
      </c>
      <c r="B91" s="69" t="s">
        <v>406</v>
      </c>
      <c r="C91" s="78" t="s">
        <v>49</v>
      </c>
      <c r="D91" s="78" t="s">
        <v>50</v>
      </c>
      <c r="E91" s="81" t="s">
        <v>382</v>
      </c>
      <c r="F91" s="78"/>
      <c r="G91" s="82">
        <f t="shared" si="42"/>
        <v>36</v>
      </c>
      <c r="H91" s="82">
        <f t="shared" si="42"/>
        <v>0</v>
      </c>
      <c r="I91" s="82">
        <f t="shared" si="42"/>
        <v>36</v>
      </c>
      <c r="J91" s="82">
        <f t="shared" si="42"/>
        <v>0</v>
      </c>
      <c r="K91" s="82">
        <f t="shared" si="42"/>
        <v>36</v>
      </c>
      <c r="L91" s="82">
        <f t="shared" si="42"/>
        <v>0</v>
      </c>
      <c r="M91" s="82">
        <f t="shared" si="42"/>
        <v>36</v>
      </c>
      <c r="N91" s="82">
        <f t="shared" si="42"/>
        <v>0</v>
      </c>
      <c r="O91" s="82">
        <f t="shared" si="42"/>
        <v>36</v>
      </c>
      <c r="P91" s="82">
        <f t="shared" si="42"/>
        <v>0</v>
      </c>
      <c r="Q91" s="82">
        <f t="shared" si="42"/>
        <v>36</v>
      </c>
      <c r="R91" s="82">
        <f t="shared" si="42"/>
        <v>0</v>
      </c>
      <c r="S91" s="82">
        <f t="shared" si="42"/>
        <v>36</v>
      </c>
      <c r="T91" s="82">
        <f t="shared" si="42"/>
        <v>0</v>
      </c>
      <c r="U91" s="82">
        <f t="shared" si="42"/>
        <v>36</v>
      </c>
      <c r="V91" s="82">
        <f t="shared" si="44"/>
        <v>0</v>
      </c>
      <c r="W91" s="82">
        <f t="shared" si="44"/>
        <v>36</v>
      </c>
      <c r="X91" s="82">
        <f t="shared" si="44"/>
        <v>0</v>
      </c>
      <c r="Y91" s="82">
        <f t="shared" si="44"/>
        <v>36</v>
      </c>
      <c r="Z91" s="82">
        <f t="shared" si="44"/>
        <v>0</v>
      </c>
      <c r="AA91" s="82">
        <f t="shared" si="44"/>
        <v>36</v>
      </c>
      <c r="AB91" s="82">
        <f t="shared" si="44"/>
        <v>-36</v>
      </c>
      <c r="AC91" s="82">
        <f t="shared" si="43"/>
        <v>0</v>
      </c>
    </row>
    <row r="92" spans="1:29" s="6" customFormat="1" ht="28.5" customHeight="1">
      <c r="A92" s="46" t="s">
        <v>456</v>
      </c>
      <c r="B92" s="69" t="s">
        <v>406</v>
      </c>
      <c r="C92" s="34" t="s">
        <v>49</v>
      </c>
      <c r="D92" s="34" t="s">
        <v>50</v>
      </c>
      <c r="E92" s="42" t="s">
        <v>382</v>
      </c>
      <c r="F92" s="47" t="s">
        <v>457</v>
      </c>
      <c r="G92" s="82">
        <f t="shared" si="42"/>
        <v>36</v>
      </c>
      <c r="H92" s="82">
        <f t="shared" si="42"/>
        <v>0</v>
      </c>
      <c r="I92" s="173">
        <f t="shared" si="42"/>
        <v>36</v>
      </c>
      <c r="J92" s="82">
        <f t="shared" si="42"/>
        <v>0</v>
      </c>
      <c r="K92" s="173">
        <f t="shared" si="42"/>
        <v>36</v>
      </c>
      <c r="L92" s="82">
        <f t="shared" si="42"/>
        <v>0</v>
      </c>
      <c r="M92" s="173">
        <f t="shared" si="42"/>
        <v>36</v>
      </c>
      <c r="N92" s="82">
        <f t="shared" si="42"/>
        <v>0</v>
      </c>
      <c r="O92" s="173">
        <f t="shared" si="42"/>
        <v>36</v>
      </c>
      <c r="P92" s="82">
        <f t="shared" si="42"/>
        <v>0</v>
      </c>
      <c r="Q92" s="173">
        <f t="shared" si="42"/>
        <v>36</v>
      </c>
      <c r="R92" s="82">
        <f t="shared" si="42"/>
        <v>0</v>
      </c>
      <c r="S92" s="173">
        <f t="shared" si="42"/>
        <v>36</v>
      </c>
      <c r="T92" s="82">
        <f t="shared" si="42"/>
        <v>0</v>
      </c>
      <c r="U92" s="173">
        <f t="shared" si="42"/>
        <v>36</v>
      </c>
      <c r="V92" s="82">
        <f t="shared" si="44"/>
        <v>0</v>
      </c>
      <c r="W92" s="173">
        <f t="shared" si="44"/>
        <v>36</v>
      </c>
      <c r="X92" s="82">
        <f t="shared" si="44"/>
        <v>0</v>
      </c>
      <c r="Y92" s="173">
        <f t="shared" si="44"/>
        <v>36</v>
      </c>
      <c r="Z92" s="82">
        <f t="shared" si="44"/>
        <v>0</v>
      </c>
      <c r="AA92" s="173">
        <f t="shared" si="44"/>
        <v>36</v>
      </c>
      <c r="AB92" s="82">
        <f t="shared" si="44"/>
        <v>-36</v>
      </c>
      <c r="AC92" s="173">
        <f t="shared" si="43"/>
        <v>0</v>
      </c>
    </row>
    <row r="93" spans="1:29" s="6" customFormat="1" ht="28.5" customHeight="1">
      <c r="A93" s="33" t="s">
        <v>458</v>
      </c>
      <c r="B93" s="69" t="s">
        <v>406</v>
      </c>
      <c r="C93" s="34" t="s">
        <v>49</v>
      </c>
      <c r="D93" s="34" t="s">
        <v>50</v>
      </c>
      <c r="E93" s="42" t="s">
        <v>382</v>
      </c>
      <c r="F93" s="47" t="s">
        <v>424</v>
      </c>
      <c r="G93" s="82">
        <f t="shared" si="42"/>
        <v>36</v>
      </c>
      <c r="H93" s="82">
        <f t="shared" si="42"/>
        <v>0</v>
      </c>
      <c r="I93" s="173">
        <f t="shared" si="42"/>
        <v>36</v>
      </c>
      <c r="J93" s="82">
        <f t="shared" si="42"/>
        <v>0</v>
      </c>
      <c r="K93" s="173">
        <f t="shared" si="42"/>
        <v>36</v>
      </c>
      <c r="L93" s="82">
        <f t="shared" si="42"/>
        <v>0</v>
      </c>
      <c r="M93" s="173">
        <f t="shared" si="42"/>
        <v>36</v>
      </c>
      <c r="N93" s="82">
        <f t="shared" si="42"/>
        <v>0</v>
      </c>
      <c r="O93" s="173">
        <f t="shared" si="42"/>
        <v>36</v>
      </c>
      <c r="P93" s="82">
        <f t="shared" si="42"/>
        <v>0</v>
      </c>
      <c r="Q93" s="173">
        <f t="shared" si="42"/>
        <v>36</v>
      </c>
      <c r="R93" s="82">
        <f t="shared" si="42"/>
        <v>0</v>
      </c>
      <c r="S93" s="173">
        <f t="shared" si="42"/>
        <v>36</v>
      </c>
      <c r="T93" s="82">
        <f t="shared" si="42"/>
        <v>0</v>
      </c>
      <c r="U93" s="173">
        <f t="shared" si="42"/>
        <v>36</v>
      </c>
      <c r="V93" s="82">
        <f t="shared" si="44"/>
        <v>0</v>
      </c>
      <c r="W93" s="173">
        <f t="shared" si="44"/>
        <v>36</v>
      </c>
      <c r="X93" s="82">
        <f t="shared" si="44"/>
        <v>0</v>
      </c>
      <c r="Y93" s="173">
        <f t="shared" si="44"/>
        <v>36</v>
      </c>
      <c r="Z93" s="82">
        <f t="shared" si="44"/>
        <v>0</v>
      </c>
      <c r="AA93" s="173">
        <f t="shared" si="44"/>
        <v>36</v>
      </c>
      <c r="AB93" s="82">
        <f t="shared" si="44"/>
        <v>-36</v>
      </c>
      <c r="AC93" s="173">
        <f t="shared" si="43"/>
        <v>0</v>
      </c>
    </row>
    <row r="94" spans="1:29" ht="27" customHeight="1" hidden="1">
      <c r="A94" s="128" t="s">
        <v>334</v>
      </c>
      <c r="B94" s="69" t="s">
        <v>406</v>
      </c>
      <c r="C94" s="127" t="s">
        <v>49</v>
      </c>
      <c r="D94" s="127" t="s">
        <v>50</v>
      </c>
      <c r="E94" s="118" t="s">
        <v>382</v>
      </c>
      <c r="F94" s="127" t="s">
        <v>65</v>
      </c>
      <c r="G94" s="60">
        <v>36</v>
      </c>
      <c r="H94" s="60"/>
      <c r="I94" s="60">
        <f>G94+H94</f>
        <v>36</v>
      </c>
      <c r="J94" s="60"/>
      <c r="K94" s="60">
        <f>I94+J94</f>
        <v>36</v>
      </c>
      <c r="L94" s="60"/>
      <c r="M94" s="60">
        <f>K94+L94</f>
        <v>36</v>
      </c>
      <c r="N94" s="60"/>
      <c r="O94" s="60">
        <f>M94+N94</f>
        <v>36</v>
      </c>
      <c r="P94" s="60"/>
      <c r="Q94" s="60">
        <f>O94+P94</f>
        <v>36</v>
      </c>
      <c r="R94" s="60"/>
      <c r="S94" s="60">
        <f>Q94+R94</f>
        <v>36</v>
      </c>
      <c r="T94" s="60"/>
      <c r="U94" s="60">
        <f>S94+T94</f>
        <v>36</v>
      </c>
      <c r="V94" s="60"/>
      <c r="W94" s="60">
        <f>U94+V94</f>
        <v>36</v>
      </c>
      <c r="X94" s="60"/>
      <c r="Y94" s="60">
        <f>W94+X94</f>
        <v>36</v>
      </c>
      <c r="Z94" s="60"/>
      <c r="AA94" s="60">
        <f>Y94+Z94</f>
        <v>36</v>
      </c>
      <c r="AB94" s="60">
        <v>-36</v>
      </c>
      <c r="AC94" s="60">
        <f>AA94+AB94</f>
        <v>0</v>
      </c>
    </row>
    <row r="95" spans="1:29" s="15" customFormat="1" ht="15.75" customHeight="1">
      <c r="A95" s="38" t="s">
        <v>75</v>
      </c>
      <c r="B95" s="68" t="s">
        <v>406</v>
      </c>
      <c r="C95" s="41" t="s">
        <v>48</v>
      </c>
      <c r="D95" s="41"/>
      <c r="E95" s="42"/>
      <c r="F95" s="41"/>
      <c r="G95" s="62">
        <f aca="true" t="shared" si="45" ref="G95:AC95">G96+G123+G138+G102</f>
        <v>1789.5</v>
      </c>
      <c r="H95" s="62">
        <f t="shared" si="45"/>
        <v>3194.2</v>
      </c>
      <c r="I95" s="62">
        <f t="shared" si="45"/>
        <v>4983.7</v>
      </c>
      <c r="J95" s="62">
        <f t="shared" si="45"/>
        <v>0</v>
      </c>
      <c r="K95" s="62">
        <f t="shared" si="45"/>
        <v>4983.7</v>
      </c>
      <c r="L95" s="62">
        <f t="shared" si="45"/>
        <v>0</v>
      </c>
      <c r="M95" s="62">
        <f t="shared" si="45"/>
        <v>4983.7</v>
      </c>
      <c r="N95" s="62">
        <f t="shared" si="45"/>
        <v>361.17605000000003</v>
      </c>
      <c r="O95" s="62">
        <f t="shared" si="45"/>
        <v>5344.87605</v>
      </c>
      <c r="P95" s="62">
        <f t="shared" si="45"/>
        <v>0</v>
      </c>
      <c r="Q95" s="62">
        <f t="shared" si="45"/>
        <v>5344.87605</v>
      </c>
      <c r="R95" s="62">
        <f t="shared" si="45"/>
        <v>0</v>
      </c>
      <c r="S95" s="62">
        <f t="shared" si="45"/>
        <v>5344.87605</v>
      </c>
      <c r="T95" s="62">
        <f t="shared" si="45"/>
        <v>0</v>
      </c>
      <c r="U95" s="62">
        <f t="shared" si="45"/>
        <v>5344.87605</v>
      </c>
      <c r="V95" s="62">
        <f t="shared" si="45"/>
        <v>0</v>
      </c>
      <c r="W95" s="62">
        <f t="shared" si="45"/>
        <v>5344.87605</v>
      </c>
      <c r="X95" s="62">
        <f t="shared" si="45"/>
        <v>0</v>
      </c>
      <c r="Y95" s="62">
        <f t="shared" si="45"/>
        <v>5344.87605</v>
      </c>
      <c r="Z95" s="62">
        <f t="shared" si="45"/>
        <v>27749.4569</v>
      </c>
      <c r="AA95" s="62">
        <f t="shared" si="45"/>
        <v>33094.33295</v>
      </c>
      <c r="AB95" s="62">
        <f t="shared" si="45"/>
        <v>6.22949</v>
      </c>
      <c r="AC95" s="62">
        <f t="shared" si="45"/>
        <v>33100.56244</v>
      </c>
    </row>
    <row r="96" spans="1:29" s="19" customFormat="1" ht="15" customHeight="1">
      <c r="A96" s="143" t="s">
        <v>56</v>
      </c>
      <c r="B96" s="68" t="s">
        <v>406</v>
      </c>
      <c r="C96" s="64" t="s">
        <v>48</v>
      </c>
      <c r="D96" s="64" t="s">
        <v>51</v>
      </c>
      <c r="E96" s="119"/>
      <c r="F96" s="64"/>
      <c r="G96" s="65">
        <f aca="true" t="shared" si="46" ref="G96:AB100">G97</f>
        <v>32.5</v>
      </c>
      <c r="H96" s="65">
        <f t="shared" si="46"/>
        <v>0</v>
      </c>
      <c r="I96" s="65">
        <f t="shared" si="46"/>
        <v>32.5</v>
      </c>
      <c r="J96" s="65">
        <f t="shared" si="46"/>
        <v>0</v>
      </c>
      <c r="K96" s="65">
        <f t="shared" si="46"/>
        <v>32.5</v>
      </c>
      <c r="L96" s="65">
        <f t="shared" si="46"/>
        <v>0</v>
      </c>
      <c r="M96" s="65">
        <f t="shared" si="46"/>
        <v>32.5</v>
      </c>
      <c r="N96" s="65">
        <f t="shared" si="46"/>
        <v>0</v>
      </c>
      <c r="O96" s="65">
        <f t="shared" si="46"/>
        <v>32.5</v>
      </c>
      <c r="P96" s="65">
        <f t="shared" si="46"/>
        <v>0</v>
      </c>
      <c r="Q96" s="65">
        <f t="shared" si="46"/>
        <v>32.5</v>
      </c>
      <c r="R96" s="65">
        <f t="shared" si="46"/>
        <v>0</v>
      </c>
      <c r="S96" s="65">
        <f t="shared" si="46"/>
        <v>32.5</v>
      </c>
      <c r="T96" s="65">
        <f t="shared" si="46"/>
        <v>0</v>
      </c>
      <c r="U96" s="65">
        <f t="shared" si="46"/>
        <v>32.5</v>
      </c>
      <c r="V96" s="65">
        <f t="shared" si="46"/>
        <v>0</v>
      </c>
      <c r="W96" s="65">
        <f t="shared" si="46"/>
        <v>32.5</v>
      </c>
      <c r="X96" s="65">
        <f t="shared" si="46"/>
        <v>0</v>
      </c>
      <c r="Y96" s="65">
        <f t="shared" si="46"/>
        <v>32.5</v>
      </c>
      <c r="Z96" s="65">
        <f t="shared" si="46"/>
        <v>0</v>
      </c>
      <c r="AA96" s="65">
        <f t="shared" si="46"/>
        <v>32.5</v>
      </c>
      <c r="AB96" s="65">
        <f t="shared" si="46"/>
        <v>6.2</v>
      </c>
      <c r="AC96" s="65">
        <f>AC97</f>
        <v>38.7</v>
      </c>
    </row>
    <row r="97" spans="1:29" s="95" customFormat="1" ht="29.25" customHeight="1">
      <c r="A97" s="131" t="s">
        <v>3</v>
      </c>
      <c r="B97" s="106" t="s">
        <v>406</v>
      </c>
      <c r="C97" s="137" t="s">
        <v>48</v>
      </c>
      <c r="D97" s="137" t="s">
        <v>51</v>
      </c>
      <c r="E97" s="108" t="s">
        <v>377</v>
      </c>
      <c r="F97" s="144"/>
      <c r="G97" s="93">
        <f t="shared" si="46"/>
        <v>32.5</v>
      </c>
      <c r="H97" s="93">
        <f t="shared" si="46"/>
        <v>0</v>
      </c>
      <c r="I97" s="93">
        <f t="shared" si="46"/>
        <v>32.5</v>
      </c>
      <c r="J97" s="93">
        <f t="shared" si="46"/>
        <v>0</v>
      </c>
      <c r="K97" s="93">
        <f t="shared" si="46"/>
        <v>32.5</v>
      </c>
      <c r="L97" s="93">
        <f t="shared" si="46"/>
        <v>0</v>
      </c>
      <c r="M97" s="93">
        <f t="shared" si="46"/>
        <v>32.5</v>
      </c>
      <c r="N97" s="93">
        <f t="shared" si="46"/>
        <v>0</v>
      </c>
      <c r="O97" s="93">
        <f t="shared" si="46"/>
        <v>32.5</v>
      </c>
      <c r="P97" s="93">
        <f t="shared" si="46"/>
        <v>0</v>
      </c>
      <c r="Q97" s="93">
        <f t="shared" si="46"/>
        <v>32.5</v>
      </c>
      <c r="R97" s="93">
        <f t="shared" si="46"/>
        <v>0</v>
      </c>
      <c r="S97" s="93">
        <f t="shared" si="46"/>
        <v>32.5</v>
      </c>
      <c r="T97" s="93">
        <f t="shared" si="46"/>
        <v>0</v>
      </c>
      <c r="U97" s="93">
        <f t="shared" si="46"/>
        <v>32.5</v>
      </c>
      <c r="V97" s="93">
        <f aca="true" t="shared" si="47" ref="V97:AB100">V98</f>
        <v>0</v>
      </c>
      <c r="W97" s="93">
        <f t="shared" si="47"/>
        <v>32.5</v>
      </c>
      <c r="X97" s="93">
        <f t="shared" si="47"/>
        <v>0</v>
      </c>
      <c r="Y97" s="93">
        <f t="shared" si="47"/>
        <v>32.5</v>
      </c>
      <c r="Z97" s="93">
        <f t="shared" si="47"/>
        <v>0</v>
      </c>
      <c r="AA97" s="93">
        <f t="shared" si="47"/>
        <v>32.5</v>
      </c>
      <c r="AB97" s="93">
        <f t="shared" si="47"/>
        <v>6.2</v>
      </c>
      <c r="AC97" s="93">
        <f>AC98</f>
        <v>38.7</v>
      </c>
    </row>
    <row r="98" spans="1:29" s="6" customFormat="1" ht="52.5" customHeight="1">
      <c r="A98" s="79" t="s">
        <v>439</v>
      </c>
      <c r="B98" s="77" t="s">
        <v>406</v>
      </c>
      <c r="C98" s="78" t="s">
        <v>48</v>
      </c>
      <c r="D98" s="78" t="s">
        <v>51</v>
      </c>
      <c r="E98" s="81" t="s">
        <v>383</v>
      </c>
      <c r="F98" s="78"/>
      <c r="G98" s="91">
        <f t="shared" si="46"/>
        <v>32.5</v>
      </c>
      <c r="H98" s="91">
        <f t="shared" si="46"/>
        <v>0</v>
      </c>
      <c r="I98" s="91">
        <f t="shared" si="46"/>
        <v>32.5</v>
      </c>
      <c r="J98" s="91">
        <f t="shared" si="46"/>
        <v>0</v>
      </c>
      <c r="K98" s="91">
        <f t="shared" si="46"/>
        <v>32.5</v>
      </c>
      <c r="L98" s="91">
        <f t="shared" si="46"/>
        <v>0</v>
      </c>
      <c r="M98" s="91">
        <f t="shared" si="46"/>
        <v>32.5</v>
      </c>
      <c r="N98" s="91">
        <f t="shared" si="46"/>
        <v>0</v>
      </c>
      <c r="O98" s="91">
        <f t="shared" si="46"/>
        <v>32.5</v>
      </c>
      <c r="P98" s="91">
        <f t="shared" si="46"/>
        <v>0</v>
      </c>
      <c r="Q98" s="91">
        <f t="shared" si="46"/>
        <v>32.5</v>
      </c>
      <c r="R98" s="91">
        <f t="shared" si="46"/>
        <v>0</v>
      </c>
      <c r="S98" s="91">
        <f t="shared" si="46"/>
        <v>32.5</v>
      </c>
      <c r="T98" s="91">
        <f t="shared" si="46"/>
        <v>0</v>
      </c>
      <c r="U98" s="91">
        <f t="shared" si="46"/>
        <v>32.5</v>
      </c>
      <c r="V98" s="91">
        <f t="shared" si="47"/>
        <v>0</v>
      </c>
      <c r="W98" s="91">
        <f t="shared" si="47"/>
        <v>32.5</v>
      </c>
      <c r="X98" s="91">
        <f t="shared" si="47"/>
        <v>0</v>
      </c>
      <c r="Y98" s="91">
        <f t="shared" si="47"/>
        <v>32.5</v>
      </c>
      <c r="Z98" s="91">
        <f t="shared" si="47"/>
        <v>0</v>
      </c>
      <c r="AA98" s="91">
        <f t="shared" si="47"/>
        <v>32.5</v>
      </c>
      <c r="AB98" s="91">
        <f t="shared" si="47"/>
        <v>6.2</v>
      </c>
      <c r="AC98" s="91">
        <f>AC99</f>
        <v>38.7</v>
      </c>
    </row>
    <row r="99" spans="1:29" s="6" customFormat="1" ht="27.75" customHeight="1">
      <c r="A99" s="46" t="s">
        <v>456</v>
      </c>
      <c r="B99" s="69" t="s">
        <v>406</v>
      </c>
      <c r="C99" s="34" t="s">
        <v>48</v>
      </c>
      <c r="D99" s="34" t="s">
        <v>51</v>
      </c>
      <c r="E99" s="42" t="s">
        <v>383</v>
      </c>
      <c r="F99" s="47" t="s">
        <v>457</v>
      </c>
      <c r="G99" s="91">
        <f t="shared" si="46"/>
        <v>32.5</v>
      </c>
      <c r="H99" s="91">
        <f t="shared" si="46"/>
        <v>0</v>
      </c>
      <c r="I99" s="75">
        <f t="shared" si="46"/>
        <v>32.5</v>
      </c>
      <c r="J99" s="91">
        <f t="shared" si="46"/>
        <v>0</v>
      </c>
      <c r="K99" s="75">
        <f t="shared" si="46"/>
        <v>32.5</v>
      </c>
      <c r="L99" s="91">
        <f t="shared" si="46"/>
        <v>0</v>
      </c>
      <c r="M99" s="75">
        <f t="shared" si="46"/>
        <v>32.5</v>
      </c>
      <c r="N99" s="91">
        <f t="shared" si="46"/>
        <v>0</v>
      </c>
      <c r="O99" s="75">
        <f t="shared" si="46"/>
        <v>32.5</v>
      </c>
      <c r="P99" s="91">
        <f t="shared" si="46"/>
        <v>0</v>
      </c>
      <c r="Q99" s="75">
        <f t="shared" si="46"/>
        <v>32.5</v>
      </c>
      <c r="R99" s="91">
        <f t="shared" si="46"/>
        <v>0</v>
      </c>
      <c r="S99" s="75">
        <f t="shared" si="46"/>
        <v>32.5</v>
      </c>
      <c r="T99" s="91">
        <f t="shared" si="46"/>
        <v>0</v>
      </c>
      <c r="U99" s="75">
        <f t="shared" si="46"/>
        <v>32.5</v>
      </c>
      <c r="V99" s="91">
        <f t="shared" si="47"/>
        <v>0</v>
      </c>
      <c r="W99" s="75">
        <f t="shared" si="47"/>
        <v>32.5</v>
      </c>
      <c r="X99" s="91">
        <f t="shared" si="47"/>
        <v>0</v>
      </c>
      <c r="Y99" s="75">
        <f t="shared" si="47"/>
        <v>32.5</v>
      </c>
      <c r="Z99" s="91">
        <f t="shared" si="47"/>
        <v>0</v>
      </c>
      <c r="AA99" s="75">
        <f t="shared" si="47"/>
        <v>32.5</v>
      </c>
      <c r="AB99" s="91">
        <f t="shared" si="47"/>
        <v>6.2</v>
      </c>
      <c r="AC99" s="75">
        <f>AC100</f>
        <v>38.7</v>
      </c>
    </row>
    <row r="100" spans="1:29" s="6" customFormat="1" ht="27" customHeight="1">
      <c r="A100" s="33" t="s">
        <v>458</v>
      </c>
      <c r="B100" s="69" t="s">
        <v>406</v>
      </c>
      <c r="C100" s="34" t="s">
        <v>48</v>
      </c>
      <c r="D100" s="34" t="s">
        <v>51</v>
      </c>
      <c r="E100" s="42" t="s">
        <v>383</v>
      </c>
      <c r="F100" s="47" t="s">
        <v>424</v>
      </c>
      <c r="G100" s="91">
        <f t="shared" si="46"/>
        <v>32.5</v>
      </c>
      <c r="H100" s="91">
        <f t="shared" si="46"/>
        <v>0</v>
      </c>
      <c r="I100" s="75">
        <f t="shared" si="46"/>
        <v>32.5</v>
      </c>
      <c r="J100" s="91">
        <f t="shared" si="46"/>
        <v>0</v>
      </c>
      <c r="K100" s="75">
        <f t="shared" si="46"/>
        <v>32.5</v>
      </c>
      <c r="L100" s="91">
        <f t="shared" si="46"/>
        <v>0</v>
      </c>
      <c r="M100" s="75">
        <f t="shared" si="46"/>
        <v>32.5</v>
      </c>
      <c r="N100" s="91">
        <f t="shared" si="46"/>
        <v>0</v>
      </c>
      <c r="O100" s="75">
        <f t="shared" si="46"/>
        <v>32.5</v>
      </c>
      <c r="P100" s="91">
        <f t="shared" si="46"/>
        <v>0</v>
      </c>
      <c r="Q100" s="75">
        <f t="shared" si="46"/>
        <v>32.5</v>
      </c>
      <c r="R100" s="91">
        <f t="shared" si="46"/>
        <v>0</v>
      </c>
      <c r="S100" s="75">
        <f t="shared" si="46"/>
        <v>32.5</v>
      </c>
      <c r="T100" s="91">
        <f t="shared" si="46"/>
        <v>0</v>
      </c>
      <c r="U100" s="75">
        <f t="shared" si="46"/>
        <v>32.5</v>
      </c>
      <c r="V100" s="91">
        <f t="shared" si="47"/>
        <v>0</v>
      </c>
      <c r="W100" s="75">
        <f t="shared" si="47"/>
        <v>32.5</v>
      </c>
      <c r="X100" s="91">
        <f t="shared" si="47"/>
        <v>0</v>
      </c>
      <c r="Y100" s="75">
        <f t="shared" si="47"/>
        <v>32.5</v>
      </c>
      <c r="Z100" s="91">
        <f t="shared" si="47"/>
        <v>0</v>
      </c>
      <c r="AA100" s="75">
        <f t="shared" si="47"/>
        <v>32.5</v>
      </c>
      <c r="AB100" s="91">
        <f t="shared" si="47"/>
        <v>6.2</v>
      </c>
      <c r="AC100" s="75">
        <f>AC101</f>
        <v>38.7</v>
      </c>
    </row>
    <row r="101" spans="1:29" ht="25.5" customHeight="1" hidden="1">
      <c r="A101" s="128" t="s">
        <v>334</v>
      </c>
      <c r="B101" s="69" t="s">
        <v>406</v>
      </c>
      <c r="C101" s="127" t="s">
        <v>48</v>
      </c>
      <c r="D101" s="127" t="s">
        <v>51</v>
      </c>
      <c r="E101" s="118" t="s">
        <v>383</v>
      </c>
      <c r="F101" s="127" t="s">
        <v>65</v>
      </c>
      <c r="G101" s="57">
        <v>32.5</v>
      </c>
      <c r="H101" s="57"/>
      <c r="I101" s="57">
        <f>G101+H101</f>
        <v>32.5</v>
      </c>
      <c r="J101" s="57"/>
      <c r="K101" s="57">
        <f>I101+J101</f>
        <v>32.5</v>
      </c>
      <c r="L101" s="57"/>
      <c r="M101" s="57">
        <f>K101+L101</f>
        <v>32.5</v>
      </c>
      <c r="N101" s="57"/>
      <c r="O101" s="57">
        <f>M101+N101</f>
        <v>32.5</v>
      </c>
      <c r="P101" s="57"/>
      <c r="Q101" s="57">
        <f>O101+P101</f>
        <v>32.5</v>
      </c>
      <c r="R101" s="57"/>
      <c r="S101" s="57">
        <f>Q101+R101</f>
        <v>32.5</v>
      </c>
      <c r="T101" s="57"/>
      <c r="U101" s="57">
        <f>S101+T101</f>
        <v>32.5</v>
      </c>
      <c r="V101" s="57"/>
      <c r="W101" s="57">
        <f>U101+V101</f>
        <v>32.5</v>
      </c>
      <c r="X101" s="57"/>
      <c r="Y101" s="57">
        <f>W101+X101</f>
        <v>32.5</v>
      </c>
      <c r="Z101" s="57"/>
      <c r="AA101" s="57">
        <f>Y101+Z101</f>
        <v>32.5</v>
      </c>
      <c r="AB101" s="57">
        <v>6.2</v>
      </c>
      <c r="AC101" s="57">
        <f>AA101+AB101</f>
        <v>38.7</v>
      </c>
    </row>
    <row r="102" spans="1:29" s="19" customFormat="1" ht="16.5" customHeight="1">
      <c r="A102" s="203" t="s">
        <v>358</v>
      </c>
      <c r="B102" s="68" t="s">
        <v>406</v>
      </c>
      <c r="C102" s="64" t="s">
        <v>48</v>
      </c>
      <c r="D102" s="64" t="s">
        <v>357</v>
      </c>
      <c r="E102" s="204"/>
      <c r="F102" s="64"/>
      <c r="G102" s="65">
        <f aca="true" t="shared" si="48" ref="G102:X102">G103</f>
        <v>0</v>
      </c>
      <c r="H102" s="65">
        <f t="shared" si="48"/>
        <v>3194.2</v>
      </c>
      <c r="I102" s="65">
        <f t="shared" si="48"/>
        <v>3194.2</v>
      </c>
      <c r="J102" s="65">
        <f t="shared" si="48"/>
        <v>0</v>
      </c>
      <c r="K102" s="65">
        <f t="shared" si="48"/>
        <v>3194.2</v>
      </c>
      <c r="L102" s="65">
        <f t="shared" si="48"/>
        <v>0</v>
      </c>
      <c r="M102" s="65">
        <f t="shared" si="48"/>
        <v>3194.2</v>
      </c>
      <c r="N102" s="65">
        <f t="shared" si="48"/>
        <v>-300</v>
      </c>
      <c r="O102" s="65">
        <f t="shared" si="48"/>
        <v>2894.2</v>
      </c>
      <c r="P102" s="65">
        <f t="shared" si="48"/>
        <v>0</v>
      </c>
      <c r="Q102" s="65">
        <f t="shared" si="48"/>
        <v>2894.2</v>
      </c>
      <c r="R102" s="65">
        <f t="shared" si="48"/>
        <v>0</v>
      </c>
      <c r="S102" s="65">
        <f t="shared" si="48"/>
        <v>2894.2</v>
      </c>
      <c r="T102" s="65">
        <f t="shared" si="48"/>
        <v>0</v>
      </c>
      <c r="U102" s="65">
        <f t="shared" si="48"/>
        <v>2894.2</v>
      </c>
      <c r="V102" s="65">
        <f t="shared" si="48"/>
        <v>0</v>
      </c>
      <c r="W102" s="65">
        <f>W103</f>
        <v>2894.2</v>
      </c>
      <c r="X102" s="65">
        <f t="shared" si="48"/>
        <v>0</v>
      </c>
      <c r="Y102" s="65">
        <f>Y103</f>
        <v>2894.2</v>
      </c>
      <c r="Z102" s="346">
        <f>Z103</f>
        <v>27749.4569</v>
      </c>
      <c r="AA102" s="346">
        <f>AA103</f>
        <v>30643.6569</v>
      </c>
      <c r="AB102" s="346">
        <f>AB103</f>
        <v>0.02949</v>
      </c>
      <c r="AC102" s="346">
        <f>AC103</f>
        <v>30643.686390000003</v>
      </c>
    </row>
    <row r="103" spans="1:29" s="6" customFormat="1" ht="30.75" customHeight="1">
      <c r="A103" s="208" t="s">
        <v>475</v>
      </c>
      <c r="B103" s="106" t="s">
        <v>406</v>
      </c>
      <c r="C103" s="92" t="s">
        <v>48</v>
      </c>
      <c r="D103" s="92" t="s">
        <v>357</v>
      </c>
      <c r="E103" s="155" t="s">
        <v>359</v>
      </c>
      <c r="F103" s="92"/>
      <c r="G103" s="65">
        <f aca="true" t="shared" si="49" ref="G103:X103">G114</f>
        <v>0</v>
      </c>
      <c r="H103" s="65">
        <f t="shared" si="49"/>
        <v>3194.2</v>
      </c>
      <c r="I103" s="93">
        <f t="shared" si="49"/>
        <v>3194.2</v>
      </c>
      <c r="J103" s="65">
        <f t="shared" si="49"/>
        <v>0</v>
      </c>
      <c r="K103" s="93">
        <f t="shared" si="49"/>
        <v>3194.2</v>
      </c>
      <c r="L103" s="65">
        <f t="shared" si="49"/>
        <v>0</v>
      </c>
      <c r="M103" s="93">
        <f t="shared" si="49"/>
        <v>3194.2</v>
      </c>
      <c r="N103" s="65">
        <f t="shared" si="49"/>
        <v>-300</v>
      </c>
      <c r="O103" s="93">
        <f t="shared" si="49"/>
        <v>2894.2</v>
      </c>
      <c r="P103" s="65">
        <f t="shared" si="49"/>
        <v>0</v>
      </c>
      <c r="Q103" s="93">
        <f t="shared" si="49"/>
        <v>2894.2</v>
      </c>
      <c r="R103" s="65">
        <f t="shared" si="49"/>
        <v>0</v>
      </c>
      <c r="S103" s="93">
        <f t="shared" si="49"/>
        <v>2894.2</v>
      </c>
      <c r="T103" s="65">
        <f t="shared" si="49"/>
        <v>0</v>
      </c>
      <c r="U103" s="93">
        <f t="shared" si="49"/>
        <v>2894.2</v>
      </c>
      <c r="V103" s="65">
        <f t="shared" si="49"/>
        <v>0</v>
      </c>
      <c r="W103" s="93">
        <f t="shared" si="49"/>
        <v>2894.2</v>
      </c>
      <c r="X103" s="65">
        <f t="shared" si="49"/>
        <v>0</v>
      </c>
      <c r="Y103" s="93">
        <f>Y104+Y109+Y114+Y119</f>
        <v>2894.2</v>
      </c>
      <c r="Z103" s="93">
        <f>Z104+Z114+Z119</f>
        <v>27749.4569</v>
      </c>
      <c r="AA103" s="93">
        <f>AA104+AA114+AA119</f>
        <v>30643.6569</v>
      </c>
      <c r="AB103" s="93">
        <f>AB104+AB114+AB119</f>
        <v>0.02949</v>
      </c>
      <c r="AC103" s="93">
        <f>AC104+AC114+AC119</f>
        <v>30643.686390000003</v>
      </c>
    </row>
    <row r="104" spans="1:29" s="6" customFormat="1" ht="50.25" customHeight="1">
      <c r="A104" s="321" t="s">
        <v>476</v>
      </c>
      <c r="B104" s="69" t="s">
        <v>406</v>
      </c>
      <c r="C104" s="47" t="s">
        <v>48</v>
      </c>
      <c r="D104" s="47" t="s">
        <v>357</v>
      </c>
      <c r="E104" s="147" t="s">
        <v>471</v>
      </c>
      <c r="F104" s="47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>
        <f>Y105+Y109</f>
        <v>0</v>
      </c>
      <c r="Z104" s="75">
        <f>Z105+Z109</f>
        <v>27749.4569</v>
      </c>
      <c r="AA104" s="243">
        <f>AA105+AA109</f>
        <v>27749.4569</v>
      </c>
      <c r="AB104" s="75">
        <f>AB105+AB109</f>
        <v>0</v>
      </c>
      <c r="AC104" s="243">
        <f>AC105+AC109</f>
        <v>27749.4569</v>
      </c>
    </row>
    <row r="105" spans="1:29" s="6" customFormat="1" ht="39.75" customHeight="1">
      <c r="A105" s="321" t="s">
        <v>477</v>
      </c>
      <c r="B105" s="69" t="s">
        <v>406</v>
      </c>
      <c r="C105" s="47" t="s">
        <v>48</v>
      </c>
      <c r="D105" s="47" t="s">
        <v>357</v>
      </c>
      <c r="E105" s="147" t="s">
        <v>472</v>
      </c>
      <c r="F105" s="47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>
        <f>Y106</f>
        <v>0</v>
      </c>
      <c r="Z105" s="75">
        <f aca="true" t="shared" si="50" ref="Z105:AC107">Z106</f>
        <v>27748.8</v>
      </c>
      <c r="AA105" s="75">
        <f t="shared" si="50"/>
        <v>27748.8</v>
      </c>
      <c r="AB105" s="75">
        <f t="shared" si="50"/>
        <v>0</v>
      </c>
      <c r="AC105" s="75">
        <f t="shared" si="50"/>
        <v>27748.8</v>
      </c>
    </row>
    <row r="106" spans="1:29" s="6" customFormat="1" ht="30.75" customHeight="1">
      <c r="A106" s="321" t="s">
        <v>456</v>
      </c>
      <c r="B106" s="69" t="s">
        <v>406</v>
      </c>
      <c r="C106" s="47" t="s">
        <v>48</v>
      </c>
      <c r="D106" s="47" t="s">
        <v>357</v>
      </c>
      <c r="E106" s="147" t="s">
        <v>472</v>
      </c>
      <c r="F106" s="47" t="s">
        <v>316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>
        <f>Y107</f>
        <v>0</v>
      </c>
      <c r="Z106" s="75">
        <f t="shared" si="50"/>
        <v>27748.8</v>
      </c>
      <c r="AA106" s="75">
        <f t="shared" si="50"/>
        <v>27748.8</v>
      </c>
      <c r="AB106" s="75">
        <f t="shared" si="50"/>
        <v>0</v>
      </c>
      <c r="AC106" s="75">
        <f t="shared" si="50"/>
        <v>27748.8</v>
      </c>
    </row>
    <row r="107" spans="1:29" s="6" customFormat="1" ht="30.75" customHeight="1">
      <c r="A107" s="321" t="s">
        <v>458</v>
      </c>
      <c r="B107" s="69" t="s">
        <v>406</v>
      </c>
      <c r="C107" s="47" t="s">
        <v>48</v>
      </c>
      <c r="D107" s="47" t="s">
        <v>357</v>
      </c>
      <c r="E107" s="147" t="s">
        <v>472</v>
      </c>
      <c r="F107" s="47" t="s">
        <v>218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>
        <f>Y108</f>
        <v>0</v>
      </c>
      <c r="Z107" s="75">
        <f t="shared" si="50"/>
        <v>27748.8</v>
      </c>
      <c r="AA107" s="75">
        <f t="shared" si="50"/>
        <v>27748.8</v>
      </c>
      <c r="AB107" s="75">
        <f t="shared" si="50"/>
        <v>0</v>
      </c>
      <c r="AC107" s="75">
        <f t="shared" si="50"/>
        <v>27748.8</v>
      </c>
    </row>
    <row r="108" spans="1:29" s="6" customFormat="1" ht="30.75" customHeight="1" hidden="1">
      <c r="A108" s="322" t="s">
        <v>470</v>
      </c>
      <c r="B108" s="69" t="s">
        <v>406</v>
      </c>
      <c r="C108" s="47" t="s">
        <v>48</v>
      </c>
      <c r="D108" s="47" t="s">
        <v>357</v>
      </c>
      <c r="E108" s="147" t="s">
        <v>472</v>
      </c>
      <c r="F108" s="150" t="s">
        <v>288</v>
      </c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>
        <v>27748.8</v>
      </c>
      <c r="AA108" s="341">
        <f>Y108+Z108</f>
        <v>27748.8</v>
      </c>
      <c r="AB108" s="341"/>
      <c r="AC108" s="341">
        <f>AA108+AB108</f>
        <v>27748.8</v>
      </c>
    </row>
    <row r="109" spans="1:29" s="20" customFormat="1" ht="30.75" customHeight="1">
      <c r="A109" s="321" t="s">
        <v>473</v>
      </c>
      <c r="B109" s="69" t="s">
        <v>406</v>
      </c>
      <c r="C109" s="47" t="s">
        <v>48</v>
      </c>
      <c r="D109" s="47" t="s">
        <v>357</v>
      </c>
      <c r="E109" s="147" t="s">
        <v>474</v>
      </c>
      <c r="F109" s="47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>
        <f aca="true" t="shared" si="51" ref="Y109:AC110">Y110</f>
        <v>0</v>
      </c>
      <c r="Z109" s="243">
        <f>Z110</f>
        <v>0.6569</v>
      </c>
      <c r="AA109" s="243">
        <f>AA110</f>
        <v>0.6569</v>
      </c>
      <c r="AB109" s="243">
        <f>AB110</f>
        <v>0</v>
      </c>
      <c r="AC109" s="243">
        <f>AC110</f>
        <v>0.6569</v>
      </c>
    </row>
    <row r="110" spans="1:29" s="20" customFormat="1" ht="30.75" customHeight="1">
      <c r="A110" s="321" t="s">
        <v>363</v>
      </c>
      <c r="B110" s="69" t="s">
        <v>406</v>
      </c>
      <c r="C110" s="47" t="s">
        <v>48</v>
      </c>
      <c r="D110" s="47" t="s">
        <v>357</v>
      </c>
      <c r="E110" s="147" t="s">
        <v>474</v>
      </c>
      <c r="F110" s="47" t="s">
        <v>316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>
        <f t="shared" si="51"/>
        <v>0</v>
      </c>
      <c r="Z110" s="243">
        <f t="shared" si="51"/>
        <v>0.6569</v>
      </c>
      <c r="AA110" s="243">
        <f t="shared" si="51"/>
        <v>0.6569</v>
      </c>
      <c r="AB110" s="243">
        <f t="shared" si="51"/>
        <v>0</v>
      </c>
      <c r="AC110" s="243">
        <f t="shared" si="51"/>
        <v>0.6569</v>
      </c>
    </row>
    <row r="111" spans="1:29" s="20" customFormat="1" ht="30.75" customHeight="1">
      <c r="A111" s="321" t="s">
        <v>456</v>
      </c>
      <c r="B111" s="69" t="s">
        <v>406</v>
      </c>
      <c r="C111" s="47" t="s">
        <v>48</v>
      </c>
      <c r="D111" s="47" t="s">
        <v>357</v>
      </c>
      <c r="E111" s="147" t="s">
        <v>474</v>
      </c>
      <c r="F111" s="47" t="s">
        <v>218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>
        <f>Y113</f>
        <v>0</v>
      </c>
      <c r="Z111" s="243">
        <f>Z113</f>
        <v>0.6569</v>
      </c>
      <c r="AA111" s="243">
        <f>AA113</f>
        <v>0.6569</v>
      </c>
      <c r="AB111" s="243">
        <f>AB113</f>
        <v>0</v>
      </c>
      <c r="AC111" s="243">
        <f>AC113</f>
        <v>0.6569</v>
      </c>
    </row>
    <row r="112" spans="1:29" s="20" customFormat="1" ht="30.75" customHeight="1" hidden="1">
      <c r="A112" s="321"/>
      <c r="B112" s="69"/>
      <c r="C112" s="47"/>
      <c r="D112" s="47"/>
      <c r="E112" s="147"/>
      <c r="F112" s="150" t="s">
        <v>65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243"/>
      <c r="AA112" s="243"/>
      <c r="AB112" s="243"/>
      <c r="AC112" s="243"/>
    </row>
    <row r="113" spans="1:29" s="20" customFormat="1" ht="30.75" customHeight="1" hidden="1">
      <c r="A113" s="322" t="s">
        <v>470</v>
      </c>
      <c r="B113" s="69" t="s">
        <v>406</v>
      </c>
      <c r="C113" s="47" t="s">
        <v>48</v>
      </c>
      <c r="D113" s="47" t="s">
        <v>357</v>
      </c>
      <c r="E113" s="147" t="s">
        <v>474</v>
      </c>
      <c r="F113" s="150" t="s">
        <v>288</v>
      </c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2">
        <v>0.6569</v>
      </c>
      <c r="AA113" s="342">
        <f>Y113+Z113</f>
        <v>0.6569</v>
      </c>
      <c r="AB113" s="342"/>
      <c r="AC113" s="342">
        <f>AA113+AB113</f>
        <v>0.6569</v>
      </c>
    </row>
    <row r="114" spans="1:29" ht="40.5" customHeight="1">
      <c r="A114" s="205" t="s">
        <v>361</v>
      </c>
      <c r="B114" s="69" t="s">
        <v>406</v>
      </c>
      <c r="C114" s="34" t="s">
        <v>48</v>
      </c>
      <c r="D114" s="34" t="s">
        <v>357</v>
      </c>
      <c r="E114" s="84" t="s">
        <v>360</v>
      </c>
      <c r="F114" s="34"/>
      <c r="G114" s="57">
        <f aca="true" t="shared" si="52" ref="G114:S114">G115+G119</f>
        <v>0</v>
      </c>
      <c r="H114" s="57">
        <f t="shared" si="52"/>
        <v>3194.2</v>
      </c>
      <c r="I114" s="57">
        <f t="shared" si="52"/>
        <v>3194.2</v>
      </c>
      <c r="J114" s="57">
        <f t="shared" si="52"/>
        <v>0</v>
      </c>
      <c r="K114" s="57">
        <f t="shared" si="52"/>
        <v>3194.2</v>
      </c>
      <c r="L114" s="57">
        <f t="shared" si="52"/>
        <v>0</v>
      </c>
      <c r="M114" s="57">
        <f t="shared" si="52"/>
        <v>3194.2</v>
      </c>
      <c r="N114" s="57">
        <f t="shared" si="52"/>
        <v>-300</v>
      </c>
      <c r="O114" s="57">
        <f t="shared" si="52"/>
        <v>2894.2</v>
      </c>
      <c r="P114" s="57">
        <f t="shared" si="52"/>
        <v>0</v>
      </c>
      <c r="Q114" s="57">
        <f t="shared" si="52"/>
        <v>2894.2</v>
      </c>
      <c r="R114" s="57">
        <f t="shared" si="52"/>
        <v>0</v>
      </c>
      <c r="S114" s="57">
        <f t="shared" si="52"/>
        <v>2894.2</v>
      </c>
      <c r="T114" s="57">
        <f>T115+T119</f>
        <v>0</v>
      </c>
      <c r="U114" s="57">
        <f>U115+U119</f>
        <v>2894.2</v>
      </c>
      <c r="V114" s="57">
        <f>V115+V119</f>
        <v>0</v>
      </c>
      <c r="W114" s="57">
        <f>W115+W119</f>
        <v>2894.2</v>
      </c>
      <c r="X114" s="57">
        <f>X115+X119</f>
        <v>0</v>
      </c>
      <c r="Y114" s="57">
        <f>Y115</f>
        <v>2879.7</v>
      </c>
      <c r="Z114" s="57">
        <f>Z115</f>
        <v>0</v>
      </c>
      <c r="AA114" s="57">
        <f>AA115</f>
        <v>2879.7</v>
      </c>
      <c r="AB114" s="57">
        <f>AB115</f>
        <v>0</v>
      </c>
      <c r="AC114" s="57">
        <f>AC115</f>
        <v>2879.7</v>
      </c>
    </row>
    <row r="115" spans="1:29" ht="15.75" customHeight="1">
      <c r="A115" s="205" t="s">
        <v>363</v>
      </c>
      <c r="B115" s="69" t="s">
        <v>406</v>
      </c>
      <c r="C115" s="34" t="s">
        <v>48</v>
      </c>
      <c r="D115" s="34" t="s">
        <v>357</v>
      </c>
      <c r="E115" s="84" t="s">
        <v>362</v>
      </c>
      <c r="F115" s="34"/>
      <c r="G115" s="57">
        <f>G116</f>
        <v>0</v>
      </c>
      <c r="H115" s="57">
        <f aca="true" t="shared" si="53" ref="H115:AB117">H116</f>
        <v>3178.2</v>
      </c>
      <c r="I115" s="57">
        <f t="shared" si="53"/>
        <v>3178.2</v>
      </c>
      <c r="J115" s="57">
        <f t="shared" si="53"/>
        <v>0</v>
      </c>
      <c r="K115" s="57">
        <f t="shared" si="53"/>
        <v>3178.2</v>
      </c>
      <c r="L115" s="57">
        <f t="shared" si="53"/>
        <v>0</v>
      </c>
      <c r="M115" s="57">
        <f t="shared" si="53"/>
        <v>3178.2</v>
      </c>
      <c r="N115" s="57">
        <f t="shared" si="53"/>
        <v>-298.5</v>
      </c>
      <c r="O115" s="57">
        <f t="shared" si="53"/>
        <v>2879.7</v>
      </c>
      <c r="P115" s="57">
        <f t="shared" si="53"/>
        <v>0</v>
      </c>
      <c r="Q115" s="57">
        <f t="shared" si="53"/>
        <v>2879.7</v>
      </c>
      <c r="R115" s="57">
        <f t="shared" si="53"/>
        <v>0</v>
      </c>
      <c r="S115" s="57">
        <f t="shared" si="53"/>
        <v>2879.7</v>
      </c>
      <c r="T115" s="57">
        <f t="shared" si="53"/>
        <v>0</v>
      </c>
      <c r="U115" s="57">
        <f t="shared" si="53"/>
        <v>2879.7</v>
      </c>
      <c r="V115" s="57">
        <f t="shared" si="53"/>
        <v>0</v>
      </c>
      <c r="W115" s="57">
        <f t="shared" si="53"/>
        <v>2879.7</v>
      </c>
      <c r="X115" s="57">
        <f t="shared" si="53"/>
        <v>0</v>
      </c>
      <c r="Y115" s="57">
        <f t="shared" si="53"/>
        <v>2879.7</v>
      </c>
      <c r="Z115" s="57">
        <f t="shared" si="53"/>
        <v>0</v>
      </c>
      <c r="AA115" s="57">
        <f t="shared" si="53"/>
        <v>2879.7</v>
      </c>
      <c r="AB115" s="57">
        <f t="shared" si="53"/>
        <v>0</v>
      </c>
      <c r="AC115" s="57">
        <f>AC116</f>
        <v>2879.7</v>
      </c>
    </row>
    <row r="116" spans="1:29" ht="27.75" customHeight="1">
      <c r="A116" s="46" t="s">
        <v>456</v>
      </c>
      <c r="B116" s="69" t="s">
        <v>406</v>
      </c>
      <c r="C116" s="34" t="s">
        <v>48</v>
      </c>
      <c r="D116" s="34" t="s">
        <v>357</v>
      </c>
      <c r="E116" s="84" t="s">
        <v>362</v>
      </c>
      <c r="F116" s="34" t="s">
        <v>457</v>
      </c>
      <c r="G116" s="57">
        <f>G117</f>
        <v>0</v>
      </c>
      <c r="H116" s="57">
        <f t="shared" si="53"/>
        <v>3178.2</v>
      </c>
      <c r="I116" s="57">
        <f t="shared" si="53"/>
        <v>3178.2</v>
      </c>
      <c r="J116" s="57">
        <f t="shared" si="53"/>
        <v>0</v>
      </c>
      <c r="K116" s="57">
        <f t="shared" si="53"/>
        <v>3178.2</v>
      </c>
      <c r="L116" s="57">
        <f t="shared" si="53"/>
        <v>0</v>
      </c>
      <c r="M116" s="57">
        <f t="shared" si="53"/>
        <v>3178.2</v>
      </c>
      <c r="N116" s="57">
        <f t="shared" si="53"/>
        <v>-298.5</v>
      </c>
      <c r="O116" s="57">
        <f t="shared" si="53"/>
        <v>2879.7</v>
      </c>
      <c r="P116" s="57">
        <f t="shared" si="53"/>
        <v>0</v>
      </c>
      <c r="Q116" s="57">
        <f t="shared" si="53"/>
        <v>2879.7</v>
      </c>
      <c r="R116" s="57">
        <f t="shared" si="53"/>
        <v>0</v>
      </c>
      <c r="S116" s="57">
        <f t="shared" si="53"/>
        <v>2879.7</v>
      </c>
      <c r="T116" s="57">
        <f t="shared" si="53"/>
        <v>0</v>
      </c>
      <c r="U116" s="57">
        <f t="shared" si="53"/>
        <v>2879.7</v>
      </c>
      <c r="V116" s="57">
        <f t="shared" si="53"/>
        <v>0</v>
      </c>
      <c r="W116" s="57">
        <f t="shared" si="53"/>
        <v>2879.7</v>
      </c>
      <c r="X116" s="57">
        <f aca="true" t="shared" si="54" ref="X116:AB117">X117</f>
        <v>0</v>
      </c>
      <c r="Y116" s="57">
        <f t="shared" si="54"/>
        <v>2879.7</v>
      </c>
      <c r="Z116" s="57">
        <f t="shared" si="54"/>
        <v>0</v>
      </c>
      <c r="AA116" s="57">
        <f t="shared" si="54"/>
        <v>2879.7</v>
      </c>
      <c r="AB116" s="57">
        <f t="shared" si="54"/>
        <v>0</v>
      </c>
      <c r="AC116" s="57">
        <f>AC117</f>
        <v>2879.7</v>
      </c>
    </row>
    <row r="117" spans="1:29" ht="27" customHeight="1">
      <c r="A117" s="33" t="s">
        <v>458</v>
      </c>
      <c r="B117" s="69" t="s">
        <v>406</v>
      </c>
      <c r="C117" s="34" t="s">
        <v>48</v>
      </c>
      <c r="D117" s="34" t="s">
        <v>357</v>
      </c>
      <c r="E117" s="84" t="s">
        <v>362</v>
      </c>
      <c r="F117" s="34" t="s">
        <v>424</v>
      </c>
      <c r="G117" s="57">
        <f>G118</f>
        <v>0</v>
      </c>
      <c r="H117" s="57">
        <f t="shared" si="53"/>
        <v>3178.2</v>
      </c>
      <c r="I117" s="57">
        <f t="shared" si="53"/>
        <v>3178.2</v>
      </c>
      <c r="J117" s="57">
        <f t="shared" si="53"/>
        <v>0</v>
      </c>
      <c r="K117" s="57">
        <f t="shared" si="53"/>
        <v>3178.2</v>
      </c>
      <c r="L117" s="57">
        <f t="shared" si="53"/>
        <v>0</v>
      </c>
      <c r="M117" s="57">
        <f t="shared" si="53"/>
        <v>3178.2</v>
      </c>
      <c r="N117" s="57">
        <f t="shared" si="53"/>
        <v>-298.5</v>
      </c>
      <c r="O117" s="57">
        <f t="shared" si="53"/>
        <v>2879.7</v>
      </c>
      <c r="P117" s="57">
        <f t="shared" si="53"/>
        <v>0</v>
      </c>
      <c r="Q117" s="57">
        <f t="shared" si="53"/>
        <v>2879.7</v>
      </c>
      <c r="R117" s="57">
        <f t="shared" si="53"/>
        <v>0</v>
      </c>
      <c r="S117" s="57">
        <f t="shared" si="53"/>
        <v>2879.7</v>
      </c>
      <c r="T117" s="57">
        <f t="shared" si="53"/>
        <v>0</v>
      </c>
      <c r="U117" s="57">
        <f t="shared" si="53"/>
        <v>2879.7</v>
      </c>
      <c r="V117" s="57">
        <f t="shared" si="53"/>
        <v>0</v>
      </c>
      <c r="W117" s="57">
        <f t="shared" si="53"/>
        <v>2879.7</v>
      </c>
      <c r="X117" s="57">
        <f t="shared" si="54"/>
        <v>0</v>
      </c>
      <c r="Y117" s="57">
        <f t="shared" si="54"/>
        <v>2879.7</v>
      </c>
      <c r="Z117" s="57">
        <f t="shared" si="54"/>
        <v>0</v>
      </c>
      <c r="AA117" s="57">
        <f t="shared" si="54"/>
        <v>2879.7</v>
      </c>
      <c r="AB117" s="57">
        <f t="shared" si="54"/>
        <v>0</v>
      </c>
      <c r="AC117" s="57">
        <f>AC118</f>
        <v>2879.7</v>
      </c>
    </row>
    <row r="118" spans="1:29" ht="30" customHeight="1" hidden="1">
      <c r="A118" s="128" t="s">
        <v>469</v>
      </c>
      <c r="B118" s="116" t="s">
        <v>406</v>
      </c>
      <c r="C118" s="127" t="s">
        <v>48</v>
      </c>
      <c r="D118" s="127" t="s">
        <v>357</v>
      </c>
      <c r="E118" s="118" t="s">
        <v>362</v>
      </c>
      <c r="F118" s="127" t="s">
        <v>65</v>
      </c>
      <c r="G118" s="57"/>
      <c r="H118" s="57">
        <v>3178.2</v>
      </c>
      <c r="I118" s="210">
        <f>G118+H118</f>
        <v>3178.2</v>
      </c>
      <c r="J118" s="210"/>
      <c r="K118" s="210">
        <f>I118+J118</f>
        <v>3178.2</v>
      </c>
      <c r="L118" s="210"/>
      <c r="M118" s="210">
        <f>K118+L118</f>
        <v>3178.2</v>
      </c>
      <c r="N118" s="210">
        <v>-298.5</v>
      </c>
      <c r="O118" s="210">
        <f>M118+N118</f>
        <v>2879.7</v>
      </c>
      <c r="P118" s="210"/>
      <c r="Q118" s="210">
        <f>O118+P118</f>
        <v>2879.7</v>
      </c>
      <c r="R118" s="210"/>
      <c r="S118" s="210">
        <f>Q118+R118</f>
        <v>2879.7</v>
      </c>
      <c r="T118" s="210"/>
      <c r="U118" s="210">
        <f>S118+T118</f>
        <v>2879.7</v>
      </c>
      <c r="V118" s="210"/>
      <c r="W118" s="210">
        <f>U118+V118</f>
        <v>2879.7</v>
      </c>
      <c r="X118" s="210"/>
      <c r="Y118" s="210">
        <f>W118+X118</f>
        <v>2879.7</v>
      </c>
      <c r="Z118" s="210"/>
      <c r="AA118" s="210">
        <f>Y118+Z118</f>
        <v>2879.7</v>
      </c>
      <c r="AB118" s="210"/>
      <c r="AC118" s="210">
        <f>AA118+AB118</f>
        <v>2879.7</v>
      </c>
    </row>
    <row r="119" spans="1:29" ht="66" customHeight="1">
      <c r="A119" s="207" t="s">
        <v>365</v>
      </c>
      <c r="B119" s="69" t="s">
        <v>406</v>
      </c>
      <c r="C119" s="34" t="s">
        <v>48</v>
      </c>
      <c r="D119" s="34" t="s">
        <v>357</v>
      </c>
      <c r="E119" s="84" t="s">
        <v>364</v>
      </c>
      <c r="F119" s="34"/>
      <c r="G119" s="57">
        <f>G120</f>
        <v>0</v>
      </c>
      <c r="H119" s="57">
        <f aca="true" t="shared" si="55" ref="H119:AB121">H120</f>
        <v>16</v>
      </c>
      <c r="I119" s="57">
        <f t="shared" si="55"/>
        <v>16</v>
      </c>
      <c r="J119" s="57">
        <f t="shared" si="55"/>
        <v>0</v>
      </c>
      <c r="K119" s="57">
        <f t="shared" si="55"/>
        <v>16</v>
      </c>
      <c r="L119" s="57">
        <f t="shared" si="55"/>
        <v>0</v>
      </c>
      <c r="M119" s="57">
        <f t="shared" si="55"/>
        <v>16</v>
      </c>
      <c r="N119" s="57">
        <f t="shared" si="55"/>
        <v>-1.5</v>
      </c>
      <c r="O119" s="57">
        <f t="shared" si="55"/>
        <v>14.5</v>
      </c>
      <c r="P119" s="57">
        <f t="shared" si="55"/>
        <v>0</v>
      </c>
      <c r="Q119" s="57">
        <f t="shared" si="55"/>
        <v>14.5</v>
      </c>
      <c r="R119" s="57">
        <f t="shared" si="55"/>
        <v>0</v>
      </c>
      <c r="S119" s="57">
        <f t="shared" si="55"/>
        <v>14.5</v>
      </c>
      <c r="T119" s="57">
        <f t="shared" si="55"/>
        <v>0</v>
      </c>
      <c r="U119" s="57">
        <f t="shared" si="55"/>
        <v>14.5</v>
      </c>
      <c r="V119" s="57">
        <f t="shared" si="55"/>
        <v>0</v>
      </c>
      <c r="W119" s="57">
        <f t="shared" si="55"/>
        <v>14.5</v>
      </c>
      <c r="X119" s="57">
        <f t="shared" si="55"/>
        <v>0</v>
      </c>
      <c r="Y119" s="57">
        <f t="shared" si="55"/>
        <v>14.5</v>
      </c>
      <c r="Z119" s="57">
        <f t="shared" si="55"/>
        <v>0</v>
      </c>
      <c r="AA119" s="57">
        <f t="shared" si="55"/>
        <v>14.5</v>
      </c>
      <c r="AB119" s="226">
        <f t="shared" si="55"/>
        <v>0.02949</v>
      </c>
      <c r="AC119" s="57">
        <f>AC120</f>
        <v>14.52949</v>
      </c>
    </row>
    <row r="120" spans="1:29" ht="31.5" customHeight="1">
      <c r="A120" s="46" t="s">
        <v>456</v>
      </c>
      <c r="B120" s="69" t="s">
        <v>406</v>
      </c>
      <c r="C120" s="34" t="s">
        <v>48</v>
      </c>
      <c r="D120" s="34" t="s">
        <v>357</v>
      </c>
      <c r="E120" s="84" t="s">
        <v>364</v>
      </c>
      <c r="F120" s="34" t="s">
        <v>457</v>
      </c>
      <c r="G120" s="57">
        <f>G121</f>
        <v>0</v>
      </c>
      <c r="H120" s="57">
        <f t="shared" si="55"/>
        <v>16</v>
      </c>
      <c r="I120" s="57">
        <f t="shared" si="55"/>
        <v>16</v>
      </c>
      <c r="J120" s="57">
        <f t="shared" si="55"/>
        <v>0</v>
      </c>
      <c r="K120" s="57">
        <f t="shared" si="55"/>
        <v>16</v>
      </c>
      <c r="L120" s="57">
        <f t="shared" si="55"/>
        <v>0</v>
      </c>
      <c r="M120" s="57">
        <f t="shared" si="55"/>
        <v>16</v>
      </c>
      <c r="N120" s="57">
        <f t="shared" si="55"/>
        <v>-1.5</v>
      </c>
      <c r="O120" s="57">
        <f t="shared" si="55"/>
        <v>14.5</v>
      </c>
      <c r="P120" s="57">
        <f t="shared" si="55"/>
        <v>0</v>
      </c>
      <c r="Q120" s="57">
        <f t="shared" si="55"/>
        <v>14.5</v>
      </c>
      <c r="R120" s="57">
        <f t="shared" si="55"/>
        <v>0</v>
      </c>
      <c r="S120" s="57">
        <f t="shared" si="55"/>
        <v>14.5</v>
      </c>
      <c r="T120" s="57">
        <f t="shared" si="55"/>
        <v>0</v>
      </c>
      <c r="U120" s="57">
        <f t="shared" si="55"/>
        <v>14.5</v>
      </c>
      <c r="V120" s="57">
        <f t="shared" si="55"/>
        <v>0</v>
      </c>
      <c r="W120" s="57">
        <f t="shared" si="55"/>
        <v>14.5</v>
      </c>
      <c r="X120" s="57">
        <f aca="true" t="shared" si="56" ref="X120:AB121">X121</f>
        <v>0</v>
      </c>
      <c r="Y120" s="57">
        <f t="shared" si="56"/>
        <v>14.5</v>
      </c>
      <c r="Z120" s="57">
        <f t="shared" si="56"/>
        <v>0</v>
      </c>
      <c r="AA120" s="57">
        <f t="shared" si="56"/>
        <v>14.5</v>
      </c>
      <c r="AB120" s="57">
        <f t="shared" si="56"/>
        <v>0.02949</v>
      </c>
      <c r="AC120" s="57">
        <f>AC121</f>
        <v>14.52949</v>
      </c>
    </row>
    <row r="121" spans="1:29" ht="30" customHeight="1">
      <c r="A121" s="33" t="s">
        <v>458</v>
      </c>
      <c r="B121" s="69" t="s">
        <v>406</v>
      </c>
      <c r="C121" s="34" t="s">
        <v>48</v>
      </c>
      <c r="D121" s="34" t="s">
        <v>357</v>
      </c>
      <c r="E121" s="84" t="s">
        <v>364</v>
      </c>
      <c r="F121" s="34" t="s">
        <v>424</v>
      </c>
      <c r="G121" s="57">
        <f>G122</f>
        <v>0</v>
      </c>
      <c r="H121" s="57">
        <f t="shared" si="55"/>
        <v>16</v>
      </c>
      <c r="I121" s="57">
        <f t="shared" si="55"/>
        <v>16</v>
      </c>
      <c r="J121" s="57">
        <f t="shared" si="55"/>
        <v>0</v>
      </c>
      <c r="K121" s="57">
        <f t="shared" si="55"/>
        <v>16</v>
      </c>
      <c r="L121" s="57">
        <f t="shared" si="55"/>
        <v>0</v>
      </c>
      <c r="M121" s="57">
        <f t="shared" si="55"/>
        <v>16</v>
      </c>
      <c r="N121" s="57">
        <f t="shared" si="55"/>
        <v>-1.5</v>
      </c>
      <c r="O121" s="57">
        <f t="shared" si="55"/>
        <v>14.5</v>
      </c>
      <c r="P121" s="57">
        <f t="shared" si="55"/>
        <v>0</v>
      </c>
      <c r="Q121" s="57">
        <f t="shared" si="55"/>
        <v>14.5</v>
      </c>
      <c r="R121" s="57">
        <f t="shared" si="55"/>
        <v>0</v>
      </c>
      <c r="S121" s="57">
        <f t="shared" si="55"/>
        <v>14.5</v>
      </c>
      <c r="T121" s="57">
        <f t="shared" si="55"/>
        <v>0</v>
      </c>
      <c r="U121" s="57">
        <f t="shared" si="55"/>
        <v>14.5</v>
      </c>
      <c r="V121" s="57">
        <f t="shared" si="55"/>
        <v>0</v>
      </c>
      <c r="W121" s="57">
        <f t="shared" si="55"/>
        <v>14.5</v>
      </c>
      <c r="X121" s="57">
        <f t="shared" si="56"/>
        <v>0</v>
      </c>
      <c r="Y121" s="57">
        <f t="shared" si="56"/>
        <v>14.5</v>
      </c>
      <c r="Z121" s="57">
        <f t="shared" si="56"/>
        <v>0</v>
      </c>
      <c r="AA121" s="57">
        <f t="shared" si="56"/>
        <v>14.5</v>
      </c>
      <c r="AB121" s="57">
        <f t="shared" si="56"/>
        <v>0.02949</v>
      </c>
      <c r="AC121" s="57">
        <f>AC122</f>
        <v>14.52949</v>
      </c>
    </row>
    <row r="122" spans="1:29" ht="29.25" customHeight="1" hidden="1">
      <c r="A122" s="128" t="s">
        <v>334</v>
      </c>
      <c r="B122" s="116" t="s">
        <v>406</v>
      </c>
      <c r="C122" s="127" t="s">
        <v>48</v>
      </c>
      <c r="D122" s="127" t="s">
        <v>357</v>
      </c>
      <c r="E122" s="118" t="s">
        <v>364</v>
      </c>
      <c r="F122" s="127" t="s">
        <v>65</v>
      </c>
      <c r="G122" s="57"/>
      <c r="H122" s="57">
        <v>16</v>
      </c>
      <c r="I122" s="210">
        <f>G122+H122</f>
        <v>16</v>
      </c>
      <c r="J122" s="210"/>
      <c r="K122" s="210">
        <f>I122+J122</f>
        <v>16</v>
      </c>
      <c r="L122" s="210"/>
      <c r="M122" s="210">
        <f>K122+L122</f>
        <v>16</v>
      </c>
      <c r="N122" s="210">
        <v>-1.5</v>
      </c>
      <c r="O122" s="210">
        <f>M122+N122</f>
        <v>14.5</v>
      </c>
      <c r="P122" s="210"/>
      <c r="Q122" s="210">
        <f>O122+P122</f>
        <v>14.5</v>
      </c>
      <c r="R122" s="210"/>
      <c r="S122" s="210">
        <f>Q122+R122</f>
        <v>14.5</v>
      </c>
      <c r="T122" s="210"/>
      <c r="U122" s="210">
        <f>S122+T122</f>
        <v>14.5</v>
      </c>
      <c r="V122" s="210"/>
      <c r="W122" s="210">
        <f>U122+V122</f>
        <v>14.5</v>
      </c>
      <c r="X122" s="210"/>
      <c r="Y122" s="210">
        <f>W122+X122</f>
        <v>14.5</v>
      </c>
      <c r="Z122" s="210"/>
      <c r="AA122" s="210">
        <f>Y122+Z122</f>
        <v>14.5</v>
      </c>
      <c r="AB122" s="357">
        <v>0.02949</v>
      </c>
      <c r="AC122" s="210">
        <f>AA122+AB122</f>
        <v>14.52949</v>
      </c>
    </row>
    <row r="123" spans="1:29" ht="15" customHeight="1">
      <c r="A123" s="48" t="s">
        <v>44</v>
      </c>
      <c r="B123" s="68" t="s">
        <v>406</v>
      </c>
      <c r="C123" s="64" t="s">
        <v>48</v>
      </c>
      <c r="D123" s="64" t="s">
        <v>50</v>
      </c>
      <c r="E123" s="42"/>
      <c r="F123" s="64"/>
      <c r="G123" s="65">
        <f aca="true" t="shared" si="57" ref="G123:AB124">G124</f>
        <v>1753</v>
      </c>
      <c r="H123" s="65">
        <f t="shared" si="57"/>
        <v>0</v>
      </c>
      <c r="I123" s="65">
        <f t="shared" si="57"/>
        <v>1753</v>
      </c>
      <c r="J123" s="65">
        <f t="shared" si="57"/>
        <v>0</v>
      </c>
      <c r="K123" s="65">
        <f t="shared" si="57"/>
        <v>1753</v>
      </c>
      <c r="L123" s="65">
        <f t="shared" si="57"/>
        <v>0</v>
      </c>
      <c r="M123" s="65">
        <f t="shared" si="57"/>
        <v>1753</v>
      </c>
      <c r="N123" s="65">
        <f t="shared" si="57"/>
        <v>661.17605</v>
      </c>
      <c r="O123" s="237">
        <f t="shared" si="57"/>
        <v>2414.17605</v>
      </c>
      <c r="P123" s="65">
        <f t="shared" si="57"/>
        <v>0</v>
      </c>
      <c r="Q123" s="237">
        <f t="shared" si="57"/>
        <v>2414.17605</v>
      </c>
      <c r="R123" s="65">
        <f t="shared" si="57"/>
        <v>0</v>
      </c>
      <c r="S123" s="237">
        <f t="shared" si="57"/>
        <v>2414.17605</v>
      </c>
      <c r="T123" s="65">
        <f t="shared" si="57"/>
        <v>0</v>
      </c>
      <c r="U123" s="237">
        <f t="shared" si="57"/>
        <v>2414.17605</v>
      </c>
      <c r="V123" s="65">
        <f t="shared" si="57"/>
        <v>0</v>
      </c>
      <c r="W123" s="237">
        <f>W124</f>
        <v>2414.17605</v>
      </c>
      <c r="X123" s="65">
        <f t="shared" si="57"/>
        <v>0</v>
      </c>
      <c r="Y123" s="237">
        <f>Y124</f>
        <v>2414.17605</v>
      </c>
      <c r="Z123" s="65">
        <f t="shared" si="57"/>
        <v>0</v>
      </c>
      <c r="AA123" s="237">
        <f>AA124</f>
        <v>2414.17605</v>
      </c>
      <c r="AB123" s="65">
        <f t="shared" si="57"/>
        <v>0</v>
      </c>
      <c r="AC123" s="237">
        <f>AC124</f>
        <v>2414.17605</v>
      </c>
    </row>
    <row r="124" spans="1:29" s="6" customFormat="1" ht="57" customHeight="1">
      <c r="A124" s="125" t="s">
        <v>407</v>
      </c>
      <c r="B124" s="106" t="s">
        <v>406</v>
      </c>
      <c r="C124" s="107" t="s">
        <v>48</v>
      </c>
      <c r="D124" s="107" t="s">
        <v>50</v>
      </c>
      <c r="E124" s="108" t="s">
        <v>440</v>
      </c>
      <c r="F124" s="107"/>
      <c r="G124" s="140">
        <f t="shared" si="57"/>
        <v>1753</v>
      </c>
      <c r="H124" s="140">
        <f t="shared" si="57"/>
        <v>0</v>
      </c>
      <c r="I124" s="140">
        <f t="shared" si="57"/>
        <v>1753</v>
      </c>
      <c r="J124" s="140">
        <f t="shared" si="57"/>
        <v>0</v>
      </c>
      <c r="K124" s="140">
        <f t="shared" si="57"/>
        <v>1753</v>
      </c>
      <c r="L124" s="140">
        <f t="shared" si="57"/>
        <v>0</v>
      </c>
      <c r="M124" s="140">
        <f t="shared" si="57"/>
        <v>1753</v>
      </c>
      <c r="N124" s="236">
        <f t="shared" si="57"/>
        <v>661.17605</v>
      </c>
      <c r="O124" s="236">
        <f t="shared" si="57"/>
        <v>2414.17605</v>
      </c>
      <c r="P124" s="236">
        <f t="shared" si="57"/>
        <v>0</v>
      </c>
      <c r="Q124" s="236">
        <f t="shared" si="57"/>
        <v>2414.17605</v>
      </c>
      <c r="R124" s="236">
        <f t="shared" si="57"/>
        <v>0</v>
      </c>
      <c r="S124" s="236">
        <f t="shared" si="57"/>
        <v>2414.17605</v>
      </c>
      <c r="T124" s="236">
        <f t="shared" si="57"/>
        <v>0</v>
      </c>
      <c r="U124" s="236">
        <f t="shared" si="57"/>
        <v>2414.17605</v>
      </c>
      <c r="V124" s="236">
        <f>V125</f>
        <v>0</v>
      </c>
      <c r="W124" s="236">
        <f>W125</f>
        <v>2414.17605</v>
      </c>
      <c r="X124" s="236">
        <f>X125</f>
        <v>0</v>
      </c>
      <c r="Y124" s="236">
        <f>Y125</f>
        <v>2414.17605</v>
      </c>
      <c r="Z124" s="236">
        <f>Z125</f>
        <v>0</v>
      </c>
      <c r="AA124" s="236">
        <f>AA125</f>
        <v>2414.17605</v>
      </c>
      <c r="AB124" s="236">
        <f>AB125</f>
        <v>0</v>
      </c>
      <c r="AC124" s="236">
        <f>AC125</f>
        <v>2414.17605</v>
      </c>
    </row>
    <row r="125" spans="1:29" s="6" customFormat="1" ht="41.25" customHeight="1">
      <c r="A125" s="145" t="s">
        <v>408</v>
      </c>
      <c r="B125" s="77" t="s">
        <v>406</v>
      </c>
      <c r="C125" s="80" t="s">
        <v>48</v>
      </c>
      <c r="D125" s="80" t="s">
        <v>50</v>
      </c>
      <c r="E125" s="97" t="s">
        <v>441</v>
      </c>
      <c r="F125" s="80"/>
      <c r="G125" s="82">
        <f aca="true" t="shared" si="58" ref="G125:Y125">G130+G126+G134</f>
        <v>1753</v>
      </c>
      <c r="H125" s="82">
        <f t="shared" si="58"/>
        <v>0</v>
      </c>
      <c r="I125" s="82">
        <f t="shared" si="58"/>
        <v>1753</v>
      </c>
      <c r="J125" s="82">
        <f t="shared" si="58"/>
        <v>0</v>
      </c>
      <c r="K125" s="82">
        <f t="shared" si="58"/>
        <v>1753</v>
      </c>
      <c r="L125" s="82">
        <f t="shared" si="58"/>
        <v>0</v>
      </c>
      <c r="M125" s="82">
        <f t="shared" si="58"/>
        <v>1753</v>
      </c>
      <c r="N125" s="82">
        <f t="shared" si="58"/>
        <v>661.17605</v>
      </c>
      <c r="O125" s="82">
        <f t="shared" si="58"/>
        <v>2414.17605</v>
      </c>
      <c r="P125" s="82">
        <f t="shared" si="58"/>
        <v>0</v>
      </c>
      <c r="Q125" s="234">
        <f t="shared" si="58"/>
        <v>2414.17605</v>
      </c>
      <c r="R125" s="82">
        <f t="shared" si="58"/>
        <v>0</v>
      </c>
      <c r="S125" s="234">
        <f t="shared" si="58"/>
        <v>2414.17605</v>
      </c>
      <c r="T125" s="82">
        <f t="shared" si="58"/>
        <v>0</v>
      </c>
      <c r="U125" s="234">
        <f t="shared" si="58"/>
        <v>2414.17605</v>
      </c>
      <c r="V125" s="82">
        <f t="shared" si="58"/>
        <v>0</v>
      </c>
      <c r="W125" s="234">
        <f t="shared" si="58"/>
        <v>2414.17605</v>
      </c>
      <c r="X125" s="82">
        <f t="shared" si="58"/>
        <v>0</v>
      </c>
      <c r="Y125" s="234">
        <f t="shared" si="58"/>
        <v>2414.17605</v>
      </c>
      <c r="Z125" s="82">
        <f>Z130+Z126+Z134</f>
        <v>0</v>
      </c>
      <c r="AA125" s="234">
        <f>AA130+AA126+AA134</f>
        <v>2414.17605</v>
      </c>
      <c r="AB125" s="82">
        <f>AB130+AB126+AB134</f>
        <v>0</v>
      </c>
      <c r="AC125" s="234">
        <f>AC130+AC126+AC134</f>
        <v>2414.17605</v>
      </c>
    </row>
    <row r="126" spans="1:29" s="6" customFormat="1" ht="29.25" customHeight="1">
      <c r="A126" s="79" t="s">
        <v>409</v>
      </c>
      <c r="B126" s="77" t="s">
        <v>406</v>
      </c>
      <c r="C126" s="80" t="s">
        <v>48</v>
      </c>
      <c r="D126" s="80" t="s">
        <v>50</v>
      </c>
      <c r="E126" s="81" t="s">
        <v>410</v>
      </c>
      <c r="F126" s="191"/>
      <c r="G126" s="82">
        <f aca="true" t="shared" si="59" ref="G126:AB128">G127</f>
        <v>350</v>
      </c>
      <c r="H126" s="82">
        <f t="shared" si="59"/>
        <v>0</v>
      </c>
      <c r="I126" s="82">
        <f t="shared" si="59"/>
        <v>350</v>
      </c>
      <c r="J126" s="82">
        <f t="shared" si="59"/>
        <v>0</v>
      </c>
      <c r="K126" s="82">
        <f t="shared" si="59"/>
        <v>350</v>
      </c>
      <c r="L126" s="82">
        <f t="shared" si="59"/>
        <v>0</v>
      </c>
      <c r="M126" s="82">
        <f t="shared" si="59"/>
        <v>350</v>
      </c>
      <c r="N126" s="82">
        <f t="shared" si="59"/>
        <v>0</v>
      </c>
      <c r="O126" s="82">
        <f t="shared" si="59"/>
        <v>350</v>
      </c>
      <c r="P126" s="82">
        <f t="shared" si="59"/>
        <v>350</v>
      </c>
      <c r="Q126" s="82">
        <f t="shared" si="59"/>
        <v>700</v>
      </c>
      <c r="R126" s="82">
        <f t="shared" si="59"/>
        <v>0</v>
      </c>
      <c r="S126" s="82">
        <f t="shared" si="59"/>
        <v>700</v>
      </c>
      <c r="T126" s="82">
        <f t="shared" si="59"/>
        <v>0</v>
      </c>
      <c r="U126" s="82">
        <f t="shared" si="59"/>
        <v>700</v>
      </c>
      <c r="V126" s="82">
        <f t="shared" si="59"/>
        <v>0</v>
      </c>
      <c r="W126" s="82">
        <f t="shared" si="59"/>
        <v>700</v>
      </c>
      <c r="X126" s="82">
        <f t="shared" si="59"/>
        <v>0</v>
      </c>
      <c r="Y126" s="82">
        <f t="shared" si="59"/>
        <v>700</v>
      </c>
      <c r="Z126" s="82">
        <f t="shared" si="59"/>
        <v>0</v>
      </c>
      <c r="AA126" s="82">
        <f t="shared" si="59"/>
        <v>700</v>
      </c>
      <c r="AB126" s="82">
        <f t="shared" si="59"/>
        <v>0</v>
      </c>
      <c r="AC126" s="82">
        <f>AC127</f>
        <v>700</v>
      </c>
    </row>
    <row r="127" spans="1:29" s="6" customFormat="1" ht="29.25" customHeight="1">
      <c r="A127" s="46" t="s">
        <v>456</v>
      </c>
      <c r="B127" s="69" t="s">
        <v>406</v>
      </c>
      <c r="C127" s="45" t="s">
        <v>48</v>
      </c>
      <c r="D127" s="45" t="s">
        <v>50</v>
      </c>
      <c r="E127" s="42" t="s">
        <v>410</v>
      </c>
      <c r="F127" s="49" t="s">
        <v>457</v>
      </c>
      <c r="G127" s="82">
        <f t="shared" si="59"/>
        <v>350</v>
      </c>
      <c r="H127" s="82">
        <f t="shared" si="59"/>
        <v>0</v>
      </c>
      <c r="I127" s="173">
        <f t="shared" si="59"/>
        <v>350</v>
      </c>
      <c r="J127" s="82">
        <f t="shared" si="59"/>
        <v>0</v>
      </c>
      <c r="K127" s="173">
        <f t="shared" si="59"/>
        <v>350</v>
      </c>
      <c r="L127" s="82">
        <f t="shared" si="59"/>
        <v>0</v>
      </c>
      <c r="M127" s="173">
        <f t="shared" si="59"/>
        <v>350</v>
      </c>
      <c r="N127" s="82">
        <f t="shared" si="59"/>
        <v>0</v>
      </c>
      <c r="O127" s="173">
        <f t="shared" si="59"/>
        <v>350</v>
      </c>
      <c r="P127" s="82">
        <f t="shared" si="59"/>
        <v>350</v>
      </c>
      <c r="Q127" s="173">
        <f t="shared" si="59"/>
        <v>700</v>
      </c>
      <c r="R127" s="82">
        <f t="shared" si="59"/>
        <v>0</v>
      </c>
      <c r="S127" s="173">
        <f t="shared" si="59"/>
        <v>700</v>
      </c>
      <c r="T127" s="82">
        <f t="shared" si="59"/>
        <v>0</v>
      </c>
      <c r="U127" s="173">
        <f t="shared" si="59"/>
        <v>700</v>
      </c>
      <c r="V127" s="82">
        <f aca="true" t="shared" si="60" ref="V127:AB128">V128</f>
        <v>0</v>
      </c>
      <c r="W127" s="173">
        <f t="shared" si="60"/>
        <v>700</v>
      </c>
      <c r="X127" s="82">
        <f t="shared" si="60"/>
        <v>0</v>
      </c>
      <c r="Y127" s="173">
        <f t="shared" si="60"/>
        <v>700</v>
      </c>
      <c r="Z127" s="82">
        <f t="shared" si="60"/>
        <v>0</v>
      </c>
      <c r="AA127" s="173">
        <f t="shared" si="60"/>
        <v>700</v>
      </c>
      <c r="AB127" s="82">
        <f t="shared" si="60"/>
        <v>0</v>
      </c>
      <c r="AC127" s="173">
        <f>AC128</f>
        <v>700</v>
      </c>
    </row>
    <row r="128" spans="1:29" s="6" customFormat="1" ht="29.25" customHeight="1">
      <c r="A128" s="33" t="s">
        <v>458</v>
      </c>
      <c r="B128" s="69" t="s">
        <v>406</v>
      </c>
      <c r="C128" s="45" t="s">
        <v>48</v>
      </c>
      <c r="D128" s="45" t="s">
        <v>50</v>
      </c>
      <c r="E128" s="42" t="s">
        <v>410</v>
      </c>
      <c r="F128" s="49" t="s">
        <v>424</v>
      </c>
      <c r="G128" s="82">
        <f t="shared" si="59"/>
        <v>350</v>
      </c>
      <c r="H128" s="82">
        <f t="shared" si="59"/>
        <v>0</v>
      </c>
      <c r="I128" s="173">
        <f t="shared" si="59"/>
        <v>350</v>
      </c>
      <c r="J128" s="82">
        <f t="shared" si="59"/>
        <v>0</v>
      </c>
      <c r="K128" s="173">
        <f t="shared" si="59"/>
        <v>350</v>
      </c>
      <c r="L128" s="82">
        <f t="shared" si="59"/>
        <v>0</v>
      </c>
      <c r="M128" s="173">
        <f t="shared" si="59"/>
        <v>350</v>
      </c>
      <c r="N128" s="82">
        <f t="shared" si="59"/>
        <v>0</v>
      </c>
      <c r="O128" s="173">
        <f t="shared" si="59"/>
        <v>350</v>
      </c>
      <c r="P128" s="82">
        <f t="shared" si="59"/>
        <v>350</v>
      </c>
      <c r="Q128" s="173">
        <f t="shared" si="59"/>
        <v>700</v>
      </c>
      <c r="R128" s="82">
        <f t="shared" si="59"/>
        <v>0</v>
      </c>
      <c r="S128" s="173">
        <f t="shared" si="59"/>
        <v>700</v>
      </c>
      <c r="T128" s="82">
        <f t="shared" si="59"/>
        <v>0</v>
      </c>
      <c r="U128" s="173">
        <f t="shared" si="59"/>
        <v>700</v>
      </c>
      <c r="V128" s="82">
        <f t="shared" si="60"/>
        <v>0</v>
      </c>
      <c r="W128" s="173">
        <f t="shared" si="60"/>
        <v>700</v>
      </c>
      <c r="X128" s="82">
        <f t="shared" si="60"/>
        <v>0</v>
      </c>
      <c r="Y128" s="173">
        <f t="shared" si="60"/>
        <v>700</v>
      </c>
      <c r="Z128" s="82">
        <f t="shared" si="60"/>
        <v>0</v>
      </c>
      <c r="AA128" s="173">
        <f t="shared" si="60"/>
        <v>700</v>
      </c>
      <c r="AB128" s="82">
        <f t="shared" si="60"/>
        <v>0</v>
      </c>
      <c r="AC128" s="173">
        <f>AC129</f>
        <v>700</v>
      </c>
    </row>
    <row r="129" spans="1:29" s="6" customFormat="1" ht="29.25" customHeight="1" hidden="1">
      <c r="A129" s="128" t="s">
        <v>334</v>
      </c>
      <c r="B129" s="116" t="s">
        <v>406</v>
      </c>
      <c r="C129" s="117" t="s">
        <v>48</v>
      </c>
      <c r="D129" s="117" t="s">
        <v>50</v>
      </c>
      <c r="E129" s="118" t="s">
        <v>410</v>
      </c>
      <c r="F129" s="117" t="s">
        <v>65</v>
      </c>
      <c r="G129" s="82">
        <v>350</v>
      </c>
      <c r="H129" s="82"/>
      <c r="I129" s="82">
        <f>G129+H129</f>
        <v>350</v>
      </c>
      <c r="J129" s="82"/>
      <c r="K129" s="82">
        <f>I129+J129</f>
        <v>350</v>
      </c>
      <c r="L129" s="82"/>
      <c r="M129" s="82">
        <f>K129+L129</f>
        <v>350</v>
      </c>
      <c r="N129" s="82"/>
      <c r="O129" s="82">
        <f>M129+N129</f>
        <v>350</v>
      </c>
      <c r="P129" s="82">
        <v>350</v>
      </c>
      <c r="Q129" s="82">
        <f>O129+P129</f>
        <v>700</v>
      </c>
      <c r="R129" s="82"/>
      <c r="S129" s="82">
        <f>Q129+R129</f>
        <v>700</v>
      </c>
      <c r="T129" s="82"/>
      <c r="U129" s="82">
        <f>S129+T129</f>
        <v>700</v>
      </c>
      <c r="V129" s="82"/>
      <c r="W129" s="82">
        <f>U129+V129</f>
        <v>700</v>
      </c>
      <c r="X129" s="82"/>
      <c r="Y129" s="82">
        <f>W129+X129</f>
        <v>700</v>
      </c>
      <c r="Z129" s="82"/>
      <c r="AA129" s="82">
        <f>Y129+Z129</f>
        <v>700</v>
      </c>
      <c r="AB129" s="82"/>
      <c r="AC129" s="82">
        <f>AA129+AB129</f>
        <v>700</v>
      </c>
    </row>
    <row r="130" spans="1:29" s="6" customFormat="1" ht="30" customHeight="1">
      <c r="A130" s="79" t="s">
        <v>443</v>
      </c>
      <c r="B130" s="77" t="s">
        <v>406</v>
      </c>
      <c r="C130" s="80" t="s">
        <v>48</v>
      </c>
      <c r="D130" s="80" t="s">
        <v>50</v>
      </c>
      <c r="E130" s="81" t="s">
        <v>442</v>
      </c>
      <c r="F130" s="80"/>
      <c r="G130" s="82">
        <f aca="true" t="shared" si="61" ref="G130:AB132">G131</f>
        <v>1373</v>
      </c>
      <c r="H130" s="82">
        <f t="shared" si="61"/>
        <v>0</v>
      </c>
      <c r="I130" s="82">
        <f t="shared" si="61"/>
        <v>1373</v>
      </c>
      <c r="J130" s="82">
        <f t="shared" si="61"/>
        <v>0</v>
      </c>
      <c r="K130" s="82">
        <f t="shared" si="61"/>
        <v>1373</v>
      </c>
      <c r="L130" s="82">
        <f t="shared" si="61"/>
        <v>0</v>
      </c>
      <c r="M130" s="82">
        <f t="shared" si="61"/>
        <v>1373</v>
      </c>
      <c r="N130" s="234">
        <f t="shared" si="61"/>
        <v>661.17605</v>
      </c>
      <c r="O130" s="234">
        <f t="shared" si="61"/>
        <v>2034.17605</v>
      </c>
      <c r="P130" s="234">
        <f t="shared" si="61"/>
        <v>-411.17605</v>
      </c>
      <c r="Q130" s="234">
        <f t="shared" si="61"/>
        <v>1623</v>
      </c>
      <c r="R130" s="234">
        <f t="shared" si="61"/>
        <v>0</v>
      </c>
      <c r="S130" s="234">
        <f t="shared" si="61"/>
        <v>1623</v>
      </c>
      <c r="T130" s="234">
        <f t="shared" si="61"/>
        <v>0</v>
      </c>
      <c r="U130" s="234">
        <f t="shared" si="61"/>
        <v>1623</v>
      </c>
      <c r="V130" s="234">
        <f t="shared" si="61"/>
        <v>0</v>
      </c>
      <c r="W130" s="234">
        <f t="shared" si="61"/>
        <v>1623</v>
      </c>
      <c r="X130" s="234">
        <f t="shared" si="61"/>
        <v>0</v>
      </c>
      <c r="Y130" s="234">
        <f t="shared" si="61"/>
        <v>1623</v>
      </c>
      <c r="Z130" s="234">
        <f t="shared" si="61"/>
        <v>0</v>
      </c>
      <c r="AA130" s="234">
        <f t="shared" si="61"/>
        <v>1623</v>
      </c>
      <c r="AB130" s="234">
        <f t="shared" si="61"/>
        <v>0</v>
      </c>
      <c r="AC130" s="234">
        <f>AC131</f>
        <v>1623</v>
      </c>
    </row>
    <row r="131" spans="1:29" ht="30" customHeight="1">
      <c r="A131" s="46" t="s">
        <v>456</v>
      </c>
      <c r="B131" s="69" t="s">
        <v>406</v>
      </c>
      <c r="C131" s="45" t="s">
        <v>48</v>
      </c>
      <c r="D131" s="45" t="s">
        <v>50</v>
      </c>
      <c r="E131" s="42" t="s">
        <v>442</v>
      </c>
      <c r="F131" s="45" t="s">
        <v>457</v>
      </c>
      <c r="G131" s="60">
        <f t="shared" si="61"/>
        <v>1373</v>
      </c>
      <c r="H131" s="60">
        <f t="shared" si="61"/>
        <v>0</v>
      </c>
      <c r="I131" s="60">
        <f t="shared" si="61"/>
        <v>1373</v>
      </c>
      <c r="J131" s="60">
        <f t="shared" si="61"/>
        <v>0</v>
      </c>
      <c r="K131" s="60">
        <f t="shared" si="61"/>
        <v>1373</v>
      </c>
      <c r="L131" s="60">
        <f t="shared" si="61"/>
        <v>0</v>
      </c>
      <c r="M131" s="60">
        <f t="shared" si="61"/>
        <v>1373</v>
      </c>
      <c r="N131" s="235">
        <f t="shared" si="61"/>
        <v>661.17605</v>
      </c>
      <c r="O131" s="235">
        <f t="shared" si="61"/>
        <v>2034.17605</v>
      </c>
      <c r="P131" s="235">
        <f t="shared" si="61"/>
        <v>-411.17605</v>
      </c>
      <c r="Q131" s="235">
        <f t="shared" si="61"/>
        <v>1623</v>
      </c>
      <c r="R131" s="235">
        <f t="shared" si="61"/>
        <v>0</v>
      </c>
      <c r="S131" s="235">
        <f t="shared" si="61"/>
        <v>1623</v>
      </c>
      <c r="T131" s="235">
        <f t="shared" si="61"/>
        <v>0</v>
      </c>
      <c r="U131" s="235">
        <f t="shared" si="61"/>
        <v>1623</v>
      </c>
      <c r="V131" s="235">
        <f aca="true" t="shared" si="62" ref="V131:AB132">V132</f>
        <v>0</v>
      </c>
      <c r="W131" s="235">
        <f t="shared" si="62"/>
        <v>1623</v>
      </c>
      <c r="X131" s="235">
        <f t="shared" si="62"/>
        <v>0</v>
      </c>
      <c r="Y131" s="235">
        <f t="shared" si="62"/>
        <v>1623</v>
      </c>
      <c r="Z131" s="235">
        <f t="shared" si="62"/>
        <v>0</v>
      </c>
      <c r="AA131" s="235">
        <f t="shared" si="62"/>
        <v>1623</v>
      </c>
      <c r="AB131" s="235">
        <f t="shared" si="62"/>
        <v>0</v>
      </c>
      <c r="AC131" s="235">
        <f>AC132</f>
        <v>1623</v>
      </c>
    </row>
    <row r="132" spans="1:29" ht="30" customHeight="1">
      <c r="A132" s="33" t="s">
        <v>458</v>
      </c>
      <c r="B132" s="69" t="s">
        <v>406</v>
      </c>
      <c r="C132" s="45" t="s">
        <v>48</v>
      </c>
      <c r="D132" s="45" t="s">
        <v>50</v>
      </c>
      <c r="E132" s="42" t="s">
        <v>442</v>
      </c>
      <c r="F132" s="45" t="s">
        <v>424</v>
      </c>
      <c r="G132" s="60">
        <f t="shared" si="61"/>
        <v>1373</v>
      </c>
      <c r="H132" s="60">
        <f t="shared" si="61"/>
        <v>0</v>
      </c>
      <c r="I132" s="60">
        <f t="shared" si="61"/>
        <v>1373</v>
      </c>
      <c r="J132" s="60">
        <f t="shared" si="61"/>
        <v>0</v>
      </c>
      <c r="K132" s="60">
        <f t="shared" si="61"/>
        <v>1373</v>
      </c>
      <c r="L132" s="60">
        <f t="shared" si="61"/>
        <v>0</v>
      </c>
      <c r="M132" s="60">
        <f t="shared" si="61"/>
        <v>1373</v>
      </c>
      <c r="N132" s="235">
        <f t="shared" si="61"/>
        <v>661.17605</v>
      </c>
      <c r="O132" s="235">
        <f t="shared" si="61"/>
        <v>2034.17605</v>
      </c>
      <c r="P132" s="235">
        <f t="shared" si="61"/>
        <v>-411.17605</v>
      </c>
      <c r="Q132" s="235">
        <f t="shared" si="61"/>
        <v>1623</v>
      </c>
      <c r="R132" s="235">
        <f t="shared" si="61"/>
        <v>0</v>
      </c>
      <c r="S132" s="235">
        <f t="shared" si="61"/>
        <v>1623</v>
      </c>
      <c r="T132" s="235">
        <f t="shared" si="61"/>
        <v>0</v>
      </c>
      <c r="U132" s="235">
        <f t="shared" si="61"/>
        <v>1623</v>
      </c>
      <c r="V132" s="235">
        <f t="shared" si="62"/>
        <v>0</v>
      </c>
      <c r="W132" s="235">
        <f t="shared" si="62"/>
        <v>1623</v>
      </c>
      <c r="X132" s="235">
        <f t="shared" si="62"/>
        <v>0</v>
      </c>
      <c r="Y132" s="235">
        <f t="shared" si="62"/>
        <v>1623</v>
      </c>
      <c r="Z132" s="235">
        <f t="shared" si="62"/>
        <v>0</v>
      </c>
      <c r="AA132" s="235">
        <f t="shared" si="62"/>
        <v>1623</v>
      </c>
      <c r="AB132" s="235">
        <f t="shared" si="62"/>
        <v>0</v>
      </c>
      <c r="AC132" s="235">
        <f>AC133</f>
        <v>1623</v>
      </c>
    </row>
    <row r="133" spans="1:29" ht="27" customHeight="1" hidden="1">
      <c r="A133" s="128" t="s">
        <v>334</v>
      </c>
      <c r="B133" s="69" t="s">
        <v>406</v>
      </c>
      <c r="C133" s="117" t="s">
        <v>48</v>
      </c>
      <c r="D133" s="117" t="s">
        <v>50</v>
      </c>
      <c r="E133" s="118" t="s">
        <v>442</v>
      </c>
      <c r="F133" s="117" t="s">
        <v>65</v>
      </c>
      <c r="G133" s="60">
        <v>1373</v>
      </c>
      <c r="H133" s="60"/>
      <c r="I133" s="60">
        <f>G133+H133</f>
        <v>1373</v>
      </c>
      <c r="J133" s="60"/>
      <c r="K133" s="60">
        <f>I133+J133</f>
        <v>1373</v>
      </c>
      <c r="L133" s="60"/>
      <c r="M133" s="60">
        <f>K133+L133</f>
        <v>1373</v>
      </c>
      <c r="N133" s="235">
        <v>661.17605</v>
      </c>
      <c r="O133" s="235">
        <f>M133+N133</f>
        <v>2034.17605</v>
      </c>
      <c r="P133" s="235">
        <v>-411.17605</v>
      </c>
      <c r="Q133" s="235">
        <f>O133+P133</f>
        <v>1623</v>
      </c>
      <c r="R133" s="235"/>
      <c r="S133" s="235">
        <f>Q133+R133</f>
        <v>1623</v>
      </c>
      <c r="T133" s="235"/>
      <c r="U133" s="235">
        <f>S133+T133</f>
        <v>1623</v>
      </c>
      <c r="V133" s="235"/>
      <c r="W133" s="235">
        <f>U133+V133</f>
        <v>1623</v>
      </c>
      <c r="X133" s="235"/>
      <c r="Y133" s="235">
        <f>W133+X133</f>
        <v>1623</v>
      </c>
      <c r="Z133" s="235"/>
      <c r="AA133" s="235">
        <f>Y133+Z133</f>
        <v>1623</v>
      </c>
      <c r="AB133" s="235"/>
      <c r="AC133" s="235">
        <f>AA133+AB133</f>
        <v>1623</v>
      </c>
    </row>
    <row r="134" spans="1:29" s="6" customFormat="1" ht="27" customHeight="1">
      <c r="A134" s="79" t="s">
        <v>25</v>
      </c>
      <c r="B134" s="77" t="s">
        <v>406</v>
      </c>
      <c r="C134" s="80" t="s">
        <v>48</v>
      </c>
      <c r="D134" s="80" t="s">
        <v>50</v>
      </c>
      <c r="E134" s="97" t="s">
        <v>95</v>
      </c>
      <c r="F134" s="190"/>
      <c r="G134" s="82">
        <f aca="true" t="shared" si="63" ref="G134:AB136">G135</f>
        <v>30</v>
      </c>
      <c r="H134" s="82">
        <f t="shared" si="63"/>
        <v>0</v>
      </c>
      <c r="I134" s="82">
        <f t="shared" si="63"/>
        <v>30</v>
      </c>
      <c r="J134" s="82">
        <f t="shared" si="63"/>
        <v>0</v>
      </c>
      <c r="K134" s="82">
        <f t="shared" si="63"/>
        <v>30</v>
      </c>
      <c r="L134" s="82">
        <f t="shared" si="63"/>
        <v>0</v>
      </c>
      <c r="M134" s="82">
        <f t="shared" si="63"/>
        <v>30</v>
      </c>
      <c r="N134" s="82">
        <f t="shared" si="63"/>
        <v>0</v>
      </c>
      <c r="O134" s="82">
        <f t="shared" si="63"/>
        <v>30</v>
      </c>
      <c r="P134" s="234">
        <f t="shared" si="63"/>
        <v>61.17605</v>
      </c>
      <c r="Q134" s="234">
        <f t="shared" si="63"/>
        <v>91.17605</v>
      </c>
      <c r="R134" s="234">
        <f t="shared" si="63"/>
        <v>0</v>
      </c>
      <c r="S134" s="234">
        <f t="shared" si="63"/>
        <v>91.17605</v>
      </c>
      <c r="T134" s="234">
        <f t="shared" si="63"/>
        <v>0</v>
      </c>
      <c r="U134" s="234">
        <f t="shared" si="63"/>
        <v>91.17605</v>
      </c>
      <c r="V134" s="234">
        <f t="shared" si="63"/>
        <v>0</v>
      </c>
      <c r="W134" s="234">
        <f t="shared" si="63"/>
        <v>91.17605</v>
      </c>
      <c r="X134" s="234">
        <f t="shared" si="63"/>
        <v>0</v>
      </c>
      <c r="Y134" s="234">
        <f t="shared" si="63"/>
        <v>91.17605</v>
      </c>
      <c r="Z134" s="234">
        <f t="shared" si="63"/>
        <v>0</v>
      </c>
      <c r="AA134" s="234">
        <f t="shared" si="63"/>
        <v>91.17605</v>
      </c>
      <c r="AB134" s="234">
        <f t="shared" si="63"/>
        <v>0</v>
      </c>
      <c r="AC134" s="234">
        <f>AC135</f>
        <v>91.17605</v>
      </c>
    </row>
    <row r="135" spans="1:29" ht="27" customHeight="1">
      <c r="A135" s="46" t="s">
        <v>456</v>
      </c>
      <c r="B135" s="69" t="s">
        <v>406</v>
      </c>
      <c r="C135" s="146" t="s">
        <v>48</v>
      </c>
      <c r="D135" s="146" t="s">
        <v>50</v>
      </c>
      <c r="E135" s="147" t="s">
        <v>95</v>
      </c>
      <c r="F135" s="45" t="s">
        <v>457</v>
      </c>
      <c r="G135" s="60">
        <f t="shared" si="63"/>
        <v>30</v>
      </c>
      <c r="H135" s="60">
        <f t="shared" si="63"/>
        <v>0</v>
      </c>
      <c r="I135" s="60">
        <f t="shared" si="63"/>
        <v>30</v>
      </c>
      <c r="J135" s="60">
        <f t="shared" si="63"/>
        <v>0</v>
      </c>
      <c r="K135" s="60">
        <f t="shared" si="63"/>
        <v>30</v>
      </c>
      <c r="L135" s="60">
        <f t="shared" si="63"/>
        <v>0</v>
      </c>
      <c r="M135" s="60">
        <f t="shared" si="63"/>
        <v>30</v>
      </c>
      <c r="N135" s="60">
        <f t="shared" si="63"/>
        <v>0</v>
      </c>
      <c r="O135" s="60">
        <f t="shared" si="63"/>
        <v>30</v>
      </c>
      <c r="P135" s="235">
        <f t="shared" si="63"/>
        <v>61.17605</v>
      </c>
      <c r="Q135" s="235">
        <f t="shared" si="63"/>
        <v>91.17605</v>
      </c>
      <c r="R135" s="235">
        <f t="shared" si="63"/>
        <v>0</v>
      </c>
      <c r="S135" s="235">
        <f t="shared" si="63"/>
        <v>91.17605</v>
      </c>
      <c r="T135" s="235">
        <f t="shared" si="63"/>
        <v>0</v>
      </c>
      <c r="U135" s="235">
        <f t="shared" si="63"/>
        <v>91.17605</v>
      </c>
      <c r="V135" s="235">
        <f aca="true" t="shared" si="64" ref="V135:AB136">V136</f>
        <v>0</v>
      </c>
      <c r="W135" s="235">
        <f t="shared" si="64"/>
        <v>91.17605</v>
      </c>
      <c r="X135" s="235">
        <f t="shared" si="64"/>
        <v>0</v>
      </c>
      <c r="Y135" s="235">
        <f t="shared" si="64"/>
        <v>91.17605</v>
      </c>
      <c r="Z135" s="235">
        <f t="shared" si="64"/>
        <v>0</v>
      </c>
      <c r="AA135" s="235">
        <f t="shared" si="64"/>
        <v>91.17605</v>
      </c>
      <c r="AB135" s="235">
        <f t="shared" si="64"/>
        <v>0</v>
      </c>
      <c r="AC135" s="235">
        <f>AC136</f>
        <v>91.17605</v>
      </c>
    </row>
    <row r="136" spans="1:29" ht="27" customHeight="1">
      <c r="A136" s="33" t="s">
        <v>458</v>
      </c>
      <c r="B136" s="69" t="s">
        <v>406</v>
      </c>
      <c r="C136" s="146" t="s">
        <v>48</v>
      </c>
      <c r="D136" s="146" t="s">
        <v>50</v>
      </c>
      <c r="E136" s="147" t="s">
        <v>95</v>
      </c>
      <c r="F136" s="45" t="s">
        <v>424</v>
      </c>
      <c r="G136" s="60">
        <f t="shared" si="63"/>
        <v>30</v>
      </c>
      <c r="H136" s="60">
        <f t="shared" si="63"/>
        <v>0</v>
      </c>
      <c r="I136" s="60">
        <f t="shared" si="63"/>
        <v>30</v>
      </c>
      <c r="J136" s="60">
        <f t="shared" si="63"/>
        <v>0</v>
      </c>
      <c r="K136" s="60">
        <f t="shared" si="63"/>
        <v>30</v>
      </c>
      <c r="L136" s="60">
        <f t="shared" si="63"/>
        <v>0</v>
      </c>
      <c r="M136" s="60">
        <f t="shared" si="63"/>
        <v>30</v>
      </c>
      <c r="N136" s="60">
        <f t="shared" si="63"/>
        <v>0</v>
      </c>
      <c r="O136" s="60">
        <f t="shared" si="63"/>
        <v>30</v>
      </c>
      <c r="P136" s="235">
        <f t="shared" si="63"/>
        <v>61.17605</v>
      </c>
      <c r="Q136" s="235">
        <f t="shared" si="63"/>
        <v>91.17605</v>
      </c>
      <c r="R136" s="235">
        <f t="shared" si="63"/>
        <v>0</v>
      </c>
      <c r="S136" s="235">
        <f t="shared" si="63"/>
        <v>91.17605</v>
      </c>
      <c r="T136" s="235">
        <f t="shared" si="63"/>
        <v>0</v>
      </c>
      <c r="U136" s="235">
        <f t="shared" si="63"/>
        <v>91.17605</v>
      </c>
      <c r="V136" s="235">
        <f t="shared" si="64"/>
        <v>0</v>
      </c>
      <c r="W136" s="235">
        <f t="shared" si="64"/>
        <v>91.17605</v>
      </c>
      <c r="X136" s="235">
        <f t="shared" si="64"/>
        <v>0</v>
      </c>
      <c r="Y136" s="235">
        <f t="shared" si="64"/>
        <v>91.17605</v>
      </c>
      <c r="Z136" s="235">
        <f t="shared" si="64"/>
        <v>0</v>
      </c>
      <c r="AA136" s="235">
        <f t="shared" si="64"/>
        <v>91.17605</v>
      </c>
      <c r="AB136" s="235">
        <f t="shared" si="64"/>
        <v>0</v>
      </c>
      <c r="AC136" s="235">
        <f>AC137</f>
        <v>91.17605</v>
      </c>
    </row>
    <row r="137" spans="1:29" ht="27" customHeight="1" hidden="1">
      <c r="A137" s="128" t="s">
        <v>334</v>
      </c>
      <c r="B137" s="116" t="s">
        <v>406</v>
      </c>
      <c r="C137" s="174" t="s">
        <v>48</v>
      </c>
      <c r="D137" s="174" t="s">
        <v>50</v>
      </c>
      <c r="E137" s="153" t="s">
        <v>95</v>
      </c>
      <c r="F137" s="117" t="s">
        <v>65</v>
      </c>
      <c r="G137" s="60">
        <v>30</v>
      </c>
      <c r="H137" s="60"/>
      <c r="I137" s="60">
        <f>G137+H137</f>
        <v>30</v>
      </c>
      <c r="J137" s="60"/>
      <c r="K137" s="60">
        <f>I137+J137</f>
        <v>30</v>
      </c>
      <c r="L137" s="60"/>
      <c r="M137" s="60">
        <f>K137+L137</f>
        <v>30</v>
      </c>
      <c r="N137" s="60"/>
      <c r="O137" s="60">
        <f>M137+N137</f>
        <v>30</v>
      </c>
      <c r="P137" s="235">
        <v>61.17605</v>
      </c>
      <c r="Q137" s="235">
        <f>O137+P137</f>
        <v>91.17605</v>
      </c>
      <c r="R137" s="235"/>
      <c r="S137" s="235">
        <f>Q137+R137</f>
        <v>91.17605</v>
      </c>
      <c r="T137" s="235"/>
      <c r="U137" s="235">
        <f>S137+T137</f>
        <v>91.17605</v>
      </c>
      <c r="V137" s="235"/>
      <c r="W137" s="235">
        <f>U137+V137</f>
        <v>91.17605</v>
      </c>
      <c r="X137" s="235"/>
      <c r="Y137" s="235">
        <f>W137+X137</f>
        <v>91.17605</v>
      </c>
      <c r="Z137" s="235"/>
      <c r="AA137" s="235">
        <f>Y137+Z137</f>
        <v>91.17605</v>
      </c>
      <c r="AB137" s="235"/>
      <c r="AC137" s="235">
        <f>AA137+AB137</f>
        <v>91.17605</v>
      </c>
    </row>
    <row r="138" spans="1:29" s="19" customFormat="1" ht="13.5" customHeight="1">
      <c r="A138" s="100" t="s">
        <v>41</v>
      </c>
      <c r="B138" s="68" t="s">
        <v>406</v>
      </c>
      <c r="C138" s="64" t="s">
        <v>48</v>
      </c>
      <c r="D138" s="64" t="s">
        <v>42</v>
      </c>
      <c r="E138" s="119"/>
      <c r="F138" s="64"/>
      <c r="G138" s="149">
        <f aca="true" t="shared" si="65" ref="G138:AB143">G139</f>
        <v>4</v>
      </c>
      <c r="H138" s="149">
        <f t="shared" si="65"/>
        <v>0</v>
      </c>
      <c r="I138" s="149">
        <f t="shared" si="65"/>
        <v>4</v>
      </c>
      <c r="J138" s="149">
        <f t="shared" si="65"/>
        <v>0</v>
      </c>
      <c r="K138" s="149">
        <f t="shared" si="65"/>
        <v>4</v>
      </c>
      <c r="L138" s="149">
        <f t="shared" si="65"/>
        <v>0</v>
      </c>
      <c r="M138" s="149">
        <f t="shared" si="65"/>
        <v>4</v>
      </c>
      <c r="N138" s="149">
        <f t="shared" si="65"/>
        <v>0</v>
      </c>
      <c r="O138" s="149">
        <f t="shared" si="65"/>
        <v>4</v>
      </c>
      <c r="P138" s="149">
        <f t="shared" si="65"/>
        <v>0</v>
      </c>
      <c r="Q138" s="149">
        <f t="shared" si="65"/>
        <v>4</v>
      </c>
      <c r="R138" s="149">
        <f t="shared" si="65"/>
        <v>0</v>
      </c>
      <c r="S138" s="149">
        <f t="shared" si="65"/>
        <v>4</v>
      </c>
      <c r="T138" s="149">
        <f t="shared" si="65"/>
        <v>0</v>
      </c>
      <c r="U138" s="149">
        <f t="shared" si="65"/>
        <v>4</v>
      </c>
      <c r="V138" s="149">
        <f t="shared" si="65"/>
        <v>0</v>
      </c>
      <c r="W138" s="149">
        <f t="shared" si="65"/>
        <v>4</v>
      </c>
      <c r="X138" s="149">
        <f t="shared" si="65"/>
        <v>0</v>
      </c>
      <c r="Y138" s="149">
        <f t="shared" si="65"/>
        <v>4</v>
      </c>
      <c r="Z138" s="149">
        <f t="shared" si="65"/>
        <v>0</v>
      </c>
      <c r="AA138" s="149">
        <f t="shared" si="65"/>
        <v>4</v>
      </c>
      <c r="AB138" s="149">
        <f t="shared" si="65"/>
        <v>0</v>
      </c>
      <c r="AC138" s="149">
        <f aca="true" t="shared" si="66" ref="AC138:AC143">AC139</f>
        <v>4</v>
      </c>
    </row>
    <row r="139" spans="1:29" s="6" customFormat="1" ht="57" customHeight="1">
      <c r="A139" s="163" t="s">
        <v>411</v>
      </c>
      <c r="B139" s="106" t="s">
        <v>406</v>
      </c>
      <c r="C139" s="92" t="s">
        <v>48</v>
      </c>
      <c r="D139" s="92" t="s">
        <v>42</v>
      </c>
      <c r="E139" s="108" t="s">
        <v>444</v>
      </c>
      <c r="F139" s="144"/>
      <c r="G139" s="152">
        <f t="shared" si="65"/>
        <v>4</v>
      </c>
      <c r="H139" s="152">
        <f t="shared" si="65"/>
        <v>0</v>
      </c>
      <c r="I139" s="152">
        <f t="shared" si="65"/>
        <v>4</v>
      </c>
      <c r="J139" s="152">
        <f t="shared" si="65"/>
        <v>0</v>
      </c>
      <c r="K139" s="152">
        <f t="shared" si="65"/>
        <v>4</v>
      </c>
      <c r="L139" s="152">
        <f t="shared" si="65"/>
        <v>0</v>
      </c>
      <c r="M139" s="152">
        <f t="shared" si="65"/>
        <v>4</v>
      </c>
      <c r="N139" s="152">
        <f t="shared" si="65"/>
        <v>0</v>
      </c>
      <c r="O139" s="152">
        <f t="shared" si="65"/>
        <v>4</v>
      </c>
      <c r="P139" s="152">
        <f t="shared" si="65"/>
        <v>0</v>
      </c>
      <c r="Q139" s="152">
        <f t="shared" si="65"/>
        <v>4</v>
      </c>
      <c r="R139" s="152">
        <f t="shared" si="65"/>
        <v>0</v>
      </c>
      <c r="S139" s="152">
        <f t="shared" si="65"/>
        <v>4</v>
      </c>
      <c r="T139" s="152">
        <f t="shared" si="65"/>
        <v>0</v>
      </c>
      <c r="U139" s="152">
        <f t="shared" si="65"/>
        <v>4</v>
      </c>
      <c r="V139" s="152">
        <f aca="true" t="shared" si="67" ref="V139:AB143">V140</f>
        <v>0</v>
      </c>
      <c r="W139" s="152">
        <f t="shared" si="67"/>
        <v>4</v>
      </c>
      <c r="X139" s="152">
        <f t="shared" si="67"/>
        <v>0</v>
      </c>
      <c r="Y139" s="152">
        <f t="shared" si="67"/>
        <v>4</v>
      </c>
      <c r="Z139" s="152">
        <f t="shared" si="67"/>
        <v>0</v>
      </c>
      <c r="AA139" s="152">
        <f t="shared" si="67"/>
        <v>4</v>
      </c>
      <c r="AB139" s="152">
        <f t="shared" si="67"/>
        <v>0</v>
      </c>
      <c r="AC139" s="152">
        <f t="shared" si="66"/>
        <v>4</v>
      </c>
    </row>
    <row r="140" spans="1:29" ht="28.5" customHeight="1">
      <c r="A140" s="36" t="s">
        <v>6</v>
      </c>
      <c r="B140" s="69" t="s">
        <v>406</v>
      </c>
      <c r="C140" s="47" t="s">
        <v>48</v>
      </c>
      <c r="D140" s="47" t="s">
        <v>42</v>
      </c>
      <c r="E140" s="84" t="s">
        <v>445</v>
      </c>
      <c r="F140" s="73"/>
      <c r="G140" s="151">
        <f t="shared" si="65"/>
        <v>4</v>
      </c>
      <c r="H140" s="151">
        <f t="shared" si="65"/>
        <v>0</v>
      </c>
      <c r="I140" s="151">
        <f t="shared" si="65"/>
        <v>4</v>
      </c>
      <c r="J140" s="151">
        <f t="shared" si="65"/>
        <v>0</v>
      </c>
      <c r="K140" s="151">
        <f t="shared" si="65"/>
        <v>4</v>
      </c>
      <c r="L140" s="151">
        <f t="shared" si="65"/>
        <v>0</v>
      </c>
      <c r="M140" s="151">
        <f t="shared" si="65"/>
        <v>4</v>
      </c>
      <c r="N140" s="151">
        <f t="shared" si="65"/>
        <v>0</v>
      </c>
      <c r="O140" s="151">
        <f t="shared" si="65"/>
        <v>4</v>
      </c>
      <c r="P140" s="151">
        <f t="shared" si="65"/>
        <v>0</v>
      </c>
      <c r="Q140" s="151">
        <f t="shared" si="65"/>
        <v>4</v>
      </c>
      <c r="R140" s="151">
        <f t="shared" si="65"/>
        <v>0</v>
      </c>
      <c r="S140" s="151">
        <f t="shared" si="65"/>
        <v>4</v>
      </c>
      <c r="T140" s="151">
        <f t="shared" si="65"/>
        <v>0</v>
      </c>
      <c r="U140" s="151">
        <f t="shared" si="65"/>
        <v>4</v>
      </c>
      <c r="V140" s="151">
        <f t="shared" si="67"/>
        <v>0</v>
      </c>
      <c r="W140" s="151">
        <f t="shared" si="67"/>
        <v>4</v>
      </c>
      <c r="X140" s="151">
        <f t="shared" si="67"/>
        <v>0</v>
      </c>
      <c r="Y140" s="151">
        <f t="shared" si="67"/>
        <v>4</v>
      </c>
      <c r="Z140" s="151">
        <f t="shared" si="67"/>
        <v>0</v>
      </c>
      <c r="AA140" s="151">
        <f t="shared" si="67"/>
        <v>4</v>
      </c>
      <c r="AB140" s="151">
        <f t="shared" si="67"/>
        <v>0</v>
      </c>
      <c r="AC140" s="151">
        <f t="shared" si="66"/>
        <v>4</v>
      </c>
    </row>
    <row r="141" spans="1:29" ht="17.25" customHeight="1">
      <c r="A141" s="21" t="s">
        <v>24</v>
      </c>
      <c r="B141" s="69" t="s">
        <v>406</v>
      </c>
      <c r="C141" s="47" t="s">
        <v>48</v>
      </c>
      <c r="D141" s="47" t="s">
        <v>42</v>
      </c>
      <c r="E141" s="42" t="s">
        <v>412</v>
      </c>
      <c r="F141" s="73"/>
      <c r="G141" s="151">
        <f t="shared" si="65"/>
        <v>4</v>
      </c>
      <c r="H141" s="151">
        <f t="shared" si="65"/>
        <v>0</v>
      </c>
      <c r="I141" s="151">
        <f t="shared" si="65"/>
        <v>4</v>
      </c>
      <c r="J141" s="151">
        <f t="shared" si="65"/>
        <v>0</v>
      </c>
      <c r="K141" s="151">
        <f t="shared" si="65"/>
        <v>4</v>
      </c>
      <c r="L141" s="151">
        <f t="shared" si="65"/>
        <v>0</v>
      </c>
      <c r="M141" s="151">
        <f t="shared" si="65"/>
        <v>4</v>
      </c>
      <c r="N141" s="151">
        <f t="shared" si="65"/>
        <v>0</v>
      </c>
      <c r="O141" s="151">
        <f t="shared" si="65"/>
        <v>4</v>
      </c>
      <c r="P141" s="151">
        <f t="shared" si="65"/>
        <v>0</v>
      </c>
      <c r="Q141" s="151">
        <f t="shared" si="65"/>
        <v>4</v>
      </c>
      <c r="R141" s="151">
        <f t="shared" si="65"/>
        <v>0</v>
      </c>
      <c r="S141" s="151">
        <f t="shared" si="65"/>
        <v>4</v>
      </c>
      <c r="T141" s="151">
        <f t="shared" si="65"/>
        <v>0</v>
      </c>
      <c r="U141" s="151">
        <f t="shared" si="65"/>
        <v>4</v>
      </c>
      <c r="V141" s="151">
        <f t="shared" si="67"/>
        <v>0</v>
      </c>
      <c r="W141" s="151">
        <f t="shared" si="67"/>
        <v>4</v>
      </c>
      <c r="X141" s="151">
        <f t="shared" si="67"/>
        <v>0</v>
      </c>
      <c r="Y141" s="151">
        <f t="shared" si="67"/>
        <v>4</v>
      </c>
      <c r="Z141" s="151">
        <f t="shared" si="67"/>
        <v>0</v>
      </c>
      <c r="AA141" s="151">
        <f t="shared" si="67"/>
        <v>4</v>
      </c>
      <c r="AB141" s="151">
        <f t="shared" si="67"/>
        <v>0</v>
      </c>
      <c r="AC141" s="151">
        <f t="shared" si="66"/>
        <v>4</v>
      </c>
    </row>
    <row r="142" spans="1:29" ht="29.25" customHeight="1">
      <c r="A142" s="46" t="s">
        <v>456</v>
      </c>
      <c r="B142" s="69" t="s">
        <v>406</v>
      </c>
      <c r="C142" s="47" t="s">
        <v>48</v>
      </c>
      <c r="D142" s="47" t="s">
        <v>42</v>
      </c>
      <c r="E142" s="42" t="s">
        <v>412</v>
      </c>
      <c r="F142" s="47" t="s">
        <v>457</v>
      </c>
      <c r="G142" s="151">
        <f t="shared" si="65"/>
        <v>4</v>
      </c>
      <c r="H142" s="151">
        <f t="shared" si="65"/>
        <v>0</v>
      </c>
      <c r="I142" s="151">
        <f t="shared" si="65"/>
        <v>4</v>
      </c>
      <c r="J142" s="151">
        <f t="shared" si="65"/>
        <v>0</v>
      </c>
      <c r="K142" s="151">
        <f t="shared" si="65"/>
        <v>4</v>
      </c>
      <c r="L142" s="151">
        <f t="shared" si="65"/>
        <v>0</v>
      </c>
      <c r="M142" s="151">
        <f t="shared" si="65"/>
        <v>4</v>
      </c>
      <c r="N142" s="151">
        <f t="shared" si="65"/>
        <v>0</v>
      </c>
      <c r="O142" s="151">
        <f t="shared" si="65"/>
        <v>4</v>
      </c>
      <c r="P142" s="151">
        <f t="shared" si="65"/>
        <v>0</v>
      </c>
      <c r="Q142" s="151">
        <f t="shared" si="65"/>
        <v>4</v>
      </c>
      <c r="R142" s="151">
        <f t="shared" si="65"/>
        <v>0</v>
      </c>
      <c r="S142" s="151">
        <f t="shared" si="65"/>
        <v>4</v>
      </c>
      <c r="T142" s="151">
        <f t="shared" si="65"/>
        <v>0</v>
      </c>
      <c r="U142" s="151">
        <f t="shared" si="65"/>
        <v>4</v>
      </c>
      <c r="V142" s="151">
        <f t="shared" si="67"/>
        <v>0</v>
      </c>
      <c r="W142" s="151">
        <f t="shared" si="67"/>
        <v>4</v>
      </c>
      <c r="X142" s="151">
        <f t="shared" si="67"/>
        <v>0</v>
      </c>
      <c r="Y142" s="151">
        <f t="shared" si="67"/>
        <v>4</v>
      </c>
      <c r="Z142" s="151">
        <f t="shared" si="67"/>
        <v>0</v>
      </c>
      <c r="AA142" s="151">
        <f t="shared" si="67"/>
        <v>4</v>
      </c>
      <c r="AB142" s="151">
        <f t="shared" si="67"/>
        <v>0</v>
      </c>
      <c r="AC142" s="151">
        <f t="shared" si="66"/>
        <v>4</v>
      </c>
    </row>
    <row r="143" spans="1:29" ht="30" customHeight="1">
      <c r="A143" s="33" t="s">
        <v>458</v>
      </c>
      <c r="B143" s="69" t="s">
        <v>406</v>
      </c>
      <c r="C143" s="47" t="s">
        <v>48</v>
      </c>
      <c r="D143" s="47" t="s">
        <v>42</v>
      </c>
      <c r="E143" s="42" t="s">
        <v>412</v>
      </c>
      <c r="F143" s="47" t="s">
        <v>424</v>
      </c>
      <c r="G143" s="151">
        <f t="shared" si="65"/>
        <v>4</v>
      </c>
      <c r="H143" s="151">
        <f t="shared" si="65"/>
        <v>0</v>
      </c>
      <c r="I143" s="151">
        <f t="shared" si="65"/>
        <v>4</v>
      </c>
      <c r="J143" s="151">
        <f t="shared" si="65"/>
        <v>0</v>
      </c>
      <c r="K143" s="151">
        <f t="shared" si="65"/>
        <v>4</v>
      </c>
      <c r="L143" s="151">
        <f t="shared" si="65"/>
        <v>0</v>
      </c>
      <c r="M143" s="151">
        <f t="shared" si="65"/>
        <v>4</v>
      </c>
      <c r="N143" s="151">
        <f t="shared" si="65"/>
        <v>0</v>
      </c>
      <c r="O143" s="151">
        <f t="shared" si="65"/>
        <v>4</v>
      </c>
      <c r="P143" s="151">
        <f t="shared" si="65"/>
        <v>0</v>
      </c>
      <c r="Q143" s="151">
        <f t="shared" si="65"/>
        <v>4</v>
      </c>
      <c r="R143" s="151">
        <f t="shared" si="65"/>
        <v>0</v>
      </c>
      <c r="S143" s="151">
        <f t="shared" si="65"/>
        <v>4</v>
      </c>
      <c r="T143" s="151">
        <f t="shared" si="65"/>
        <v>0</v>
      </c>
      <c r="U143" s="151">
        <f t="shared" si="65"/>
        <v>4</v>
      </c>
      <c r="V143" s="151">
        <f t="shared" si="67"/>
        <v>0</v>
      </c>
      <c r="W143" s="151">
        <f t="shared" si="67"/>
        <v>4</v>
      </c>
      <c r="X143" s="151">
        <f t="shared" si="67"/>
        <v>0</v>
      </c>
      <c r="Y143" s="151">
        <f t="shared" si="67"/>
        <v>4</v>
      </c>
      <c r="Z143" s="151">
        <f t="shared" si="67"/>
        <v>0</v>
      </c>
      <c r="AA143" s="151">
        <f t="shared" si="67"/>
        <v>4</v>
      </c>
      <c r="AB143" s="151">
        <f t="shared" si="67"/>
        <v>0</v>
      </c>
      <c r="AC143" s="151">
        <f t="shared" si="66"/>
        <v>4</v>
      </c>
    </row>
    <row r="144" spans="1:29" ht="28.5" customHeight="1" hidden="1">
      <c r="A144" s="128" t="s">
        <v>334</v>
      </c>
      <c r="B144" s="69" t="s">
        <v>406</v>
      </c>
      <c r="C144" s="150" t="s">
        <v>48</v>
      </c>
      <c r="D144" s="150" t="s">
        <v>42</v>
      </c>
      <c r="E144" s="118" t="s">
        <v>412</v>
      </c>
      <c r="F144" s="139" t="s">
        <v>65</v>
      </c>
      <c r="G144" s="151">
        <v>4</v>
      </c>
      <c r="H144" s="151"/>
      <c r="I144" s="151">
        <f>G144+H144</f>
        <v>4</v>
      </c>
      <c r="J144" s="151"/>
      <c r="K144" s="151">
        <f>I144+J144</f>
        <v>4</v>
      </c>
      <c r="L144" s="151"/>
      <c r="M144" s="151">
        <f>K144+L144</f>
        <v>4</v>
      </c>
      <c r="N144" s="151"/>
      <c r="O144" s="151">
        <f>M144+N144</f>
        <v>4</v>
      </c>
      <c r="P144" s="151"/>
      <c r="Q144" s="151">
        <f>O144+P144</f>
        <v>4</v>
      </c>
      <c r="R144" s="151"/>
      <c r="S144" s="151">
        <f>Q144+R144</f>
        <v>4</v>
      </c>
      <c r="T144" s="151"/>
      <c r="U144" s="151">
        <f>S144+T144</f>
        <v>4</v>
      </c>
      <c r="V144" s="151"/>
      <c r="W144" s="151">
        <f>U144+V144</f>
        <v>4</v>
      </c>
      <c r="X144" s="151"/>
      <c r="Y144" s="151">
        <f>W144+X144</f>
        <v>4</v>
      </c>
      <c r="Z144" s="151"/>
      <c r="AA144" s="151">
        <f>Y144+Z144</f>
        <v>4</v>
      </c>
      <c r="AB144" s="151"/>
      <c r="AC144" s="151">
        <f>AA144+AB144</f>
        <v>4</v>
      </c>
    </row>
    <row r="145" spans="1:29" s="15" customFormat="1" ht="15" customHeight="1">
      <c r="A145" s="40" t="s">
        <v>76</v>
      </c>
      <c r="B145" s="68" t="s">
        <v>406</v>
      </c>
      <c r="C145" s="43" t="s">
        <v>51</v>
      </c>
      <c r="D145" s="43"/>
      <c r="E145" s="42"/>
      <c r="F145" s="43"/>
      <c r="G145" s="86">
        <f aca="true" t="shared" si="68" ref="G145:W145">G146+G152+G168</f>
        <v>2910.42</v>
      </c>
      <c r="H145" s="86">
        <f t="shared" si="68"/>
        <v>-36</v>
      </c>
      <c r="I145" s="86">
        <f t="shared" si="68"/>
        <v>2874.42</v>
      </c>
      <c r="J145" s="86">
        <f t="shared" si="68"/>
        <v>0</v>
      </c>
      <c r="K145" s="86">
        <f t="shared" si="68"/>
        <v>2874.42</v>
      </c>
      <c r="L145" s="86">
        <f t="shared" si="68"/>
        <v>30</v>
      </c>
      <c r="M145" s="86">
        <f t="shared" si="68"/>
        <v>2904.42</v>
      </c>
      <c r="N145" s="86">
        <f t="shared" si="68"/>
        <v>72.445</v>
      </c>
      <c r="O145" s="86">
        <f t="shared" si="68"/>
        <v>2976.865</v>
      </c>
      <c r="P145" s="86">
        <f t="shared" si="68"/>
        <v>-89.51076</v>
      </c>
      <c r="Q145" s="86">
        <f t="shared" si="68"/>
        <v>2887.3542399999997</v>
      </c>
      <c r="R145" s="86">
        <f t="shared" si="68"/>
        <v>0</v>
      </c>
      <c r="S145" s="86">
        <f t="shared" si="68"/>
        <v>2887.3542399999997</v>
      </c>
      <c r="T145" s="86">
        <f t="shared" si="68"/>
        <v>0</v>
      </c>
      <c r="U145" s="86">
        <f t="shared" si="68"/>
        <v>2887.3542399999997</v>
      </c>
      <c r="V145" s="86">
        <f t="shared" si="68"/>
        <v>125</v>
      </c>
      <c r="W145" s="86">
        <f t="shared" si="68"/>
        <v>3012.3542399999997</v>
      </c>
      <c r="X145" s="86">
        <f aca="true" t="shared" si="69" ref="X145:AC145">X146+X152+X168</f>
        <v>-274</v>
      </c>
      <c r="Y145" s="86">
        <f t="shared" si="69"/>
        <v>2738.3542399999997</v>
      </c>
      <c r="Z145" s="86">
        <f t="shared" si="69"/>
        <v>-559.2345</v>
      </c>
      <c r="AA145" s="86">
        <f t="shared" si="69"/>
        <v>2179.11974</v>
      </c>
      <c r="AB145" s="86">
        <f t="shared" si="69"/>
        <v>-303.76773999999995</v>
      </c>
      <c r="AC145" s="86">
        <f t="shared" si="69"/>
        <v>1875.3519999999999</v>
      </c>
    </row>
    <row r="146" spans="1:29" s="19" customFormat="1" ht="15" customHeight="1">
      <c r="A146" s="100" t="s">
        <v>33</v>
      </c>
      <c r="B146" s="68" t="s">
        <v>406</v>
      </c>
      <c r="C146" s="64" t="s">
        <v>51</v>
      </c>
      <c r="D146" s="64" t="s">
        <v>46</v>
      </c>
      <c r="E146" s="119"/>
      <c r="F146" s="64"/>
      <c r="G146" s="124">
        <f aca="true" t="shared" si="70" ref="G146:AB150">G147</f>
        <v>12.8</v>
      </c>
      <c r="H146" s="124">
        <f t="shared" si="70"/>
        <v>0</v>
      </c>
      <c r="I146" s="124">
        <f t="shared" si="70"/>
        <v>12.8</v>
      </c>
      <c r="J146" s="124">
        <f t="shared" si="70"/>
        <v>0</v>
      </c>
      <c r="K146" s="124">
        <f t="shared" si="70"/>
        <v>12.8</v>
      </c>
      <c r="L146" s="124">
        <f t="shared" si="70"/>
        <v>0</v>
      </c>
      <c r="M146" s="124">
        <f t="shared" si="70"/>
        <v>12.8</v>
      </c>
      <c r="N146" s="124">
        <f t="shared" si="70"/>
        <v>0</v>
      </c>
      <c r="O146" s="124">
        <f t="shared" si="70"/>
        <v>12.8</v>
      </c>
      <c r="P146" s="124">
        <f t="shared" si="70"/>
        <v>0</v>
      </c>
      <c r="Q146" s="124">
        <f t="shared" si="70"/>
        <v>12.8</v>
      </c>
      <c r="R146" s="124">
        <f t="shared" si="70"/>
        <v>0</v>
      </c>
      <c r="S146" s="124">
        <f t="shared" si="70"/>
        <v>12.8</v>
      </c>
      <c r="T146" s="124">
        <f t="shared" si="70"/>
        <v>0</v>
      </c>
      <c r="U146" s="124">
        <f t="shared" si="70"/>
        <v>12.8</v>
      </c>
      <c r="V146" s="124">
        <f t="shared" si="70"/>
        <v>60</v>
      </c>
      <c r="W146" s="124">
        <f t="shared" si="70"/>
        <v>72.8</v>
      </c>
      <c r="X146" s="124">
        <f t="shared" si="70"/>
        <v>5.3</v>
      </c>
      <c r="Y146" s="124">
        <f t="shared" si="70"/>
        <v>78.1</v>
      </c>
      <c r="Z146" s="124">
        <f t="shared" si="70"/>
        <v>0</v>
      </c>
      <c r="AA146" s="124">
        <f t="shared" si="70"/>
        <v>78.1</v>
      </c>
      <c r="AB146" s="124">
        <f t="shared" si="70"/>
        <v>0.708</v>
      </c>
      <c r="AC146" s="124">
        <f>AC147</f>
        <v>78.80799999999999</v>
      </c>
    </row>
    <row r="147" spans="1:29" s="19" customFormat="1" ht="29.25" customHeight="1">
      <c r="A147" s="125" t="s">
        <v>436</v>
      </c>
      <c r="B147" s="106" t="s">
        <v>406</v>
      </c>
      <c r="C147" s="92" t="s">
        <v>51</v>
      </c>
      <c r="D147" s="92" t="s">
        <v>46</v>
      </c>
      <c r="E147" s="108" t="s">
        <v>379</v>
      </c>
      <c r="F147" s="64"/>
      <c r="G147" s="124">
        <f t="shared" si="70"/>
        <v>12.8</v>
      </c>
      <c r="H147" s="124">
        <f t="shared" si="70"/>
        <v>0</v>
      </c>
      <c r="I147" s="124">
        <f t="shared" si="70"/>
        <v>12.8</v>
      </c>
      <c r="J147" s="124">
        <f t="shared" si="70"/>
        <v>0</v>
      </c>
      <c r="K147" s="124">
        <f t="shared" si="70"/>
        <v>12.8</v>
      </c>
      <c r="L147" s="124">
        <f t="shared" si="70"/>
        <v>0</v>
      </c>
      <c r="M147" s="124">
        <f t="shared" si="70"/>
        <v>12.8</v>
      </c>
      <c r="N147" s="124">
        <f t="shared" si="70"/>
        <v>0</v>
      </c>
      <c r="O147" s="124">
        <f t="shared" si="70"/>
        <v>12.8</v>
      </c>
      <c r="P147" s="124">
        <f t="shared" si="70"/>
        <v>0</v>
      </c>
      <c r="Q147" s="124">
        <f t="shared" si="70"/>
        <v>12.8</v>
      </c>
      <c r="R147" s="124">
        <f t="shared" si="70"/>
        <v>0</v>
      </c>
      <c r="S147" s="124">
        <f t="shared" si="70"/>
        <v>12.8</v>
      </c>
      <c r="T147" s="124">
        <f t="shared" si="70"/>
        <v>0</v>
      </c>
      <c r="U147" s="124">
        <f t="shared" si="70"/>
        <v>12.8</v>
      </c>
      <c r="V147" s="124">
        <f aca="true" t="shared" si="71" ref="V147:AB150">V148</f>
        <v>60</v>
      </c>
      <c r="W147" s="124">
        <f t="shared" si="71"/>
        <v>72.8</v>
      </c>
      <c r="X147" s="124">
        <f t="shared" si="71"/>
        <v>5.3</v>
      </c>
      <c r="Y147" s="124">
        <f t="shared" si="71"/>
        <v>78.1</v>
      </c>
      <c r="Z147" s="124">
        <f t="shared" si="71"/>
        <v>0</v>
      </c>
      <c r="AA147" s="124">
        <f t="shared" si="71"/>
        <v>78.1</v>
      </c>
      <c r="AB147" s="124">
        <f t="shared" si="71"/>
        <v>0.708</v>
      </c>
      <c r="AC147" s="124">
        <f>AC148</f>
        <v>78.80799999999999</v>
      </c>
    </row>
    <row r="148" spans="1:29" s="95" customFormat="1" ht="15" customHeight="1">
      <c r="A148" s="79" t="s">
        <v>403</v>
      </c>
      <c r="B148" s="69" t="s">
        <v>406</v>
      </c>
      <c r="C148" s="78" t="s">
        <v>51</v>
      </c>
      <c r="D148" s="78" t="s">
        <v>46</v>
      </c>
      <c r="E148" s="81" t="s">
        <v>384</v>
      </c>
      <c r="F148" s="92"/>
      <c r="G148" s="94">
        <f t="shared" si="70"/>
        <v>12.8</v>
      </c>
      <c r="H148" s="94">
        <f t="shared" si="70"/>
        <v>0</v>
      </c>
      <c r="I148" s="94">
        <f t="shared" si="70"/>
        <v>12.8</v>
      </c>
      <c r="J148" s="94">
        <f t="shared" si="70"/>
        <v>0</v>
      </c>
      <c r="K148" s="94">
        <f t="shared" si="70"/>
        <v>12.8</v>
      </c>
      <c r="L148" s="94">
        <f t="shared" si="70"/>
        <v>0</v>
      </c>
      <c r="M148" s="94">
        <f t="shared" si="70"/>
        <v>12.8</v>
      </c>
      <c r="N148" s="94">
        <f t="shared" si="70"/>
        <v>0</v>
      </c>
      <c r="O148" s="94">
        <f t="shared" si="70"/>
        <v>12.8</v>
      </c>
      <c r="P148" s="94">
        <f t="shared" si="70"/>
        <v>0</v>
      </c>
      <c r="Q148" s="94">
        <f t="shared" si="70"/>
        <v>12.8</v>
      </c>
      <c r="R148" s="94">
        <f t="shared" si="70"/>
        <v>0</v>
      </c>
      <c r="S148" s="94">
        <f t="shared" si="70"/>
        <v>12.8</v>
      </c>
      <c r="T148" s="94">
        <f t="shared" si="70"/>
        <v>0</v>
      </c>
      <c r="U148" s="94">
        <f t="shared" si="70"/>
        <v>12.8</v>
      </c>
      <c r="V148" s="94">
        <f t="shared" si="71"/>
        <v>60</v>
      </c>
      <c r="W148" s="94">
        <f t="shared" si="71"/>
        <v>72.8</v>
      </c>
      <c r="X148" s="94">
        <f t="shared" si="71"/>
        <v>5.3</v>
      </c>
      <c r="Y148" s="94">
        <f t="shared" si="71"/>
        <v>78.1</v>
      </c>
      <c r="Z148" s="94">
        <f t="shared" si="71"/>
        <v>0</v>
      </c>
      <c r="AA148" s="94">
        <f t="shared" si="71"/>
        <v>78.1</v>
      </c>
      <c r="AB148" s="94">
        <f t="shared" si="71"/>
        <v>0.708</v>
      </c>
      <c r="AC148" s="94">
        <f>AC149</f>
        <v>78.80799999999999</v>
      </c>
    </row>
    <row r="149" spans="1:29" s="95" customFormat="1" ht="28.5" customHeight="1">
      <c r="A149" s="46" t="s">
        <v>456</v>
      </c>
      <c r="B149" s="69" t="s">
        <v>406</v>
      </c>
      <c r="C149" s="47" t="s">
        <v>51</v>
      </c>
      <c r="D149" s="47" t="s">
        <v>46</v>
      </c>
      <c r="E149" s="42" t="s">
        <v>384</v>
      </c>
      <c r="F149" s="47" t="s">
        <v>457</v>
      </c>
      <c r="G149" s="94">
        <f t="shared" si="70"/>
        <v>12.8</v>
      </c>
      <c r="H149" s="94">
        <f t="shared" si="70"/>
        <v>0</v>
      </c>
      <c r="I149" s="85">
        <f t="shared" si="70"/>
        <v>12.8</v>
      </c>
      <c r="J149" s="94">
        <f t="shared" si="70"/>
        <v>0</v>
      </c>
      <c r="K149" s="85">
        <f t="shared" si="70"/>
        <v>12.8</v>
      </c>
      <c r="L149" s="94">
        <f t="shared" si="70"/>
        <v>0</v>
      </c>
      <c r="M149" s="85">
        <f t="shared" si="70"/>
        <v>12.8</v>
      </c>
      <c r="N149" s="94">
        <f t="shared" si="70"/>
        <v>0</v>
      </c>
      <c r="O149" s="85">
        <f t="shared" si="70"/>
        <v>12.8</v>
      </c>
      <c r="P149" s="94">
        <f t="shared" si="70"/>
        <v>0</v>
      </c>
      <c r="Q149" s="85">
        <f t="shared" si="70"/>
        <v>12.8</v>
      </c>
      <c r="R149" s="94">
        <f t="shared" si="70"/>
        <v>0</v>
      </c>
      <c r="S149" s="85">
        <f t="shared" si="70"/>
        <v>12.8</v>
      </c>
      <c r="T149" s="94">
        <f t="shared" si="70"/>
        <v>0</v>
      </c>
      <c r="U149" s="85">
        <f t="shared" si="70"/>
        <v>12.8</v>
      </c>
      <c r="V149" s="94">
        <f t="shared" si="71"/>
        <v>60</v>
      </c>
      <c r="W149" s="85">
        <f t="shared" si="71"/>
        <v>72.8</v>
      </c>
      <c r="X149" s="94">
        <f t="shared" si="71"/>
        <v>5.3</v>
      </c>
      <c r="Y149" s="85">
        <f t="shared" si="71"/>
        <v>78.1</v>
      </c>
      <c r="Z149" s="94">
        <f t="shared" si="71"/>
        <v>0</v>
      </c>
      <c r="AA149" s="85">
        <f t="shared" si="71"/>
        <v>78.1</v>
      </c>
      <c r="AB149" s="94">
        <f t="shared" si="71"/>
        <v>0.708</v>
      </c>
      <c r="AC149" s="85">
        <f>AC150</f>
        <v>78.80799999999999</v>
      </c>
    </row>
    <row r="150" spans="1:29" s="95" customFormat="1" ht="29.25" customHeight="1">
      <c r="A150" s="33" t="s">
        <v>458</v>
      </c>
      <c r="B150" s="69" t="s">
        <v>406</v>
      </c>
      <c r="C150" s="47" t="s">
        <v>51</v>
      </c>
      <c r="D150" s="47" t="s">
        <v>46</v>
      </c>
      <c r="E150" s="42" t="s">
        <v>384</v>
      </c>
      <c r="F150" s="47" t="s">
        <v>424</v>
      </c>
      <c r="G150" s="94">
        <f t="shared" si="70"/>
        <v>12.8</v>
      </c>
      <c r="H150" s="94">
        <f t="shared" si="70"/>
        <v>0</v>
      </c>
      <c r="I150" s="85">
        <f t="shared" si="70"/>
        <v>12.8</v>
      </c>
      <c r="J150" s="94">
        <f t="shared" si="70"/>
        <v>0</v>
      </c>
      <c r="K150" s="85">
        <f t="shared" si="70"/>
        <v>12.8</v>
      </c>
      <c r="L150" s="94">
        <f t="shared" si="70"/>
        <v>0</v>
      </c>
      <c r="M150" s="85">
        <f t="shared" si="70"/>
        <v>12.8</v>
      </c>
      <c r="N150" s="94">
        <f t="shared" si="70"/>
        <v>0</v>
      </c>
      <c r="O150" s="85">
        <f t="shared" si="70"/>
        <v>12.8</v>
      </c>
      <c r="P150" s="94">
        <f t="shared" si="70"/>
        <v>0</v>
      </c>
      <c r="Q150" s="85">
        <f t="shared" si="70"/>
        <v>12.8</v>
      </c>
      <c r="R150" s="94">
        <f t="shared" si="70"/>
        <v>0</v>
      </c>
      <c r="S150" s="85">
        <f t="shared" si="70"/>
        <v>12.8</v>
      </c>
      <c r="T150" s="94">
        <f t="shared" si="70"/>
        <v>0</v>
      </c>
      <c r="U150" s="85">
        <f t="shared" si="70"/>
        <v>12.8</v>
      </c>
      <c r="V150" s="94">
        <f t="shared" si="71"/>
        <v>60</v>
      </c>
      <c r="W150" s="85">
        <f t="shared" si="71"/>
        <v>72.8</v>
      </c>
      <c r="X150" s="94">
        <f t="shared" si="71"/>
        <v>5.3</v>
      </c>
      <c r="Y150" s="85">
        <f t="shared" si="71"/>
        <v>78.1</v>
      </c>
      <c r="Z150" s="94">
        <f t="shared" si="71"/>
        <v>0</v>
      </c>
      <c r="AA150" s="85">
        <f t="shared" si="71"/>
        <v>78.1</v>
      </c>
      <c r="AB150" s="94">
        <f t="shared" si="71"/>
        <v>0.708</v>
      </c>
      <c r="AC150" s="85">
        <f>AC151</f>
        <v>78.80799999999999</v>
      </c>
    </row>
    <row r="151" spans="1:29" s="15" customFormat="1" ht="30" customHeight="1" hidden="1">
      <c r="A151" s="128" t="s">
        <v>334</v>
      </c>
      <c r="B151" s="69" t="s">
        <v>406</v>
      </c>
      <c r="C151" s="150" t="s">
        <v>51</v>
      </c>
      <c r="D151" s="150" t="s">
        <v>46</v>
      </c>
      <c r="E151" s="118" t="s">
        <v>384</v>
      </c>
      <c r="F151" s="150" t="s">
        <v>65</v>
      </c>
      <c r="G151" s="85">
        <v>12.8</v>
      </c>
      <c r="H151" s="85"/>
      <c r="I151" s="85">
        <f>G151+H151</f>
        <v>12.8</v>
      </c>
      <c r="J151" s="85"/>
      <c r="K151" s="85">
        <f>I151+J151</f>
        <v>12.8</v>
      </c>
      <c r="L151" s="85"/>
      <c r="M151" s="85">
        <f>K151+L151</f>
        <v>12.8</v>
      </c>
      <c r="N151" s="85"/>
      <c r="O151" s="85">
        <f>M151+N151</f>
        <v>12.8</v>
      </c>
      <c r="P151" s="85"/>
      <c r="Q151" s="85">
        <f>O151+P151</f>
        <v>12.8</v>
      </c>
      <c r="R151" s="85"/>
      <c r="S151" s="85">
        <f>Q151+R151</f>
        <v>12.8</v>
      </c>
      <c r="T151" s="85"/>
      <c r="U151" s="85">
        <f>S151+T151</f>
        <v>12.8</v>
      </c>
      <c r="V151" s="85">
        <v>60</v>
      </c>
      <c r="W151" s="85">
        <f>U151+V151</f>
        <v>72.8</v>
      </c>
      <c r="X151" s="85">
        <v>5.3</v>
      </c>
      <c r="Y151" s="85">
        <f>W151+X151</f>
        <v>78.1</v>
      </c>
      <c r="Z151" s="85"/>
      <c r="AA151" s="85">
        <f>Y151+Z151</f>
        <v>78.1</v>
      </c>
      <c r="AB151" s="85">
        <v>0.708</v>
      </c>
      <c r="AC151" s="85">
        <f>AA151+AB151</f>
        <v>78.80799999999999</v>
      </c>
    </row>
    <row r="152" spans="1:29" s="19" customFormat="1" ht="15" customHeight="1">
      <c r="A152" s="100" t="s">
        <v>53</v>
      </c>
      <c r="B152" s="68" t="s">
        <v>406</v>
      </c>
      <c r="C152" s="64" t="s">
        <v>51</v>
      </c>
      <c r="D152" s="64" t="s">
        <v>47</v>
      </c>
      <c r="E152" s="119"/>
      <c r="F152" s="64"/>
      <c r="G152" s="65">
        <f aca="true" t="shared" si="72" ref="G152:T152">G153</f>
        <v>1550</v>
      </c>
      <c r="H152" s="65">
        <f t="shared" si="72"/>
        <v>0</v>
      </c>
      <c r="I152" s="65">
        <f t="shared" si="72"/>
        <v>1550</v>
      </c>
      <c r="J152" s="65">
        <f t="shared" si="72"/>
        <v>0</v>
      </c>
      <c r="K152" s="65">
        <f t="shared" si="72"/>
        <v>1550</v>
      </c>
      <c r="L152" s="65">
        <f t="shared" si="72"/>
        <v>0</v>
      </c>
      <c r="M152" s="65">
        <f t="shared" si="72"/>
        <v>1550</v>
      </c>
      <c r="N152" s="65">
        <f t="shared" si="72"/>
        <v>0</v>
      </c>
      <c r="O152" s="65">
        <f t="shared" si="72"/>
        <v>1550</v>
      </c>
      <c r="P152" s="237">
        <f t="shared" si="72"/>
        <v>-89.51076</v>
      </c>
      <c r="Q152" s="237">
        <f t="shared" si="72"/>
        <v>1460.4892399999999</v>
      </c>
      <c r="R152" s="237">
        <f t="shared" si="72"/>
        <v>0</v>
      </c>
      <c r="S152" s="237">
        <f t="shared" si="72"/>
        <v>1460.4892399999999</v>
      </c>
      <c r="T152" s="237">
        <f t="shared" si="72"/>
        <v>0</v>
      </c>
      <c r="U152" s="237">
        <f aca="true" t="shared" si="73" ref="U152:AC152">U153+U162</f>
        <v>1460.4892399999999</v>
      </c>
      <c r="V152" s="237">
        <f t="shared" si="73"/>
        <v>135</v>
      </c>
      <c r="W152" s="237">
        <f t="shared" si="73"/>
        <v>1595.4892399999999</v>
      </c>
      <c r="X152" s="237">
        <f t="shared" si="73"/>
        <v>-279.3</v>
      </c>
      <c r="Y152" s="237">
        <f t="shared" si="73"/>
        <v>1316.18924</v>
      </c>
      <c r="Z152" s="237">
        <f t="shared" si="73"/>
        <v>-524.2345</v>
      </c>
      <c r="AA152" s="237">
        <f t="shared" si="73"/>
        <v>791.9547399999999</v>
      </c>
      <c r="AB152" s="237">
        <f t="shared" si="73"/>
        <v>-290.11374</v>
      </c>
      <c r="AC152" s="237">
        <f t="shared" si="73"/>
        <v>501.84099999999995</v>
      </c>
    </row>
    <row r="153" spans="1:29" ht="29.25" customHeight="1">
      <c r="A153" s="125" t="s">
        <v>436</v>
      </c>
      <c r="B153" s="106" t="s">
        <v>406</v>
      </c>
      <c r="C153" s="92" t="s">
        <v>51</v>
      </c>
      <c r="D153" s="92" t="s">
        <v>47</v>
      </c>
      <c r="E153" s="108" t="s">
        <v>379</v>
      </c>
      <c r="F153" s="34"/>
      <c r="G153" s="57">
        <f aca="true" t="shared" si="74" ref="G153:R153">G158</f>
        <v>1550</v>
      </c>
      <c r="H153" s="57">
        <f t="shared" si="74"/>
        <v>0</v>
      </c>
      <c r="I153" s="57">
        <f t="shared" si="74"/>
        <v>1550</v>
      </c>
      <c r="J153" s="57">
        <f t="shared" si="74"/>
        <v>0</v>
      </c>
      <c r="K153" s="57">
        <f t="shared" si="74"/>
        <v>1550</v>
      </c>
      <c r="L153" s="57">
        <f t="shared" si="74"/>
        <v>0</v>
      </c>
      <c r="M153" s="57">
        <f t="shared" si="74"/>
        <v>1550</v>
      </c>
      <c r="N153" s="57">
        <f t="shared" si="74"/>
        <v>0</v>
      </c>
      <c r="O153" s="57">
        <f t="shared" si="74"/>
        <v>1550</v>
      </c>
      <c r="P153" s="226">
        <f t="shared" si="74"/>
        <v>-89.51076</v>
      </c>
      <c r="Q153" s="226">
        <f t="shared" si="74"/>
        <v>1460.4892399999999</v>
      </c>
      <c r="R153" s="226">
        <f t="shared" si="74"/>
        <v>0</v>
      </c>
      <c r="S153" s="226">
        <f aca="true" t="shared" si="75" ref="S153:AC153">S158+S154</f>
        <v>1460.4892399999999</v>
      </c>
      <c r="T153" s="226">
        <f t="shared" si="75"/>
        <v>0</v>
      </c>
      <c r="U153" s="226">
        <f t="shared" si="75"/>
        <v>1460.4892399999999</v>
      </c>
      <c r="V153" s="226">
        <f t="shared" si="75"/>
        <v>-231.81</v>
      </c>
      <c r="W153" s="226">
        <f t="shared" si="75"/>
        <v>1228.67924</v>
      </c>
      <c r="X153" s="226">
        <f t="shared" si="75"/>
        <v>-279.3</v>
      </c>
      <c r="Y153" s="226">
        <f t="shared" si="75"/>
        <v>949.37924</v>
      </c>
      <c r="Z153" s="226">
        <f t="shared" si="75"/>
        <v>-524.2345</v>
      </c>
      <c r="AA153" s="226">
        <f t="shared" si="75"/>
        <v>425.14473999999996</v>
      </c>
      <c r="AB153" s="226">
        <f t="shared" si="75"/>
        <v>-290.11374</v>
      </c>
      <c r="AC153" s="226">
        <f t="shared" si="75"/>
        <v>135.03099999999995</v>
      </c>
    </row>
    <row r="154" spans="1:29" s="6" customFormat="1" ht="15" customHeight="1">
      <c r="A154" s="79" t="s">
        <v>58</v>
      </c>
      <c r="B154" s="69" t="s">
        <v>406</v>
      </c>
      <c r="C154" s="78" t="s">
        <v>51</v>
      </c>
      <c r="D154" s="78" t="s">
        <v>47</v>
      </c>
      <c r="E154" s="84" t="s">
        <v>384</v>
      </c>
      <c r="F154" s="78"/>
      <c r="G154" s="91">
        <f aca="true" t="shared" si="76" ref="G154:AB156">G155</f>
        <v>1550</v>
      </c>
      <c r="H154" s="91">
        <f t="shared" si="76"/>
        <v>0</v>
      </c>
      <c r="I154" s="91">
        <f t="shared" si="76"/>
        <v>1550</v>
      </c>
      <c r="J154" s="91">
        <f t="shared" si="76"/>
        <v>0</v>
      </c>
      <c r="K154" s="91">
        <f t="shared" si="76"/>
        <v>1550</v>
      </c>
      <c r="L154" s="91">
        <f t="shared" si="76"/>
        <v>0</v>
      </c>
      <c r="M154" s="91">
        <f t="shared" si="76"/>
        <v>1550</v>
      </c>
      <c r="N154" s="91">
        <f t="shared" si="76"/>
        <v>0</v>
      </c>
      <c r="O154" s="91">
        <f t="shared" si="76"/>
        <v>1550</v>
      </c>
      <c r="P154" s="228">
        <f t="shared" si="76"/>
        <v>-89.51076</v>
      </c>
      <c r="Q154" s="228">
        <f t="shared" si="76"/>
        <v>1460.4892399999999</v>
      </c>
      <c r="R154" s="228">
        <f t="shared" si="76"/>
        <v>0</v>
      </c>
      <c r="S154" s="228">
        <f t="shared" si="76"/>
        <v>0</v>
      </c>
      <c r="T154" s="228">
        <f t="shared" si="76"/>
        <v>0</v>
      </c>
      <c r="U154" s="228">
        <f t="shared" si="76"/>
        <v>0</v>
      </c>
      <c r="V154" s="228">
        <f t="shared" si="76"/>
        <v>0</v>
      </c>
      <c r="W154" s="228">
        <f>W155</f>
        <v>0</v>
      </c>
      <c r="X154" s="228">
        <f t="shared" si="76"/>
        <v>0</v>
      </c>
      <c r="Y154" s="228">
        <f>Y155</f>
        <v>0</v>
      </c>
      <c r="Z154" s="228">
        <f t="shared" si="76"/>
        <v>0</v>
      </c>
      <c r="AA154" s="228">
        <f>AA155</f>
        <v>0</v>
      </c>
      <c r="AB154" s="228">
        <f t="shared" si="76"/>
        <v>0</v>
      </c>
      <c r="AC154" s="228">
        <f>AC155</f>
        <v>0</v>
      </c>
    </row>
    <row r="155" spans="1:29" s="6" customFormat="1" ht="28.5" customHeight="1">
      <c r="A155" s="46" t="s">
        <v>456</v>
      </c>
      <c r="B155" s="69" t="s">
        <v>406</v>
      </c>
      <c r="C155" s="34" t="s">
        <v>51</v>
      </c>
      <c r="D155" s="34" t="s">
        <v>47</v>
      </c>
      <c r="E155" s="84" t="s">
        <v>384</v>
      </c>
      <c r="F155" s="47" t="s">
        <v>457</v>
      </c>
      <c r="G155" s="91">
        <f t="shared" si="76"/>
        <v>1550</v>
      </c>
      <c r="H155" s="91">
        <f t="shared" si="76"/>
        <v>0</v>
      </c>
      <c r="I155" s="75">
        <f t="shared" si="76"/>
        <v>1550</v>
      </c>
      <c r="J155" s="91">
        <f t="shared" si="76"/>
        <v>0</v>
      </c>
      <c r="K155" s="75">
        <f t="shared" si="76"/>
        <v>1550</v>
      </c>
      <c r="L155" s="91">
        <f t="shared" si="76"/>
        <v>0</v>
      </c>
      <c r="M155" s="75">
        <f t="shared" si="76"/>
        <v>1550</v>
      </c>
      <c r="N155" s="91">
        <f t="shared" si="76"/>
        <v>0</v>
      </c>
      <c r="O155" s="75">
        <f t="shared" si="76"/>
        <v>1550</v>
      </c>
      <c r="P155" s="228">
        <f t="shared" si="76"/>
        <v>-89.51076</v>
      </c>
      <c r="Q155" s="230">
        <f t="shared" si="76"/>
        <v>1460.4892399999999</v>
      </c>
      <c r="R155" s="228">
        <f t="shared" si="76"/>
        <v>0</v>
      </c>
      <c r="S155" s="230">
        <f t="shared" si="76"/>
        <v>0</v>
      </c>
      <c r="T155" s="228">
        <f t="shared" si="76"/>
        <v>0</v>
      </c>
      <c r="U155" s="230">
        <f t="shared" si="76"/>
        <v>0</v>
      </c>
      <c r="V155" s="228">
        <f>V156</f>
        <v>0</v>
      </c>
      <c r="W155" s="230">
        <f>W156</f>
        <v>0</v>
      </c>
      <c r="X155" s="228">
        <f>X156</f>
        <v>0</v>
      </c>
      <c r="Y155" s="230">
        <f>Y156</f>
        <v>0</v>
      </c>
      <c r="Z155" s="228">
        <f>Z156</f>
        <v>0</v>
      </c>
      <c r="AA155" s="230">
        <f>AA156</f>
        <v>0</v>
      </c>
      <c r="AB155" s="228">
        <f>AB156</f>
        <v>0</v>
      </c>
      <c r="AC155" s="230">
        <f>AC156</f>
        <v>0</v>
      </c>
    </row>
    <row r="156" spans="1:29" s="6" customFormat="1" ht="30" customHeight="1">
      <c r="A156" s="33" t="s">
        <v>458</v>
      </c>
      <c r="B156" s="69" t="s">
        <v>406</v>
      </c>
      <c r="C156" s="34" t="s">
        <v>51</v>
      </c>
      <c r="D156" s="34" t="s">
        <v>47</v>
      </c>
      <c r="E156" s="84" t="s">
        <v>384</v>
      </c>
      <c r="F156" s="47" t="s">
        <v>424</v>
      </c>
      <c r="G156" s="91">
        <f t="shared" si="76"/>
        <v>1550</v>
      </c>
      <c r="H156" s="91">
        <f t="shared" si="76"/>
        <v>0</v>
      </c>
      <c r="I156" s="75">
        <f t="shared" si="76"/>
        <v>1550</v>
      </c>
      <c r="J156" s="91">
        <f t="shared" si="76"/>
        <v>0</v>
      </c>
      <c r="K156" s="75">
        <f t="shared" si="76"/>
        <v>1550</v>
      </c>
      <c r="L156" s="91">
        <f t="shared" si="76"/>
        <v>0</v>
      </c>
      <c r="M156" s="75">
        <f t="shared" si="76"/>
        <v>1550</v>
      </c>
      <c r="N156" s="91">
        <f t="shared" si="76"/>
        <v>0</v>
      </c>
      <c r="O156" s="75">
        <f t="shared" si="76"/>
        <v>1550</v>
      </c>
      <c r="P156" s="228">
        <f t="shared" si="76"/>
        <v>-89.51076</v>
      </c>
      <c r="Q156" s="230">
        <f t="shared" si="76"/>
        <v>1460.4892399999999</v>
      </c>
      <c r="R156" s="228">
        <f t="shared" si="76"/>
        <v>0</v>
      </c>
      <c r="S156" s="230">
        <f t="shared" si="76"/>
        <v>0</v>
      </c>
      <c r="T156" s="228"/>
      <c r="U156" s="230">
        <f>U157</f>
        <v>0</v>
      </c>
      <c r="V156" s="228"/>
      <c r="W156" s="230">
        <f>W157</f>
        <v>0</v>
      </c>
      <c r="X156" s="228"/>
      <c r="Y156" s="230">
        <f>Y157</f>
        <v>0</v>
      </c>
      <c r="Z156" s="228"/>
      <c r="AA156" s="230">
        <f>AA157</f>
        <v>0</v>
      </c>
      <c r="AB156" s="228"/>
      <c r="AC156" s="230">
        <f>AC157</f>
        <v>0</v>
      </c>
    </row>
    <row r="157" spans="1:29" ht="29.25" customHeight="1" hidden="1">
      <c r="A157" s="128" t="s">
        <v>334</v>
      </c>
      <c r="B157" s="69" t="s">
        <v>406</v>
      </c>
      <c r="C157" s="127" t="s">
        <v>51</v>
      </c>
      <c r="D157" s="127" t="s">
        <v>47</v>
      </c>
      <c r="E157" s="118" t="s">
        <v>384</v>
      </c>
      <c r="F157" s="127" t="s">
        <v>65</v>
      </c>
      <c r="G157" s="57">
        <v>1550</v>
      </c>
      <c r="H157" s="57"/>
      <c r="I157" s="57">
        <f>G157+H157</f>
        <v>1550</v>
      </c>
      <c r="J157" s="57"/>
      <c r="K157" s="57">
        <f>I157+J157</f>
        <v>1550</v>
      </c>
      <c r="L157" s="57"/>
      <c r="M157" s="57">
        <f>K157+L157</f>
        <v>1550</v>
      </c>
      <c r="N157" s="57"/>
      <c r="O157" s="57">
        <f>M157+N157</f>
        <v>1550</v>
      </c>
      <c r="P157" s="226">
        <v>-89.51076</v>
      </c>
      <c r="Q157" s="226">
        <f>O157+P157</f>
        <v>1460.4892399999999</v>
      </c>
      <c r="R157" s="226"/>
      <c r="S157" s="226"/>
      <c r="T157" s="226"/>
      <c r="U157" s="226">
        <f>S157+T157</f>
        <v>0</v>
      </c>
      <c r="V157" s="226"/>
      <c r="W157" s="226">
        <f>U157+V157</f>
        <v>0</v>
      </c>
      <c r="X157" s="226"/>
      <c r="Y157" s="226">
        <f>W157+X157</f>
        <v>0</v>
      </c>
      <c r="Z157" s="226"/>
      <c r="AA157" s="226">
        <f>Y157+Z157</f>
        <v>0</v>
      </c>
      <c r="AB157" s="226"/>
      <c r="AC157" s="226">
        <f>AA157+AB157</f>
        <v>0</v>
      </c>
    </row>
    <row r="158" spans="1:29" s="6" customFormat="1" ht="15" customHeight="1">
      <c r="A158" s="79" t="s">
        <v>58</v>
      </c>
      <c r="B158" s="69" t="s">
        <v>406</v>
      </c>
      <c r="C158" s="78" t="s">
        <v>51</v>
      </c>
      <c r="D158" s="78" t="s">
        <v>47</v>
      </c>
      <c r="E158" s="81" t="s">
        <v>36</v>
      </c>
      <c r="F158" s="78"/>
      <c r="G158" s="91">
        <f aca="true" t="shared" si="77" ref="G158:X160">G159</f>
        <v>1550</v>
      </c>
      <c r="H158" s="91">
        <f t="shared" si="77"/>
        <v>0</v>
      </c>
      <c r="I158" s="91">
        <f t="shared" si="77"/>
        <v>1550</v>
      </c>
      <c r="J158" s="91">
        <f t="shared" si="77"/>
        <v>0</v>
      </c>
      <c r="K158" s="91">
        <f t="shared" si="77"/>
        <v>1550</v>
      </c>
      <c r="L158" s="91">
        <f t="shared" si="77"/>
        <v>0</v>
      </c>
      <c r="M158" s="91">
        <f t="shared" si="77"/>
        <v>1550</v>
      </c>
      <c r="N158" s="91">
        <f t="shared" si="77"/>
        <v>0</v>
      </c>
      <c r="O158" s="91">
        <f t="shared" si="77"/>
        <v>1550</v>
      </c>
      <c r="P158" s="228">
        <f t="shared" si="77"/>
        <v>-89.51076</v>
      </c>
      <c r="Q158" s="228">
        <f t="shared" si="77"/>
        <v>1460.4892399999999</v>
      </c>
      <c r="R158" s="228">
        <f t="shared" si="77"/>
        <v>0</v>
      </c>
      <c r="S158" s="228">
        <f t="shared" si="77"/>
        <v>1460.4892399999999</v>
      </c>
      <c r="T158" s="228">
        <f t="shared" si="77"/>
        <v>0</v>
      </c>
      <c r="U158" s="228">
        <f t="shared" si="77"/>
        <v>1460.4892399999999</v>
      </c>
      <c r="V158" s="228">
        <f t="shared" si="77"/>
        <v>-231.81</v>
      </c>
      <c r="W158" s="228">
        <f>W159</f>
        <v>1228.67924</v>
      </c>
      <c r="X158" s="228">
        <f t="shared" si="77"/>
        <v>-279.3</v>
      </c>
      <c r="Y158" s="228">
        <f aca="true" t="shared" si="78" ref="Y158:AC160">Y159</f>
        <v>949.37924</v>
      </c>
      <c r="Z158" s="228">
        <f t="shared" si="78"/>
        <v>-524.2345</v>
      </c>
      <c r="AA158" s="228">
        <f t="shared" si="78"/>
        <v>425.14473999999996</v>
      </c>
      <c r="AB158" s="228">
        <f t="shared" si="78"/>
        <v>-290.11374</v>
      </c>
      <c r="AC158" s="228">
        <f t="shared" si="78"/>
        <v>135.03099999999995</v>
      </c>
    </row>
    <row r="159" spans="1:29" s="6" customFormat="1" ht="28.5" customHeight="1">
      <c r="A159" s="46" t="s">
        <v>456</v>
      </c>
      <c r="B159" s="69" t="s">
        <v>406</v>
      </c>
      <c r="C159" s="34" t="s">
        <v>51</v>
      </c>
      <c r="D159" s="34" t="s">
        <v>47</v>
      </c>
      <c r="E159" s="42" t="s">
        <v>36</v>
      </c>
      <c r="F159" s="47" t="s">
        <v>457</v>
      </c>
      <c r="G159" s="91">
        <f t="shared" si="77"/>
        <v>1550</v>
      </c>
      <c r="H159" s="91">
        <f t="shared" si="77"/>
        <v>0</v>
      </c>
      <c r="I159" s="75">
        <f t="shared" si="77"/>
        <v>1550</v>
      </c>
      <c r="J159" s="91">
        <f t="shared" si="77"/>
        <v>0</v>
      </c>
      <c r="K159" s="75">
        <f t="shared" si="77"/>
        <v>1550</v>
      </c>
      <c r="L159" s="91">
        <f t="shared" si="77"/>
        <v>0</v>
      </c>
      <c r="M159" s="75">
        <f t="shared" si="77"/>
        <v>1550</v>
      </c>
      <c r="N159" s="91">
        <f t="shared" si="77"/>
        <v>0</v>
      </c>
      <c r="O159" s="75">
        <f t="shared" si="77"/>
        <v>1550</v>
      </c>
      <c r="P159" s="228">
        <f t="shared" si="77"/>
        <v>-89.51076</v>
      </c>
      <c r="Q159" s="230">
        <f t="shared" si="77"/>
        <v>1460.4892399999999</v>
      </c>
      <c r="R159" s="228">
        <f t="shared" si="77"/>
        <v>0</v>
      </c>
      <c r="S159" s="230">
        <f t="shared" si="77"/>
        <v>1460.4892399999999</v>
      </c>
      <c r="T159" s="228">
        <f t="shared" si="77"/>
        <v>0</v>
      </c>
      <c r="U159" s="230">
        <f t="shared" si="77"/>
        <v>1460.4892399999999</v>
      </c>
      <c r="V159" s="228">
        <f>V160</f>
        <v>-231.81</v>
      </c>
      <c r="W159" s="230">
        <f>W160</f>
        <v>1228.67924</v>
      </c>
      <c r="X159" s="228">
        <f>X160</f>
        <v>-279.3</v>
      </c>
      <c r="Y159" s="230">
        <f t="shared" si="78"/>
        <v>949.37924</v>
      </c>
      <c r="Z159" s="228">
        <f t="shared" si="78"/>
        <v>-524.2345</v>
      </c>
      <c r="AA159" s="230">
        <f t="shared" si="78"/>
        <v>425.14473999999996</v>
      </c>
      <c r="AB159" s="228">
        <f t="shared" si="78"/>
        <v>-290.11374</v>
      </c>
      <c r="AC159" s="230">
        <f t="shared" si="78"/>
        <v>135.03099999999995</v>
      </c>
    </row>
    <row r="160" spans="1:29" s="6" customFormat="1" ht="30" customHeight="1">
      <c r="A160" s="33" t="s">
        <v>458</v>
      </c>
      <c r="B160" s="69" t="s">
        <v>406</v>
      </c>
      <c r="C160" s="34" t="s">
        <v>51</v>
      </c>
      <c r="D160" s="34" t="s">
        <v>47</v>
      </c>
      <c r="E160" s="42" t="s">
        <v>36</v>
      </c>
      <c r="F160" s="47" t="s">
        <v>424</v>
      </c>
      <c r="G160" s="91">
        <f t="shared" si="77"/>
        <v>1550</v>
      </c>
      <c r="H160" s="91">
        <f t="shared" si="77"/>
        <v>0</v>
      </c>
      <c r="I160" s="75">
        <f t="shared" si="77"/>
        <v>1550</v>
      </c>
      <c r="J160" s="91">
        <f t="shared" si="77"/>
        <v>0</v>
      </c>
      <c r="K160" s="75">
        <f t="shared" si="77"/>
        <v>1550</v>
      </c>
      <c r="L160" s="91">
        <f t="shared" si="77"/>
        <v>0</v>
      </c>
      <c r="M160" s="75">
        <f t="shared" si="77"/>
        <v>1550</v>
      </c>
      <c r="N160" s="91">
        <f t="shared" si="77"/>
        <v>0</v>
      </c>
      <c r="O160" s="75">
        <f t="shared" si="77"/>
        <v>1550</v>
      </c>
      <c r="P160" s="228">
        <f t="shared" si="77"/>
        <v>-89.51076</v>
      </c>
      <c r="Q160" s="230">
        <f t="shared" si="77"/>
        <v>1460.4892399999999</v>
      </c>
      <c r="R160" s="228">
        <f t="shared" si="77"/>
        <v>0</v>
      </c>
      <c r="S160" s="230">
        <f t="shared" si="77"/>
        <v>1460.4892399999999</v>
      </c>
      <c r="T160" s="228">
        <f t="shared" si="77"/>
        <v>0</v>
      </c>
      <c r="U160" s="230">
        <f t="shared" si="77"/>
        <v>1460.4892399999999</v>
      </c>
      <c r="V160" s="228">
        <f>V161</f>
        <v>-231.81</v>
      </c>
      <c r="W160" s="230">
        <f>W161</f>
        <v>1228.67924</v>
      </c>
      <c r="X160" s="228">
        <f>X161</f>
        <v>-279.3</v>
      </c>
      <c r="Y160" s="230">
        <f t="shared" si="78"/>
        <v>949.37924</v>
      </c>
      <c r="Z160" s="228">
        <f t="shared" si="78"/>
        <v>-524.2345</v>
      </c>
      <c r="AA160" s="230">
        <f t="shared" si="78"/>
        <v>425.14473999999996</v>
      </c>
      <c r="AB160" s="228">
        <f t="shared" si="78"/>
        <v>-290.11374</v>
      </c>
      <c r="AC160" s="230">
        <f t="shared" si="78"/>
        <v>135.03099999999995</v>
      </c>
    </row>
    <row r="161" spans="1:29" ht="29.25" customHeight="1" hidden="1">
      <c r="A161" s="128" t="s">
        <v>334</v>
      </c>
      <c r="B161" s="69" t="s">
        <v>406</v>
      </c>
      <c r="C161" s="127" t="s">
        <v>51</v>
      </c>
      <c r="D161" s="127" t="s">
        <v>47</v>
      </c>
      <c r="E161" s="118" t="s">
        <v>36</v>
      </c>
      <c r="F161" s="127" t="s">
        <v>65</v>
      </c>
      <c r="G161" s="57">
        <v>1550</v>
      </c>
      <c r="H161" s="57"/>
      <c r="I161" s="57">
        <f>G161+H161</f>
        <v>1550</v>
      </c>
      <c r="J161" s="57"/>
      <c r="K161" s="57">
        <f>I161+J161</f>
        <v>1550</v>
      </c>
      <c r="L161" s="57"/>
      <c r="M161" s="57">
        <f>K161+L161</f>
        <v>1550</v>
      </c>
      <c r="N161" s="57"/>
      <c r="O161" s="57">
        <f>M161+N161</f>
        <v>1550</v>
      </c>
      <c r="P161" s="226">
        <v>-89.51076</v>
      </c>
      <c r="Q161" s="226">
        <f>O161+P161</f>
        <v>1460.4892399999999</v>
      </c>
      <c r="R161" s="226"/>
      <c r="S161" s="226">
        <f>Q161+R161</f>
        <v>1460.4892399999999</v>
      </c>
      <c r="T161" s="226"/>
      <c r="U161" s="226">
        <f>S161+T161</f>
        <v>1460.4892399999999</v>
      </c>
      <c r="V161" s="226">
        <v>-231.81</v>
      </c>
      <c r="W161" s="226">
        <f>U161+V161</f>
        <v>1228.67924</v>
      </c>
      <c r="X161" s="226">
        <v>-279.3</v>
      </c>
      <c r="Y161" s="226">
        <f>W161+X161</f>
        <v>949.37924</v>
      </c>
      <c r="Z161" s="226">
        <v>-524.2345</v>
      </c>
      <c r="AA161" s="226">
        <f>Y161+Z161</f>
        <v>425.14473999999996</v>
      </c>
      <c r="AB161" s="226">
        <v>-290.11374</v>
      </c>
      <c r="AC161" s="226">
        <f>AA161+AB161</f>
        <v>135.03099999999995</v>
      </c>
    </row>
    <row r="162" spans="1:29" s="19" customFormat="1" ht="29.25" customHeight="1">
      <c r="A162" s="125" t="s">
        <v>314</v>
      </c>
      <c r="B162" s="106" t="s">
        <v>406</v>
      </c>
      <c r="C162" s="92" t="s">
        <v>51</v>
      </c>
      <c r="D162" s="92" t="s">
        <v>47</v>
      </c>
      <c r="E162" s="108" t="s">
        <v>34</v>
      </c>
      <c r="F162" s="64"/>
      <c r="G162" s="124">
        <f aca="true" t="shared" si="79" ref="G162:T162">G164</f>
        <v>0</v>
      </c>
      <c r="H162" s="124">
        <f t="shared" si="79"/>
        <v>0</v>
      </c>
      <c r="I162" s="124">
        <f t="shared" si="79"/>
        <v>0</v>
      </c>
      <c r="J162" s="124">
        <f t="shared" si="79"/>
        <v>0</v>
      </c>
      <c r="K162" s="124">
        <f t="shared" si="79"/>
        <v>0</v>
      </c>
      <c r="L162" s="124">
        <f t="shared" si="79"/>
        <v>0</v>
      </c>
      <c r="M162" s="124">
        <f t="shared" si="79"/>
        <v>0</v>
      </c>
      <c r="N162" s="124">
        <f t="shared" si="79"/>
        <v>0</v>
      </c>
      <c r="O162" s="124">
        <f t="shared" si="79"/>
        <v>0</v>
      </c>
      <c r="P162" s="124">
        <f t="shared" si="79"/>
        <v>0</v>
      </c>
      <c r="Q162" s="124">
        <f t="shared" si="79"/>
        <v>0</v>
      </c>
      <c r="R162" s="124">
        <f t="shared" si="79"/>
        <v>0</v>
      </c>
      <c r="S162" s="124">
        <f t="shared" si="79"/>
        <v>0</v>
      </c>
      <c r="T162" s="124">
        <f t="shared" si="79"/>
        <v>0</v>
      </c>
      <c r="U162" s="124">
        <f aca="true" t="shared" si="80" ref="U162:AC164">U163</f>
        <v>0</v>
      </c>
      <c r="V162" s="124">
        <f t="shared" si="80"/>
        <v>366.81</v>
      </c>
      <c r="W162" s="124">
        <f t="shared" si="80"/>
        <v>366.81</v>
      </c>
      <c r="X162" s="124">
        <f t="shared" si="80"/>
        <v>0</v>
      </c>
      <c r="Y162" s="124">
        <f t="shared" si="80"/>
        <v>366.81</v>
      </c>
      <c r="Z162" s="124">
        <f t="shared" si="80"/>
        <v>0</v>
      </c>
      <c r="AA162" s="124">
        <f t="shared" si="80"/>
        <v>366.81</v>
      </c>
      <c r="AB162" s="124">
        <f t="shared" si="80"/>
        <v>0</v>
      </c>
      <c r="AC162" s="124">
        <f t="shared" si="80"/>
        <v>366.81</v>
      </c>
    </row>
    <row r="163" spans="1:29" s="19" customFormat="1" ht="29.25" customHeight="1">
      <c r="A163" s="320" t="s">
        <v>293</v>
      </c>
      <c r="B163" s="69" t="s">
        <v>406</v>
      </c>
      <c r="C163" s="34" t="s">
        <v>51</v>
      </c>
      <c r="D163" s="34" t="s">
        <v>47</v>
      </c>
      <c r="E163" s="84" t="s">
        <v>331</v>
      </c>
      <c r="F163" s="6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>
        <f t="shared" si="80"/>
        <v>0</v>
      </c>
      <c r="V163" s="124">
        <f t="shared" si="80"/>
        <v>366.81</v>
      </c>
      <c r="W163" s="124">
        <f t="shared" si="80"/>
        <v>366.81</v>
      </c>
      <c r="X163" s="124">
        <f t="shared" si="80"/>
        <v>0</v>
      </c>
      <c r="Y163" s="124">
        <f t="shared" si="80"/>
        <v>366.81</v>
      </c>
      <c r="Z163" s="124">
        <f t="shared" si="80"/>
        <v>0</v>
      </c>
      <c r="AA163" s="124">
        <f t="shared" si="80"/>
        <v>366.81</v>
      </c>
      <c r="AB163" s="124">
        <f t="shared" si="80"/>
        <v>0</v>
      </c>
      <c r="AC163" s="124">
        <f t="shared" si="80"/>
        <v>366.81</v>
      </c>
    </row>
    <row r="164" spans="1:29" s="5" customFormat="1" ht="41.25" customHeight="1">
      <c r="A164" s="36" t="s">
        <v>292</v>
      </c>
      <c r="B164" s="69" t="s">
        <v>406</v>
      </c>
      <c r="C164" s="34" t="s">
        <v>51</v>
      </c>
      <c r="D164" s="34" t="s">
        <v>47</v>
      </c>
      <c r="E164" s="84" t="s">
        <v>332</v>
      </c>
      <c r="F164" s="34"/>
      <c r="G164" s="57"/>
      <c r="H164" s="57"/>
      <c r="I164" s="57"/>
      <c r="J164" s="57"/>
      <c r="K164" s="57"/>
      <c r="L164" s="57"/>
      <c r="M164" s="57"/>
      <c r="N164" s="57"/>
      <c r="O164" s="57"/>
      <c r="P164" s="226"/>
      <c r="Q164" s="226"/>
      <c r="R164" s="226"/>
      <c r="S164" s="226"/>
      <c r="T164" s="226"/>
      <c r="U164" s="226">
        <f t="shared" si="80"/>
        <v>0</v>
      </c>
      <c r="V164" s="226">
        <f t="shared" si="80"/>
        <v>366.81</v>
      </c>
      <c r="W164" s="226">
        <f t="shared" si="80"/>
        <v>366.81</v>
      </c>
      <c r="X164" s="226">
        <f t="shared" si="80"/>
        <v>0</v>
      </c>
      <c r="Y164" s="226">
        <f t="shared" si="80"/>
        <v>366.81</v>
      </c>
      <c r="Z164" s="226">
        <f t="shared" si="80"/>
        <v>0</v>
      </c>
      <c r="AA164" s="226">
        <f t="shared" si="80"/>
        <v>366.81</v>
      </c>
      <c r="AB164" s="226">
        <f t="shared" si="80"/>
        <v>0</v>
      </c>
      <c r="AC164" s="226">
        <f t="shared" si="80"/>
        <v>366.81</v>
      </c>
    </row>
    <row r="165" spans="1:29" s="5" customFormat="1" ht="29.25" customHeight="1">
      <c r="A165" s="321" t="s">
        <v>290</v>
      </c>
      <c r="B165" s="69" t="s">
        <v>406</v>
      </c>
      <c r="C165" s="34" t="s">
        <v>51</v>
      </c>
      <c r="D165" s="34" t="s">
        <v>47</v>
      </c>
      <c r="E165" s="84" t="s">
        <v>332</v>
      </c>
      <c r="F165" s="34" t="s">
        <v>316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226"/>
      <c r="Q165" s="226"/>
      <c r="R165" s="226"/>
      <c r="S165" s="226"/>
      <c r="T165" s="226"/>
      <c r="U165" s="226">
        <f aca="true" t="shared" si="81" ref="U165:AC165">U167</f>
        <v>0</v>
      </c>
      <c r="V165" s="226">
        <f t="shared" si="81"/>
        <v>366.81</v>
      </c>
      <c r="W165" s="226">
        <f t="shared" si="81"/>
        <v>366.81</v>
      </c>
      <c r="X165" s="226">
        <f t="shared" si="81"/>
        <v>0</v>
      </c>
      <c r="Y165" s="226">
        <f t="shared" si="81"/>
        <v>366.81</v>
      </c>
      <c r="Z165" s="226">
        <f t="shared" si="81"/>
        <v>0</v>
      </c>
      <c r="AA165" s="226">
        <f t="shared" si="81"/>
        <v>366.81</v>
      </c>
      <c r="AB165" s="226">
        <f t="shared" si="81"/>
        <v>0</v>
      </c>
      <c r="AC165" s="226">
        <f t="shared" si="81"/>
        <v>366.81</v>
      </c>
    </row>
    <row r="166" spans="1:29" s="5" customFormat="1" ht="17.25" customHeight="1">
      <c r="A166" s="321" t="s">
        <v>289</v>
      </c>
      <c r="B166" s="69" t="s">
        <v>406</v>
      </c>
      <c r="C166" s="34" t="s">
        <v>51</v>
      </c>
      <c r="D166" s="34" t="s">
        <v>47</v>
      </c>
      <c r="E166" s="84" t="s">
        <v>332</v>
      </c>
      <c r="F166" s="34" t="s">
        <v>218</v>
      </c>
      <c r="G166" s="57"/>
      <c r="H166" s="57"/>
      <c r="I166" s="57"/>
      <c r="J166" s="57"/>
      <c r="K166" s="57"/>
      <c r="L166" s="57"/>
      <c r="M166" s="57"/>
      <c r="N166" s="57"/>
      <c r="O166" s="57"/>
      <c r="P166" s="226"/>
      <c r="Q166" s="226"/>
      <c r="R166" s="226"/>
      <c r="S166" s="226"/>
      <c r="T166" s="226"/>
      <c r="U166" s="226">
        <v>0</v>
      </c>
      <c r="V166" s="226">
        <v>366.81</v>
      </c>
      <c r="W166" s="226">
        <f>U166+V166</f>
        <v>366.81</v>
      </c>
      <c r="X166" s="226"/>
      <c r="Y166" s="226">
        <f>W166+X166</f>
        <v>366.81</v>
      </c>
      <c r="Z166" s="226"/>
      <c r="AA166" s="226">
        <f>Y166+Z166</f>
        <v>366.81</v>
      </c>
      <c r="AB166" s="226"/>
      <c r="AC166" s="226">
        <f>AA166+AB166</f>
        <v>366.81</v>
      </c>
    </row>
    <row r="167" spans="1:29" s="5" customFormat="1" ht="38.25" hidden="1">
      <c r="A167" s="322" t="s">
        <v>315</v>
      </c>
      <c r="B167" s="116" t="s">
        <v>406</v>
      </c>
      <c r="C167" s="127" t="s">
        <v>51</v>
      </c>
      <c r="D167" s="127" t="s">
        <v>47</v>
      </c>
      <c r="E167" s="118" t="s">
        <v>332</v>
      </c>
      <c r="F167" s="127" t="s">
        <v>288</v>
      </c>
      <c r="G167" s="57"/>
      <c r="H167" s="57"/>
      <c r="I167" s="57"/>
      <c r="J167" s="57"/>
      <c r="K167" s="57"/>
      <c r="L167" s="57"/>
      <c r="M167" s="57"/>
      <c r="N167" s="57"/>
      <c r="O167" s="57"/>
      <c r="P167" s="226"/>
      <c r="Q167" s="226"/>
      <c r="R167" s="226"/>
      <c r="S167" s="226"/>
      <c r="T167" s="226"/>
      <c r="U167" s="226">
        <v>0</v>
      </c>
      <c r="V167" s="226">
        <v>366.81</v>
      </c>
      <c r="W167" s="226">
        <f>U167+V167</f>
        <v>366.81</v>
      </c>
      <c r="X167" s="226"/>
      <c r="Y167" s="226">
        <f>W167+X167</f>
        <v>366.81</v>
      </c>
      <c r="Z167" s="226"/>
      <c r="AA167" s="226">
        <f>Y167+Z167</f>
        <v>366.81</v>
      </c>
      <c r="AB167" s="226"/>
      <c r="AC167" s="226">
        <f>AA167+AB167</f>
        <v>366.81</v>
      </c>
    </row>
    <row r="168" spans="1:29" s="19" customFormat="1" ht="15" customHeight="1">
      <c r="A168" s="100" t="s">
        <v>45</v>
      </c>
      <c r="B168" s="68" t="s">
        <v>406</v>
      </c>
      <c r="C168" s="64" t="s">
        <v>51</v>
      </c>
      <c r="D168" s="64" t="s">
        <v>49</v>
      </c>
      <c r="E168" s="119"/>
      <c r="F168" s="64"/>
      <c r="G168" s="65">
        <f aca="true" t="shared" si="82" ref="G168:AC168">G169</f>
        <v>1347.62</v>
      </c>
      <c r="H168" s="65">
        <f t="shared" si="82"/>
        <v>-36</v>
      </c>
      <c r="I168" s="65">
        <f t="shared" si="82"/>
        <v>1311.62</v>
      </c>
      <c r="J168" s="65">
        <f t="shared" si="82"/>
        <v>0</v>
      </c>
      <c r="K168" s="65">
        <f t="shared" si="82"/>
        <v>1311.62</v>
      </c>
      <c r="L168" s="65">
        <f t="shared" si="82"/>
        <v>30</v>
      </c>
      <c r="M168" s="65">
        <f t="shared" si="82"/>
        <v>1341.62</v>
      </c>
      <c r="N168" s="124">
        <f t="shared" si="82"/>
        <v>72.445</v>
      </c>
      <c r="O168" s="124">
        <f t="shared" si="82"/>
        <v>1414.065</v>
      </c>
      <c r="P168" s="124">
        <f t="shared" si="82"/>
        <v>0</v>
      </c>
      <c r="Q168" s="124">
        <f t="shared" si="82"/>
        <v>1414.065</v>
      </c>
      <c r="R168" s="124">
        <f t="shared" si="82"/>
        <v>0</v>
      </c>
      <c r="S168" s="124">
        <f t="shared" si="82"/>
        <v>1414.065</v>
      </c>
      <c r="T168" s="124">
        <f t="shared" si="82"/>
        <v>0</v>
      </c>
      <c r="U168" s="124">
        <f t="shared" si="82"/>
        <v>1414.065</v>
      </c>
      <c r="V168" s="124">
        <f t="shared" si="82"/>
        <v>-70</v>
      </c>
      <c r="W168" s="124">
        <f t="shared" si="82"/>
        <v>1344.065</v>
      </c>
      <c r="X168" s="124">
        <f t="shared" si="82"/>
        <v>0</v>
      </c>
      <c r="Y168" s="124">
        <f t="shared" si="82"/>
        <v>1344.065</v>
      </c>
      <c r="Z168" s="124">
        <f t="shared" si="82"/>
        <v>-35</v>
      </c>
      <c r="AA168" s="124">
        <f t="shared" si="82"/>
        <v>1309.065</v>
      </c>
      <c r="AB168" s="124">
        <f t="shared" si="82"/>
        <v>-14.361999999999991</v>
      </c>
      <c r="AC168" s="124">
        <f t="shared" si="82"/>
        <v>1294.703</v>
      </c>
    </row>
    <row r="169" spans="1:29" s="95" customFormat="1" ht="30" customHeight="1">
      <c r="A169" s="125" t="s">
        <v>436</v>
      </c>
      <c r="B169" s="106" t="s">
        <v>406</v>
      </c>
      <c r="C169" s="92" t="s">
        <v>51</v>
      </c>
      <c r="D169" s="92" t="s">
        <v>49</v>
      </c>
      <c r="E169" s="108" t="s">
        <v>379</v>
      </c>
      <c r="F169" s="92"/>
      <c r="G169" s="93">
        <f aca="true" t="shared" si="83" ref="G169:AC169">G170+G182+G186+G174</f>
        <v>1347.62</v>
      </c>
      <c r="H169" s="93">
        <f t="shared" si="83"/>
        <v>-36</v>
      </c>
      <c r="I169" s="93">
        <f t="shared" si="83"/>
        <v>1311.62</v>
      </c>
      <c r="J169" s="93">
        <f t="shared" si="83"/>
        <v>0</v>
      </c>
      <c r="K169" s="93">
        <f t="shared" si="83"/>
        <v>1311.62</v>
      </c>
      <c r="L169" s="93">
        <f t="shared" si="83"/>
        <v>30</v>
      </c>
      <c r="M169" s="93">
        <f t="shared" si="83"/>
        <v>1341.62</v>
      </c>
      <c r="N169" s="126">
        <f t="shared" si="83"/>
        <v>72.445</v>
      </c>
      <c r="O169" s="126">
        <f t="shared" si="83"/>
        <v>1414.065</v>
      </c>
      <c r="P169" s="126">
        <f t="shared" si="83"/>
        <v>0</v>
      </c>
      <c r="Q169" s="126">
        <f t="shared" si="83"/>
        <v>1414.065</v>
      </c>
      <c r="R169" s="126">
        <f t="shared" si="83"/>
        <v>0</v>
      </c>
      <c r="S169" s="126">
        <f t="shared" si="83"/>
        <v>1414.065</v>
      </c>
      <c r="T169" s="126">
        <f t="shared" si="83"/>
        <v>0</v>
      </c>
      <c r="U169" s="126">
        <f t="shared" si="83"/>
        <v>1414.065</v>
      </c>
      <c r="V169" s="126">
        <f t="shared" si="83"/>
        <v>-70</v>
      </c>
      <c r="W169" s="126">
        <f t="shared" si="83"/>
        <v>1344.065</v>
      </c>
      <c r="X169" s="126">
        <f t="shared" si="83"/>
        <v>0</v>
      </c>
      <c r="Y169" s="126">
        <f t="shared" si="83"/>
        <v>1344.065</v>
      </c>
      <c r="Z169" s="126">
        <f t="shared" si="83"/>
        <v>-35</v>
      </c>
      <c r="AA169" s="126">
        <f t="shared" si="83"/>
        <v>1309.065</v>
      </c>
      <c r="AB169" s="126">
        <f t="shared" si="83"/>
        <v>-14.361999999999991</v>
      </c>
      <c r="AC169" s="126">
        <f t="shared" si="83"/>
        <v>1294.703</v>
      </c>
    </row>
    <row r="170" spans="1:29" s="6" customFormat="1" ht="14.25" customHeight="1">
      <c r="A170" s="24" t="s">
        <v>26</v>
      </c>
      <c r="B170" s="77" t="s">
        <v>406</v>
      </c>
      <c r="C170" s="78" t="s">
        <v>51</v>
      </c>
      <c r="D170" s="78" t="s">
        <v>49</v>
      </c>
      <c r="E170" s="81" t="s">
        <v>385</v>
      </c>
      <c r="F170" s="83"/>
      <c r="G170" s="82">
        <f aca="true" t="shared" si="84" ref="G170:AB172">G171</f>
        <v>382.82</v>
      </c>
      <c r="H170" s="82">
        <f t="shared" si="84"/>
        <v>0</v>
      </c>
      <c r="I170" s="82">
        <f t="shared" si="84"/>
        <v>382.82</v>
      </c>
      <c r="J170" s="82">
        <f t="shared" si="84"/>
        <v>0</v>
      </c>
      <c r="K170" s="82">
        <f t="shared" si="84"/>
        <v>382.82</v>
      </c>
      <c r="L170" s="82">
        <f t="shared" si="84"/>
        <v>30</v>
      </c>
      <c r="M170" s="82">
        <f t="shared" si="84"/>
        <v>412.82</v>
      </c>
      <c r="N170" s="82">
        <f t="shared" si="84"/>
        <v>0</v>
      </c>
      <c r="O170" s="82">
        <f t="shared" si="84"/>
        <v>412.82</v>
      </c>
      <c r="P170" s="82">
        <f t="shared" si="84"/>
        <v>0</v>
      </c>
      <c r="Q170" s="82">
        <f t="shared" si="84"/>
        <v>412.82</v>
      </c>
      <c r="R170" s="82">
        <f t="shared" si="84"/>
        <v>0</v>
      </c>
      <c r="S170" s="82">
        <f t="shared" si="84"/>
        <v>412.82</v>
      </c>
      <c r="T170" s="82">
        <f t="shared" si="84"/>
        <v>0</v>
      </c>
      <c r="U170" s="82">
        <f t="shared" si="84"/>
        <v>412.82</v>
      </c>
      <c r="V170" s="82">
        <f t="shared" si="84"/>
        <v>130</v>
      </c>
      <c r="W170" s="82">
        <f t="shared" si="84"/>
        <v>542.8199999999999</v>
      </c>
      <c r="X170" s="82">
        <f t="shared" si="84"/>
        <v>0</v>
      </c>
      <c r="Y170" s="82">
        <f t="shared" si="84"/>
        <v>542.8199999999999</v>
      </c>
      <c r="Z170" s="82">
        <f t="shared" si="84"/>
        <v>-50</v>
      </c>
      <c r="AA170" s="82">
        <f t="shared" si="84"/>
        <v>492.81999999999994</v>
      </c>
      <c r="AB170" s="82">
        <f t="shared" si="84"/>
        <v>71.64615</v>
      </c>
      <c r="AC170" s="82">
        <f>AC171</f>
        <v>564.46615</v>
      </c>
    </row>
    <row r="171" spans="1:29" s="6" customFormat="1" ht="27" customHeight="1">
      <c r="A171" s="46" t="s">
        <v>456</v>
      </c>
      <c r="B171" s="69" t="s">
        <v>406</v>
      </c>
      <c r="C171" s="34" t="s">
        <v>51</v>
      </c>
      <c r="D171" s="34" t="s">
        <v>49</v>
      </c>
      <c r="E171" s="42" t="s">
        <v>385</v>
      </c>
      <c r="F171" s="28" t="s">
        <v>457</v>
      </c>
      <c r="G171" s="82">
        <f t="shared" si="84"/>
        <v>382.82</v>
      </c>
      <c r="H171" s="82">
        <f t="shared" si="84"/>
        <v>0</v>
      </c>
      <c r="I171" s="173">
        <f t="shared" si="84"/>
        <v>382.82</v>
      </c>
      <c r="J171" s="82">
        <f t="shared" si="84"/>
        <v>0</v>
      </c>
      <c r="K171" s="173">
        <f t="shared" si="84"/>
        <v>382.82</v>
      </c>
      <c r="L171" s="82">
        <f t="shared" si="84"/>
        <v>30</v>
      </c>
      <c r="M171" s="173">
        <f t="shared" si="84"/>
        <v>412.82</v>
      </c>
      <c r="N171" s="82">
        <f t="shared" si="84"/>
        <v>0</v>
      </c>
      <c r="O171" s="173">
        <f t="shared" si="84"/>
        <v>412.82</v>
      </c>
      <c r="P171" s="82">
        <f t="shared" si="84"/>
        <v>0</v>
      </c>
      <c r="Q171" s="173">
        <f t="shared" si="84"/>
        <v>412.82</v>
      </c>
      <c r="R171" s="82">
        <f t="shared" si="84"/>
        <v>0</v>
      </c>
      <c r="S171" s="173">
        <f t="shared" si="84"/>
        <v>412.82</v>
      </c>
      <c r="T171" s="82">
        <f t="shared" si="84"/>
        <v>0</v>
      </c>
      <c r="U171" s="173">
        <f t="shared" si="84"/>
        <v>412.82</v>
      </c>
      <c r="V171" s="82">
        <f aca="true" t="shared" si="85" ref="V171:AB172">V172</f>
        <v>130</v>
      </c>
      <c r="W171" s="173">
        <f t="shared" si="85"/>
        <v>542.8199999999999</v>
      </c>
      <c r="X171" s="82">
        <f t="shared" si="85"/>
        <v>0</v>
      </c>
      <c r="Y171" s="173">
        <f t="shared" si="85"/>
        <v>542.8199999999999</v>
      </c>
      <c r="Z171" s="82">
        <f t="shared" si="85"/>
        <v>-50</v>
      </c>
      <c r="AA171" s="173">
        <f t="shared" si="85"/>
        <v>492.81999999999994</v>
      </c>
      <c r="AB171" s="82">
        <f t="shared" si="85"/>
        <v>71.64615</v>
      </c>
      <c r="AC171" s="173">
        <f>AC172</f>
        <v>564.46615</v>
      </c>
    </row>
    <row r="172" spans="1:29" s="6" customFormat="1" ht="27" customHeight="1">
      <c r="A172" s="33" t="s">
        <v>458</v>
      </c>
      <c r="B172" s="69" t="s">
        <v>406</v>
      </c>
      <c r="C172" s="34" t="s">
        <v>51</v>
      </c>
      <c r="D172" s="34" t="s">
        <v>49</v>
      </c>
      <c r="E172" s="42" t="s">
        <v>385</v>
      </c>
      <c r="F172" s="28" t="s">
        <v>424</v>
      </c>
      <c r="G172" s="82">
        <f t="shared" si="84"/>
        <v>382.82</v>
      </c>
      <c r="H172" s="82">
        <f t="shared" si="84"/>
        <v>0</v>
      </c>
      <c r="I172" s="173">
        <f t="shared" si="84"/>
        <v>382.82</v>
      </c>
      <c r="J172" s="82">
        <f t="shared" si="84"/>
        <v>0</v>
      </c>
      <c r="K172" s="173">
        <f t="shared" si="84"/>
        <v>382.82</v>
      </c>
      <c r="L172" s="82">
        <f t="shared" si="84"/>
        <v>30</v>
      </c>
      <c r="M172" s="173">
        <f t="shared" si="84"/>
        <v>412.82</v>
      </c>
      <c r="N172" s="82">
        <f t="shared" si="84"/>
        <v>0</v>
      </c>
      <c r="O172" s="173">
        <f t="shared" si="84"/>
        <v>412.82</v>
      </c>
      <c r="P172" s="82">
        <f t="shared" si="84"/>
        <v>0</v>
      </c>
      <c r="Q172" s="173">
        <f t="shared" si="84"/>
        <v>412.82</v>
      </c>
      <c r="R172" s="82">
        <f t="shared" si="84"/>
        <v>0</v>
      </c>
      <c r="S172" s="173">
        <f t="shared" si="84"/>
        <v>412.82</v>
      </c>
      <c r="T172" s="82">
        <f t="shared" si="84"/>
        <v>0</v>
      </c>
      <c r="U172" s="173">
        <f t="shared" si="84"/>
        <v>412.82</v>
      </c>
      <c r="V172" s="82">
        <f t="shared" si="85"/>
        <v>130</v>
      </c>
      <c r="W172" s="173">
        <f t="shared" si="85"/>
        <v>542.8199999999999</v>
      </c>
      <c r="X172" s="82">
        <f t="shared" si="85"/>
        <v>0</v>
      </c>
      <c r="Y172" s="173">
        <f t="shared" si="85"/>
        <v>542.8199999999999</v>
      </c>
      <c r="Z172" s="82">
        <f t="shared" si="85"/>
        <v>-50</v>
      </c>
      <c r="AA172" s="173">
        <f t="shared" si="85"/>
        <v>492.81999999999994</v>
      </c>
      <c r="AB172" s="82">
        <f t="shared" si="85"/>
        <v>71.64615</v>
      </c>
      <c r="AC172" s="173">
        <f>AC173</f>
        <v>564.46615</v>
      </c>
    </row>
    <row r="173" spans="1:29" ht="27" customHeight="1" hidden="1">
      <c r="A173" s="128" t="s">
        <v>334</v>
      </c>
      <c r="B173" s="69" t="s">
        <v>406</v>
      </c>
      <c r="C173" s="127" t="s">
        <v>51</v>
      </c>
      <c r="D173" s="127" t="s">
        <v>49</v>
      </c>
      <c r="E173" s="118" t="s">
        <v>385</v>
      </c>
      <c r="F173" s="136" t="s">
        <v>65</v>
      </c>
      <c r="G173" s="60">
        <v>382.82</v>
      </c>
      <c r="H173" s="60"/>
      <c r="I173" s="60">
        <f>G173+H173</f>
        <v>382.82</v>
      </c>
      <c r="J173" s="60"/>
      <c r="K173" s="60">
        <f>I173+J173</f>
        <v>382.82</v>
      </c>
      <c r="L173" s="60">
        <v>30</v>
      </c>
      <c r="M173" s="60">
        <f>K173+L173</f>
        <v>412.82</v>
      </c>
      <c r="N173" s="60"/>
      <c r="O173" s="60">
        <f>M173+N173</f>
        <v>412.82</v>
      </c>
      <c r="P173" s="60"/>
      <c r="Q173" s="60">
        <f>O173+P173</f>
        <v>412.82</v>
      </c>
      <c r="R173" s="60"/>
      <c r="S173" s="60">
        <f>Q173+R173</f>
        <v>412.82</v>
      </c>
      <c r="T173" s="60"/>
      <c r="U173" s="60">
        <f>S173+T173</f>
        <v>412.82</v>
      </c>
      <c r="V173" s="60">
        <v>130</v>
      </c>
      <c r="W173" s="60">
        <f>U173+V173</f>
        <v>542.8199999999999</v>
      </c>
      <c r="X173" s="60"/>
      <c r="Y173" s="60">
        <f>W173+X173</f>
        <v>542.8199999999999</v>
      </c>
      <c r="Z173" s="60">
        <v>-50</v>
      </c>
      <c r="AA173" s="60">
        <f>Y173+Z173</f>
        <v>492.81999999999994</v>
      </c>
      <c r="AB173" s="235">
        <v>71.64615</v>
      </c>
      <c r="AC173" s="60">
        <f>AA173+AB173</f>
        <v>564.46615</v>
      </c>
    </row>
    <row r="174" spans="1:29" s="6" customFormat="1" ht="26.25" customHeight="1">
      <c r="A174" s="134" t="s">
        <v>28</v>
      </c>
      <c r="B174" s="69" t="s">
        <v>406</v>
      </c>
      <c r="C174" s="78" t="s">
        <v>51</v>
      </c>
      <c r="D174" s="78" t="s">
        <v>49</v>
      </c>
      <c r="E174" s="81" t="s">
        <v>386</v>
      </c>
      <c r="F174" s="83"/>
      <c r="G174" s="82">
        <f aca="true" t="shared" si="86" ref="G174:AC176">G175</f>
        <v>20</v>
      </c>
      <c r="H174" s="82">
        <f t="shared" si="86"/>
        <v>0</v>
      </c>
      <c r="I174" s="82">
        <f t="shared" si="86"/>
        <v>20</v>
      </c>
      <c r="J174" s="82">
        <f t="shared" si="86"/>
        <v>0</v>
      </c>
      <c r="K174" s="82">
        <f t="shared" si="86"/>
        <v>20</v>
      </c>
      <c r="L174" s="82">
        <f t="shared" si="86"/>
        <v>0</v>
      </c>
      <c r="M174" s="82">
        <f t="shared" si="86"/>
        <v>20</v>
      </c>
      <c r="N174" s="82">
        <f t="shared" si="86"/>
        <v>0</v>
      </c>
      <c r="O174" s="82">
        <f t="shared" si="86"/>
        <v>20</v>
      </c>
      <c r="P174" s="82">
        <f t="shared" si="86"/>
        <v>0</v>
      </c>
      <c r="Q174" s="82">
        <f t="shared" si="86"/>
        <v>20</v>
      </c>
      <c r="R174" s="82">
        <f t="shared" si="86"/>
        <v>0</v>
      </c>
      <c r="S174" s="82">
        <f t="shared" si="86"/>
        <v>20</v>
      </c>
      <c r="T174" s="82">
        <f t="shared" si="86"/>
        <v>0</v>
      </c>
      <c r="U174" s="82">
        <f t="shared" si="86"/>
        <v>20</v>
      </c>
      <c r="V174" s="82">
        <f t="shared" si="86"/>
        <v>0</v>
      </c>
      <c r="W174" s="82">
        <f t="shared" si="86"/>
        <v>20</v>
      </c>
      <c r="X174" s="82">
        <f>X175</f>
        <v>0</v>
      </c>
      <c r="Y174" s="82">
        <f t="shared" si="86"/>
        <v>20</v>
      </c>
      <c r="Z174" s="82">
        <f>Z175</f>
        <v>0</v>
      </c>
      <c r="AA174" s="82">
        <f t="shared" si="86"/>
        <v>20</v>
      </c>
      <c r="AB174" s="82">
        <f>AB175</f>
        <v>0</v>
      </c>
      <c r="AC174" s="82">
        <f t="shared" si="86"/>
        <v>20</v>
      </c>
    </row>
    <row r="175" spans="1:29" s="6" customFormat="1" ht="26.25" customHeight="1">
      <c r="A175" s="46" t="s">
        <v>456</v>
      </c>
      <c r="B175" s="69" t="s">
        <v>406</v>
      </c>
      <c r="C175" s="34" t="s">
        <v>51</v>
      </c>
      <c r="D175" s="34" t="s">
        <v>49</v>
      </c>
      <c r="E175" s="42" t="s">
        <v>386</v>
      </c>
      <c r="F175" s="28" t="s">
        <v>457</v>
      </c>
      <c r="G175" s="82">
        <f t="shared" si="86"/>
        <v>20</v>
      </c>
      <c r="H175" s="82">
        <f t="shared" si="86"/>
        <v>0</v>
      </c>
      <c r="I175" s="173">
        <f t="shared" si="86"/>
        <v>20</v>
      </c>
      <c r="J175" s="82">
        <f t="shared" si="86"/>
        <v>0</v>
      </c>
      <c r="K175" s="173">
        <f t="shared" si="86"/>
        <v>20</v>
      </c>
      <c r="L175" s="82">
        <f t="shared" si="86"/>
        <v>0</v>
      </c>
      <c r="M175" s="173">
        <f t="shared" si="86"/>
        <v>20</v>
      </c>
      <c r="N175" s="82">
        <f t="shared" si="86"/>
        <v>0</v>
      </c>
      <c r="O175" s="173">
        <f t="shared" si="86"/>
        <v>20</v>
      </c>
      <c r="P175" s="82">
        <f t="shared" si="86"/>
        <v>0</v>
      </c>
      <c r="Q175" s="173">
        <f t="shared" si="86"/>
        <v>20</v>
      </c>
      <c r="R175" s="82">
        <f t="shared" si="86"/>
        <v>0</v>
      </c>
      <c r="S175" s="173">
        <f t="shared" si="86"/>
        <v>20</v>
      </c>
      <c r="T175" s="82">
        <f t="shared" si="86"/>
        <v>0</v>
      </c>
      <c r="U175" s="173">
        <f t="shared" si="86"/>
        <v>20</v>
      </c>
      <c r="V175" s="82">
        <f t="shared" si="86"/>
        <v>0</v>
      </c>
      <c r="W175" s="173">
        <f t="shared" si="86"/>
        <v>20</v>
      </c>
      <c r="X175" s="82">
        <f t="shared" si="86"/>
        <v>0</v>
      </c>
      <c r="Y175" s="173">
        <f t="shared" si="86"/>
        <v>20</v>
      </c>
      <c r="Z175" s="82">
        <f t="shared" si="86"/>
        <v>0</v>
      </c>
      <c r="AA175" s="173">
        <f t="shared" si="86"/>
        <v>20</v>
      </c>
      <c r="AB175" s="82">
        <f t="shared" si="86"/>
        <v>0</v>
      </c>
      <c r="AC175" s="173">
        <f t="shared" si="86"/>
        <v>20</v>
      </c>
    </row>
    <row r="176" spans="1:29" s="6" customFormat="1" ht="26.25" customHeight="1">
      <c r="A176" s="33" t="s">
        <v>458</v>
      </c>
      <c r="B176" s="69" t="s">
        <v>406</v>
      </c>
      <c r="C176" s="34" t="s">
        <v>51</v>
      </c>
      <c r="D176" s="34" t="s">
        <v>49</v>
      </c>
      <c r="E176" s="42" t="s">
        <v>386</v>
      </c>
      <c r="F176" s="28" t="s">
        <v>424</v>
      </c>
      <c r="G176" s="82">
        <f t="shared" si="86"/>
        <v>20</v>
      </c>
      <c r="H176" s="82">
        <f t="shared" si="86"/>
        <v>0</v>
      </c>
      <c r="I176" s="173">
        <f t="shared" si="86"/>
        <v>20</v>
      </c>
      <c r="J176" s="82">
        <f t="shared" si="86"/>
        <v>0</v>
      </c>
      <c r="K176" s="173">
        <f t="shared" si="86"/>
        <v>20</v>
      </c>
      <c r="L176" s="82">
        <f t="shared" si="86"/>
        <v>0</v>
      </c>
      <c r="M176" s="173">
        <f t="shared" si="86"/>
        <v>20</v>
      </c>
      <c r="N176" s="82">
        <f t="shared" si="86"/>
        <v>0</v>
      </c>
      <c r="O176" s="173">
        <f t="shared" si="86"/>
        <v>20</v>
      </c>
      <c r="P176" s="82">
        <f t="shared" si="86"/>
        <v>0</v>
      </c>
      <c r="Q176" s="173">
        <f t="shared" si="86"/>
        <v>20</v>
      </c>
      <c r="R176" s="82">
        <f t="shared" si="86"/>
        <v>0</v>
      </c>
      <c r="S176" s="173">
        <f t="shared" si="86"/>
        <v>20</v>
      </c>
      <c r="T176" s="82">
        <f t="shared" si="86"/>
        <v>0</v>
      </c>
      <c r="U176" s="173">
        <f t="shared" si="86"/>
        <v>20</v>
      </c>
      <c r="V176" s="82">
        <f t="shared" si="86"/>
        <v>0</v>
      </c>
      <c r="W176" s="173">
        <f t="shared" si="86"/>
        <v>20</v>
      </c>
      <c r="X176" s="82">
        <f t="shared" si="86"/>
        <v>0</v>
      </c>
      <c r="Y176" s="173">
        <f t="shared" si="86"/>
        <v>20</v>
      </c>
      <c r="Z176" s="82">
        <f t="shared" si="86"/>
        <v>0</v>
      </c>
      <c r="AA176" s="173">
        <f t="shared" si="86"/>
        <v>20</v>
      </c>
      <c r="AB176" s="82">
        <f t="shared" si="86"/>
        <v>0</v>
      </c>
      <c r="AC176" s="173">
        <f t="shared" si="86"/>
        <v>20</v>
      </c>
    </row>
    <row r="177" spans="1:29" ht="27" customHeight="1" hidden="1">
      <c r="A177" s="128" t="s">
        <v>334</v>
      </c>
      <c r="B177" s="69" t="s">
        <v>406</v>
      </c>
      <c r="C177" s="127" t="s">
        <v>51</v>
      </c>
      <c r="D177" s="127" t="s">
        <v>49</v>
      </c>
      <c r="E177" s="118" t="s">
        <v>386</v>
      </c>
      <c r="F177" s="136" t="s">
        <v>65</v>
      </c>
      <c r="G177" s="58">
        <v>20</v>
      </c>
      <c r="H177" s="58"/>
      <c r="I177" s="58">
        <f>G177+H177</f>
        <v>20</v>
      </c>
      <c r="J177" s="58"/>
      <c r="K177" s="58">
        <f>I177+J177</f>
        <v>20</v>
      </c>
      <c r="L177" s="58"/>
      <c r="M177" s="58">
        <f>K177+L177</f>
        <v>20</v>
      </c>
      <c r="N177" s="58"/>
      <c r="O177" s="58">
        <f>M177+N177</f>
        <v>20</v>
      </c>
      <c r="P177" s="58"/>
      <c r="Q177" s="58">
        <f>O177+P177</f>
        <v>20</v>
      </c>
      <c r="R177" s="58"/>
      <c r="S177" s="58">
        <f>Q177+R177</f>
        <v>20</v>
      </c>
      <c r="T177" s="58"/>
      <c r="U177" s="58">
        <f>S177+T177</f>
        <v>20</v>
      </c>
      <c r="V177" s="58"/>
      <c r="W177" s="58">
        <f>U177+V177</f>
        <v>20</v>
      </c>
      <c r="X177" s="58"/>
      <c r="Y177" s="58">
        <f>W177+X177</f>
        <v>20</v>
      </c>
      <c r="Z177" s="58"/>
      <c r="AA177" s="58">
        <f>Y177+Z177</f>
        <v>20</v>
      </c>
      <c r="AB177" s="58"/>
      <c r="AC177" s="58">
        <f>AA177+AB177</f>
        <v>20</v>
      </c>
    </row>
    <row r="178" spans="1:29" s="6" customFormat="1" ht="15.75" customHeight="1">
      <c r="A178" s="24" t="s">
        <v>29</v>
      </c>
      <c r="B178" s="69" t="s">
        <v>406</v>
      </c>
      <c r="C178" s="78" t="s">
        <v>51</v>
      </c>
      <c r="D178" s="78" t="s">
        <v>49</v>
      </c>
      <c r="E178" s="81" t="s">
        <v>387</v>
      </c>
      <c r="F178" s="83"/>
      <c r="G178" s="82">
        <f aca="true" t="shared" si="87" ref="G178:AB180">G179</f>
        <v>0</v>
      </c>
      <c r="H178" s="82">
        <f t="shared" si="87"/>
        <v>0</v>
      </c>
      <c r="I178" s="82">
        <f t="shared" si="87"/>
        <v>0</v>
      </c>
      <c r="J178" s="82">
        <f t="shared" si="87"/>
        <v>0</v>
      </c>
      <c r="K178" s="82">
        <f t="shared" si="87"/>
        <v>0</v>
      </c>
      <c r="L178" s="82">
        <f t="shared" si="87"/>
        <v>0</v>
      </c>
      <c r="M178" s="82">
        <f t="shared" si="87"/>
        <v>0</v>
      </c>
      <c r="N178" s="82">
        <f t="shared" si="87"/>
        <v>0</v>
      </c>
      <c r="O178" s="82">
        <f t="shared" si="87"/>
        <v>0</v>
      </c>
      <c r="P178" s="82">
        <f t="shared" si="87"/>
        <v>0</v>
      </c>
      <c r="Q178" s="82">
        <f t="shared" si="87"/>
        <v>0</v>
      </c>
      <c r="R178" s="82">
        <f t="shared" si="87"/>
        <v>0</v>
      </c>
      <c r="S178" s="82">
        <f t="shared" si="87"/>
        <v>0</v>
      </c>
      <c r="T178" s="82">
        <f t="shared" si="87"/>
        <v>0</v>
      </c>
      <c r="U178" s="82">
        <f t="shared" si="87"/>
        <v>0</v>
      </c>
      <c r="V178" s="82">
        <f t="shared" si="87"/>
        <v>0</v>
      </c>
      <c r="W178" s="82">
        <f t="shared" si="87"/>
        <v>0</v>
      </c>
      <c r="X178" s="82">
        <f t="shared" si="87"/>
        <v>0</v>
      </c>
      <c r="Y178" s="82">
        <f t="shared" si="87"/>
        <v>0</v>
      </c>
      <c r="Z178" s="82">
        <f t="shared" si="87"/>
        <v>0</v>
      </c>
      <c r="AA178" s="82">
        <f t="shared" si="87"/>
        <v>0</v>
      </c>
      <c r="AB178" s="82">
        <f t="shared" si="87"/>
        <v>0</v>
      </c>
      <c r="AC178" s="82">
        <f>AC179</f>
        <v>0</v>
      </c>
    </row>
    <row r="179" spans="1:29" s="6" customFormat="1" ht="28.5" customHeight="1">
      <c r="A179" s="46" t="s">
        <v>456</v>
      </c>
      <c r="B179" s="69" t="s">
        <v>406</v>
      </c>
      <c r="C179" s="34" t="s">
        <v>51</v>
      </c>
      <c r="D179" s="34" t="s">
        <v>49</v>
      </c>
      <c r="E179" s="42" t="s">
        <v>387</v>
      </c>
      <c r="F179" s="28" t="s">
        <v>457</v>
      </c>
      <c r="G179" s="82">
        <f t="shared" si="87"/>
        <v>0</v>
      </c>
      <c r="H179" s="82">
        <f t="shared" si="87"/>
        <v>0</v>
      </c>
      <c r="I179" s="82">
        <f t="shared" si="87"/>
        <v>0</v>
      </c>
      <c r="J179" s="82">
        <f t="shared" si="87"/>
        <v>0</v>
      </c>
      <c r="K179" s="82">
        <f t="shared" si="87"/>
        <v>0</v>
      </c>
      <c r="L179" s="82">
        <f t="shared" si="87"/>
        <v>0</v>
      </c>
      <c r="M179" s="82">
        <f t="shared" si="87"/>
        <v>0</v>
      </c>
      <c r="N179" s="82">
        <f t="shared" si="87"/>
        <v>0</v>
      </c>
      <c r="O179" s="82">
        <f t="shared" si="87"/>
        <v>0</v>
      </c>
      <c r="P179" s="82">
        <f t="shared" si="87"/>
        <v>0</v>
      </c>
      <c r="Q179" s="82">
        <f t="shared" si="87"/>
        <v>0</v>
      </c>
      <c r="R179" s="82">
        <f t="shared" si="87"/>
        <v>0</v>
      </c>
      <c r="S179" s="82">
        <f t="shared" si="87"/>
        <v>0</v>
      </c>
      <c r="T179" s="82">
        <f t="shared" si="87"/>
        <v>0</v>
      </c>
      <c r="U179" s="82">
        <f t="shared" si="87"/>
        <v>0</v>
      </c>
      <c r="V179" s="82">
        <f aca="true" t="shared" si="88" ref="V179:AB180">V180</f>
        <v>0</v>
      </c>
      <c r="W179" s="82">
        <f t="shared" si="88"/>
        <v>0</v>
      </c>
      <c r="X179" s="82">
        <f t="shared" si="88"/>
        <v>0</v>
      </c>
      <c r="Y179" s="82">
        <f t="shared" si="88"/>
        <v>0</v>
      </c>
      <c r="Z179" s="82">
        <f t="shared" si="88"/>
        <v>0</v>
      </c>
      <c r="AA179" s="82">
        <f t="shared" si="88"/>
        <v>0</v>
      </c>
      <c r="AB179" s="82">
        <f t="shared" si="88"/>
        <v>0</v>
      </c>
      <c r="AC179" s="82">
        <f>AC180</f>
        <v>0</v>
      </c>
    </row>
    <row r="180" spans="1:29" s="6" customFormat="1" ht="27" customHeight="1">
      <c r="A180" s="33" t="s">
        <v>458</v>
      </c>
      <c r="B180" s="69" t="s">
        <v>406</v>
      </c>
      <c r="C180" s="34" t="s">
        <v>51</v>
      </c>
      <c r="D180" s="34" t="s">
        <v>49</v>
      </c>
      <c r="E180" s="42" t="s">
        <v>387</v>
      </c>
      <c r="F180" s="28" t="s">
        <v>424</v>
      </c>
      <c r="G180" s="82">
        <f t="shared" si="87"/>
        <v>0</v>
      </c>
      <c r="H180" s="82">
        <f t="shared" si="87"/>
        <v>0</v>
      </c>
      <c r="I180" s="82">
        <f t="shared" si="87"/>
        <v>0</v>
      </c>
      <c r="J180" s="82">
        <f t="shared" si="87"/>
        <v>0</v>
      </c>
      <c r="K180" s="82">
        <f t="shared" si="87"/>
        <v>0</v>
      </c>
      <c r="L180" s="82">
        <f t="shared" si="87"/>
        <v>0</v>
      </c>
      <c r="M180" s="82">
        <f t="shared" si="87"/>
        <v>0</v>
      </c>
      <c r="N180" s="82">
        <f t="shared" si="87"/>
        <v>0</v>
      </c>
      <c r="O180" s="82">
        <f t="shared" si="87"/>
        <v>0</v>
      </c>
      <c r="P180" s="82">
        <f t="shared" si="87"/>
        <v>0</v>
      </c>
      <c r="Q180" s="82">
        <f t="shared" si="87"/>
        <v>0</v>
      </c>
      <c r="R180" s="82">
        <f t="shared" si="87"/>
        <v>0</v>
      </c>
      <c r="S180" s="82">
        <f t="shared" si="87"/>
        <v>0</v>
      </c>
      <c r="T180" s="82">
        <f t="shared" si="87"/>
        <v>0</v>
      </c>
      <c r="U180" s="82">
        <f t="shared" si="87"/>
        <v>0</v>
      </c>
      <c r="V180" s="82">
        <f t="shared" si="88"/>
        <v>0</v>
      </c>
      <c r="W180" s="82">
        <f t="shared" si="88"/>
        <v>0</v>
      </c>
      <c r="X180" s="82">
        <f t="shared" si="88"/>
        <v>0</v>
      </c>
      <c r="Y180" s="82">
        <f t="shared" si="88"/>
        <v>0</v>
      </c>
      <c r="Z180" s="82">
        <f t="shared" si="88"/>
        <v>0</v>
      </c>
      <c r="AA180" s="82">
        <f t="shared" si="88"/>
        <v>0</v>
      </c>
      <c r="AB180" s="82">
        <f t="shared" si="88"/>
        <v>0</v>
      </c>
      <c r="AC180" s="82">
        <f>AC181</f>
        <v>0</v>
      </c>
    </row>
    <row r="181" spans="1:29" ht="26.25" customHeight="1" hidden="1">
      <c r="A181" s="128" t="s">
        <v>334</v>
      </c>
      <c r="B181" s="69" t="s">
        <v>406</v>
      </c>
      <c r="C181" s="127" t="s">
        <v>51</v>
      </c>
      <c r="D181" s="127" t="s">
        <v>49</v>
      </c>
      <c r="E181" s="118" t="s">
        <v>387</v>
      </c>
      <c r="F181" s="136" t="s">
        <v>65</v>
      </c>
      <c r="G181" s="60"/>
      <c r="H181" s="60"/>
      <c r="I181" s="60">
        <f>G181+H181</f>
        <v>0</v>
      </c>
      <c r="J181" s="60"/>
      <c r="K181" s="60">
        <f>I181+J181</f>
        <v>0</v>
      </c>
      <c r="L181" s="60"/>
      <c r="M181" s="60">
        <f>K181+L181</f>
        <v>0</v>
      </c>
      <c r="N181" s="60"/>
      <c r="O181" s="60">
        <f>M181+N181</f>
        <v>0</v>
      </c>
      <c r="P181" s="60"/>
      <c r="Q181" s="60">
        <f>O181+P181</f>
        <v>0</v>
      </c>
      <c r="R181" s="60"/>
      <c r="S181" s="60">
        <f>Q181+R181</f>
        <v>0</v>
      </c>
      <c r="T181" s="60"/>
      <c r="U181" s="60">
        <f>S181+T181</f>
        <v>0</v>
      </c>
      <c r="V181" s="60"/>
      <c r="W181" s="60">
        <f>U181+V181</f>
        <v>0</v>
      </c>
      <c r="X181" s="60"/>
      <c r="Y181" s="60">
        <f>W181+X181</f>
        <v>0</v>
      </c>
      <c r="Z181" s="60"/>
      <c r="AA181" s="60">
        <f>Y181+Z181</f>
        <v>0</v>
      </c>
      <c r="AB181" s="60"/>
      <c r="AC181" s="60">
        <f>AA181+AB181</f>
        <v>0</v>
      </c>
    </row>
    <row r="182" spans="1:29" s="6" customFormat="1" ht="15" customHeight="1">
      <c r="A182" s="79" t="s">
        <v>77</v>
      </c>
      <c r="B182" s="77" t="s">
        <v>406</v>
      </c>
      <c r="C182" s="78" t="s">
        <v>51</v>
      </c>
      <c r="D182" s="78" t="s">
        <v>49</v>
      </c>
      <c r="E182" s="81" t="s">
        <v>388</v>
      </c>
      <c r="F182" s="83"/>
      <c r="G182" s="82">
        <f aca="true" t="shared" si="89" ref="G182:AB184">G183</f>
        <v>137.9</v>
      </c>
      <c r="H182" s="82">
        <f t="shared" si="89"/>
        <v>0</v>
      </c>
      <c r="I182" s="82">
        <f t="shared" si="89"/>
        <v>137.9</v>
      </c>
      <c r="J182" s="82">
        <f t="shared" si="89"/>
        <v>0</v>
      </c>
      <c r="K182" s="82">
        <f t="shared" si="89"/>
        <v>137.9</v>
      </c>
      <c r="L182" s="82">
        <f t="shared" si="89"/>
        <v>0</v>
      </c>
      <c r="M182" s="82">
        <f t="shared" si="89"/>
        <v>137.9</v>
      </c>
      <c r="N182" s="82">
        <f t="shared" si="89"/>
        <v>0</v>
      </c>
      <c r="O182" s="82">
        <f t="shared" si="89"/>
        <v>137.9</v>
      </c>
      <c r="P182" s="82">
        <f t="shared" si="89"/>
        <v>0</v>
      </c>
      <c r="Q182" s="82">
        <f t="shared" si="89"/>
        <v>137.9</v>
      </c>
      <c r="R182" s="82">
        <f t="shared" si="89"/>
        <v>0</v>
      </c>
      <c r="S182" s="82">
        <f t="shared" si="89"/>
        <v>137.9</v>
      </c>
      <c r="T182" s="82">
        <f t="shared" si="89"/>
        <v>0</v>
      </c>
      <c r="U182" s="82">
        <f t="shared" si="89"/>
        <v>137.9</v>
      </c>
      <c r="V182" s="82">
        <f t="shared" si="89"/>
        <v>-60</v>
      </c>
      <c r="W182" s="82">
        <f t="shared" si="89"/>
        <v>77.9</v>
      </c>
      <c r="X182" s="82">
        <f t="shared" si="89"/>
        <v>0</v>
      </c>
      <c r="Y182" s="82">
        <f t="shared" si="89"/>
        <v>77.9</v>
      </c>
      <c r="Z182" s="82">
        <f t="shared" si="89"/>
        <v>0</v>
      </c>
      <c r="AA182" s="82">
        <f t="shared" si="89"/>
        <v>77.9</v>
      </c>
      <c r="AB182" s="82">
        <f t="shared" si="89"/>
        <v>-57.9</v>
      </c>
      <c r="AC182" s="82">
        <f>AC183</f>
        <v>20.000000000000007</v>
      </c>
    </row>
    <row r="183" spans="1:29" s="6" customFormat="1" ht="28.5" customHeight="1">
      <c r="A183" s="46" t="s">
        <v>456</v>
      </c>
      <c r="B183" s="69" t="s">
        <v>406</v>
      </c>
      <c r="C183" s="47" t="s">
        <v>51</v>
      </c>
      <c r="D183" s="47" t="s">
        <v>49</v>
      </c>
      <c r="E183" s="135" t="s">
        <v>388</v>
      </c>
      <c r="F183" s="28" t="s">
        <v>457</v>
      </c>
      <c r="G183" s="82">
        <f t="shared" si="89"/>
        <v>137.9</v>
      </c>
      <c r="H183" s="82">
        <f t="shared" si="89"/>
        <v>0</v>
      </c>
      <c r="I183" s="82">
        <f t="shared" si="89"/>
        <v>137.9</v>
      </c>
      <c r="J183" s="82">
        <f t="shared" si="89"/>
        <v>0</v>
      </c>
      <c r="K183" s="82">
        <f t="shared" si="89"/>
        <v>137.9</v>
      </c>
      <c r="L183" s="82">
        <f t="shared" si="89"/>
        <v>0</v>
      </c>
      <c r="M183" s="82">
        <f t="shared" si="89"/>
        <v>137.9</v>
      </c>
      <c r="N183" s="82">
        <f t="shared" si="89"/>
        <v>0</v>
      </c>
      <c r="O183" s="82">
        <f t="shared" si="89"/>
        <v>137.9</v>
      </c>
      <c r="P183" s="82">
        <f t="shared" si="89"/>
        <v>0</v>
      </c>
      <c r="Q183" s="82">
        <f t="shared" si="89"/>
        <v>137.9</v>
      </c>
      <c r="R183" s="82">
        <f t="shared" si="89"/>
        <v>0</v>
      </c>
      <c r="S183" s="82">
        <f t="shared" si="89"/>
        <v>137.9</v>
      </c>
      <c r="T183" s="82">
        <f t="shared" si="89"/>
        <v>0</v>
      </c>
      <c r="U183" s="82">
        <f t="shared" si="89"/>
        <v>137.9</v>
      </c>
      <c r="V183" s="82">
        <f aca="true" t="shared" si="90" ref="V183:AB184">V184</f>
        <v>-60</v>
      </c>
      <c r="W183" s="82">
        <f t="shared" si="90"/>
        <v>77.9</v>
      </c>
      <c r="X183" s="82">
        <f t="shared" si="90"/>
        <v>0</v>
      </c>
      <c r="Y183" s="82">
        <f t="shared" si="90"/>
        <v>77.9</v>
      </c>
      <c r="Z183" s="82">
        <f t="shared" si="90"/>
        <v>0</v>
      </c>
      <c r="AA183" s="82">
        <f t="shared" si="90"/>
        <v>77.9</v>
      </c>
      <c r="AB183" s="82">
        <f t="shared" si="90"/>
        <v>-57.9</v>
      </c>
      <c r="AC183" s="82">
        <f>AC184</f>
        <v>20.000000000000007</v>
      </c>
    </row>
    <row r="184" spans="1:29" s="6" customFormat="1" ht="30" customHeight="1">
      <c r="A184" s="33" t="s">
        <v>458</v>
      </c>
      <c r="B184" s="69" t="s">
        <v>406</v>
      </c>
      <c r="C184" s="47" t="s">
        <v>51</v>
      </c>
      <c r="D184" s="47" t="s">
        <v>49</v>
      </c>
      <c r="E184" s="135" t="s">
        <v>388</v>
      </c>
      <c r="F184" s="28" t="s">
        <v>424</v>
      </c>
      <c r="G184" s="82">
        <f t="shared" si="89"/>
        <v>137.9</v>
      </c>
      <c r="H184" s="82">
        <f t="shared" si="89"/>
        <v>0</v>
      </c>
      <c r="I184" s="82">
        <f t="shared" si="89"/>
        <v>137.9</v>
      </c>
      <c r="J184" s="82">
        <f t="shared" si="89"/>
        <v>0</v>
      </c>
      <c r="K184" s="82">
        <f t="shared" si="89"/>
        <v>137.9</v>
      </c>
      <c r="L184" s="82">
        <f t="shared" si="89"/>
        <v>0</v>
      </c>
      <c r="M184" s="82">
        <f t="shared" si="89"/>
        <v>137.9</v>
      </c>
      <c r="N184" s="82">
        <f t="shared" si="89"/>
        <v>0</v>
      </c>
      <c r="O184" s="82">
        <f t="shared" si="89"/>
        <v>137.9</v>
      </c>
      <c r="P184" s="82">
        <f t="shared" si="89"/>
        <v>0</v>
      </c>
      <c r="Q184" s="82">
        <f t="shared" si="89"/>
        <v>137.9</v>
      </c>
      <c r="R184" s="82">
        <f t="shared" si="89"/>
        <v>0</v>
      </c>
      <c r="S184" s="82">
        <f t="shared" si="89"/>
        <v>137.9</v>
      </c>
      <c r="T184" s="82">
        <f t="shared" si="89"/>
        <v>0</v>
      </c>
      <c r="U184" s="82">
        <f t="shared" si="89"/>
        <v>137.9</v>
      </c>
      <c r="V184" s="82">
        <f t="shared" si="90"/>
        <v>-60</v>
      </c>
      <c r="W184" s="82">
        <f t="shared" si="90"/>
        <v>77.9</v>
      </c>
      <c r="X184" s="82">
        <f t="shared" si="90"/>
        <v>0</v>
      </c>
      <c r="Y184" s="82">
        <f t="shared" si="90"/>
        <v>77.9</v>
      </c>
      <c r="Z184" s="82">
        <f t="shared" si="90"/>
        <v>0</v>
      </c>
      <c r="AA184" s="82">
        <f t="shared" si="90"/>
        <v>77.9</v>
      </c>
      <c r="AB184" s="82">
        <f t="shared" si="90"/>
        <v>-57.9</v>
      </c>
      <c r="AC184" s="82">
        <f>AC185</f>
        <v>20.000000000000007</v>
      </c>
    </row>
    <row r="185" spans="1:29" ht="27" customHeight="1" hidden="1">
      <c r="A185" s="128" t="s">
        <v>334</v>
      </c>
      <c r="B185" s="69" t="s">
        <v>406</v>
      </c>
      <c r="C185" s="127" t="s">
        <v>51</v>
      </c>
      <c r="D185" s="127" t="s">
        <v>49</v>
      </c>
      <c r="E185" s="153" t="s">
        <v>388</v>
      </c>
      <c r="F185" s="136" t="s">
        <v>65</v>
      </c>
      <c r="G185" s="60">
        <v>137.9</v>
      </c>
      <c r="H185" s="60"/>
      <c r="I185" s="60">
        <f>G185+H185</f>
        <v>137.9</v>
      </c>
      <c r="J185" s="60"/>
      <c r="K185" s="60">
        <f>I185+J185</f>
        <v>137.9</v>
      </c>
      <c r="L185" s="60"/>
      <c r="M185" s="60">
        <f>K185+L185</f>
        <v>137.9</v>
      </c>
      <c r="N185" s="60"/>
      <c r="O185" s="60">
        <f>M185+N185</f>
        <v>137.9</v>
      </c>
      <c r="P185" s="60"/>
      <c r="Q185" s="60">
        <f>O185+P185</f>
        <v>137.9</v>
      </c>
      <c r="R185" s="60"/>
      <c r="S185" s="60">
        <f>Q185+R185</f>
        <v>137.9</v>
      </c>
      <c r="T185" s="60"/>
      <c r="U185" s="60">
        <f>S185+T185</f>
        <v>137.9</v>
      </c>
      <c r="V185" s="60">
        <v>-60</v>
      </c>
      <c r="W185" s="60">
        <f>U185+V185</f>
        <v>77.9</v>
      </c>
      <c r="X185" s="60"/>
      <c r="Y185" s="60">
        <f>W185+X185</f>
        <v>77.9</v>
      </c>
      <c r="Z185" s="60"/>
      <c r="AA185" s="60">
        <f>Y185+Z185</f>
        <v>77.9</v>
      </c>
      <c r="AB185" s="60">
        <v>-57.9</v>
      </c>
      <c r="AC185" s="60">
        <f>AA185+AB185</f>
        <v>20.000000000000007</v>
      </c>
    </row>
    <row r="186" spans="1:29" s="6" customFormat="1" ht="27.75" customHeight="1">
      <c r="A186" s="79" t="s">
        <v>30</v>
      </c>
      <c r="B186" s="77" t="s">
        <v>406</v>
      </c>
      <c r="C186" s="78" t="s">
        <v>51</v>
      </c>
      <c r="D186" s="78" t="s">
        <v>49</v>
      </c>
      <c r="E186" s="81" t="s">
        <v>389</v>
      </c>
      <c r="F186" s="83"/>
      <c r="G186" s="82">
        <f aca="true" t="shared" si="91" ref="G186:X188">G187</f>
        <v>806.9</v>
      </c>
      <c r="H186" s="82">
        <f t="shared" si="91"/>
        <v>-36</v>
      </c>
      <c r="I186" s="82">
        <f t="shared" si="91"/>
        <v>770.9</v>
      </c>
      <c r="J186" s="82">
        <f t="shared" si="91"/>
        <v>0</v>
      </c>
      <c r="K186" s="82">
        <f t="shared" si="91"/>
        <v>770.9</v>
      </c>
      <c r="L186" s="82">
        <f t="shared" si="91"/>
        <v>0</v>
      </c>
      <c r="M186" s="82">
        <f t="shared" si="91"/>
        <v>770.9</v>
      </c>
      <c r="N186" s="213">
        <f t="shared" si="91"/>
        <v>72.445</v>
      </c>
      <c r="O186" s="213">
        <f t="shared" si="91"/>
        <v>843.345</v>
      </c>
      <c r="P186" s="213">
        <f t="shared" si="91"/>
        <v>0</v>
      </c>
      <c r="Q186" s="213">
        <f t="shared" si="91"/>
        <v>843.345</v>
      </c>
      <c r="R186" s="213">
        <f t="shared" si="91"/>
        <v>0</v>
      </c>
      <c r="S186" s="213">
        <f t="shared" si="91"/>
        <v>843.345</v>
      </c>
      <c r="T186" s="213">
        <f t="shared" si="91"/>
        <v>0</v>
      </c>
      <c r="U186" s="213">
        <f t="shared" si="91"/>
        <v>843.345</v>
      </c>
      <c r="V186" s="213">
        <f t="shared" si="91"/>
        <v>-140</v>
      </c>
      <c r="W186" s="213">
        <f t="shared" si="91"/>
        <v>703.345</v>
      </c>
      <c r="X186" s="213">
        <f t="shared" si="91"/>
        <v>0</v>
      </c>
      <c r="Y186" s="213">
        <f aca="true" t="shared" si="92" ref="V186:AC188">Y187</f>
        <v>703.345</v>
      </c>
      <c r="Z186" s="213">
        <f t="shared" si="92"/>
        <v>15</v>
      </c>
      <c r="AA186" s="213">
        <f t="shared" si="92"/>
        <v>718.345</v>
      </c>
      <c r="AB186" s="213">
        <f t="shared" si="92"/>
        <v>-28.10815</v>
      </c>
      <c r="AC186" s="213">
        <f t="shared" si="92"/>
        <v>690.23685</v>
      </c>
    </row>
    <row r="187" spans="1:29" ht="27.75" customHeight="1">
      <c r="A187" s="46" t="s">
        <v>456</v>
      </c>
      <c r="B187" s="69" t="s">
        <v>406</v>
      </c>
      <c r="C187" s="34" t="s">
        <v>51</v>
      </c>
      <c r="D187" s="34" t="s">
        <v>49</v>
      </c>
      <c r="E187" s="42" t="s">
        <v>389</v>
      </c>
      <c r="F187" s="28" t="s">
        <v>457</v>
      </c>
      <c r="G187" s="60">
        <f t="shared" si="91"/>
        <v>806.9</v>
      </c>
      <c r="H187" s="60">
        <f t="shared" si="91"/>
        <v>-36</v>
      </c>
      <c r="I187" s="60">
        <f t="shared" si="91"/>
        <v>770.9</v>
      </c>
      <c r="J187" s="60">
        <f t="shared" si="91"/>
        <v>0</v>
      </c>
      <c r="K187" s="60">
        <f t="shared" si="91"/>
        <v>770.9</v>
      </c>
      <c r="L187" s="60">
        <f t="shared" si="91"/>
        <v>0</v>
      </c>
      <c r="M187" s="60">
        <f t="shared" si="91"/>
        <v>770.9</v>
      </c>
      <c r="N187" s="88">
        <f t="shared" si="91"/>
        <v>72.445</v>
      </c>
      <c r="O187" s="88">
        <f t="shared" si="91"/>
        <v>843.345</v>
      </c>
      <c r="P187" s="88">
        <f t="shared" si="91"/>
        <v>0</v>
      </c>
      <c r="Q187" s="88">
        <f t="shared" si="91"/>
        <v>843.345</v>
      </c>
      <c r="R187" s="88">
        <f t="shared" si="91"/>
        <v>0</v>
      </c>
      <c r="S187" s="88">
        <f t="shared" si="91"/>
        <v>843.345</v>
      </c>
      <c r="T187" s="88">
        <f t="shared" si="91"/>
        <v>0</v>
      </c>
      <c r="U187" s="88">
        <f t="shared" si="91"/>
        <v>843.345</v>
      </c>
      <c r="V187" s="88">
        <f t="shared" si="92"/>
        <v>-140</v>
      </c>
      <c r="W187" s="88">
        <f t="shared" si="92"/>
        <v>703.345</v>
      </c>
      <c r="X187" s="88">
        <f t="shared" si="92"/>
        <v>0</v>
      </c>
      <c r="Y187" s="88">
        <f t="shared" si="92"/>
        <v>703.345</v>
      </c>
      <c r="Z187" s="88">
        <f t="shared" si="92"/>
        <v>15</v>
      </c>
      <c r="AA187" s="88">
        <f t="shared" si="92"/>
        <v>718.345</v>
      </c>
      <c r="AB187" s="88">
        <f t="shared" si="92"/>
        <v>-28.10815</v>
      </c>
      <c r="AC187" s="88">
        <f t="shared" si="92"/>
        <v>690.23685</v>
      </c>
    </row>
    <row r="188" spans="1:29" ht="27.75" customHeight="1">
      <c r="A188" s="33" t="s">
        <v>458</v>
      </c>
      <c r="B188" s="69" t="s">
        <v>406</v>
      </c>
      <c r="C188" s="34" t="s">
        <v>51</v>
      </c>
      <c r="D188" s="34" t="s">
        <v>49</v>
      </c>
      <c r="E188" s="42" t="s">
        <v>389</v>
      </c>
      <c r="F188" s="28" t="s">
        <v>424</v>
      </c>
      <c r="G188" s="60">
        <f t="shared" si="91"/>
        <v>806.9</v>
      </c>
      <c r="H188" s="60">
        <f t="shared" si="91"/>
        <v>-36</v>
      </c>
      <c r="I188" s="60">
        <f t="shared" si="91"/>
        <v>770.9</v>
      </c>
      <c r="J188" s="60">
        <f t="shared" si="91"/>
        <v>0</v>
      </c>
      <c r="K188" s="60">
        <f t="shared" si="91"/>
        <v>770.9</v>
      </c>
      <c r="L188" s="60">
        <f t="shared" si="91"/>
        <v>0</v>
      </c>
      <c r="M188" s="60">
        <f t="shared" si="91"/>
        <v>770.9</v>
      </c>
      <c r="N188" s="88">
        <f t="shared" si="91"/>
        <v>72.445</v>
      </c>
      <c r="O188" s="88">
        <f t="shared" si="91"/>
        <v>843.345</v>
      </c>
      <c r="P188" s="88">
        <f t="shared" si="91"/>
        <v>0</v>
      </c>
      <c r="Q188" s="88">
        <f t="shared" si="91"/>
        <v>843.345</v>
      </c>
      <c r="R188" s="88">
        <f t="shared" si="91"/>
        <v>0</v>
      </c>
      <c r="S188" s="88">
        <f t="shared" si="91"/>
        <v>843.345</v>
      </c>
      <c r="T188" s="88">
        <f t="shared" si="91"/>
        <v>0</v>
      </c>
      <c r="U188" s="88">
        <f t="shared" si="91"/>
        <v>843.345</v>
      </c>
      <c r="V188" s="88">
        <f t="shared" si="92"/>
        <v>-140</v>
      </c>
      <c r="W188" s="88">
        <f t="shared" si="92"/>
        <v>703.345</v>
      </c>
      <c r="X188" s="88">
        <f t="shared" si="92"/>
        <v>0</v>
      </c>
      <c r="Y188" s="88">
        <f t="shared" si="92"/>
        <v>703.345</v>
      </c>
      <c r="Z188" s="88">
        <f t="shared" si="92"/>
        <v>15</v>
      </c>
      <c r="AA188" s="88">
        <f t="shared" si="92"/>
        <v>718.345</v>
      </c>
      <c r="AB188" s="88">
        <f t="shared" si="92"/>
        <v>-28.10815</v>
      </c>
      <c r="AC188" s="88">
        <f t="shared" si="92"/>
        <v>690.23685</v>
      </c>
    </row>
    <row r="189" spans="1:29" ht="27" customHeight="1" hidden="1">
      <c r="A189" s="128" t="s">
        <v>334</v>
      </c>
      <c r="B189" s="69" t="s">
        <v>406</v>
      </c>
      <c r="C189" s="127" t="s">
        <v>51</v>
      </c>
      <c r="D189" s="127" t="s">
        <v>49</v>
      </c>
      <c r="E189" s="118" t="s">
        <v>389</v>
      </c>
      <c r="F189" s="136" t="s">
        <v>65</v>
      </c>
      <c r="G189" s="60">
        <v>806.9</v>
      </c>
      <c r="H189" s="60">
        <v>-36</v>
      </c>
      <c r="I189" s="211">
        <f>G189+H189</f>
        <v>770.9</v>
      </c>
      <c r="J189" s="211"/>
      <c r="K189" s="211">
        <f>I189+J189</f>
        <v>770.9</v>
      </c>
      <c r="L189" s="211"/>
      <c r="M189" s="211">
        <f>K189+L189</f>
        <v>770.9</v>
      </c>
      <c r="N189" s="212">
        <v>72.445</v>
      </c>
      <c r="O189" s="212">
        <f>M189+N189</f>
        <v>843.345</v>
      </c>
      <c r="P189" s="212"/>
      <c r="Q189" s="212">
        <f>O189+P189</f>
        <v>843.345</v>
      </c>
      <c r="R189" s="212"/>
      <c r="S189" s="212">
        <f>Q189+R189</f>
        <v>843.345</v>
      </c>
      <c r="T189" s="212"/>
      <c r="U189" s="212">
        <f>S189+T189</f>
        <v>843.345</v>
      </c>
      <c r="V189" s="212">
        <v>-140</v>
      </c>
      <c r="W189" s="212">
        <f>U189+V189</f>
        <v>703.345</v>
      </c>
      <c r="X189" s="212"/>
      <c r="Y189" s="212">
        <f>W189+X189</f>
        <v>703.345</v>
      </c>
      <c r="Z189" s="212">
        <v>15</v>
      </c>
      <c r="AA189" s="212">
        <f>Y189+Z189</f>
        <v>718.345</v>
      </c>
      <c r="AB189" s="358">
        <v>-28.10815</v>
      </c>
      <c r="AC189" s="212">
        <f>AA189+AB189</f>
        <v>690.23685</v>
      </c>
    </row>
    <row r="190" spans="1:29" s="15" customFormat="1" ht="15" customHeight="1">
      <c r="A190" s="38" t="s">
        <v>78</v>
      </c>
      <c r="B190" s="68" t="s">
        <v>406</v>
      </c>
      <c r="C190" s="43" t="s">
        <v>52</v>
      </c>
      <c r="D190" s="43"/>
      <c r="E190" s="42"/>
      <c r="F190" s="41"/>
      <c r="G190" s="62">
        <f aca="true" t="shared" si="93" ref="G190:V191">G191</f>
        <v>7142.57</v>
      </c>
      <c r="H190" s="62">
        <f t="shared" si="93"/>
        <v>0</v>
      </c>
      <c r="I190" s="62">
        <f t="shared" si="93"/>
        <v>7142.57</v>
      </c>
      <c r="J190" s="62">
        <f t="shared" si="93"/>
        <v>0</v>
      </c>
      <c r="K190" s="87">
        <f t="shared" si="93"/>
        <v>7142.57</v>
      </c>
      <c r="L190" s="62">
        <f t="shared" si="93"/>
        <v>0</v>
      </c>
      <c r="M190" s="87">
        <f t="shared" si="93"/>
        <v>7142.57</v>
      </c>
      <c r="N190" s="87">
        <f t="shared" si="93"/>
        <v>0</v>
      </c>
      <c r="O190" s="87">
        <f t="shared" si="93"/>
        <v>7142.57</v>
      </c>
      <c r="P190" s="87">
        <f t="shared" si="93"/>
        <v>0</v>
      </c>
      <c r="Q190" s="87">
        <f t="shared" si="93"/>
        <v>7142.570000000001</v>
      </c>
      <c r="R190" s="87">
        <f t="shared" si="93"/>
        <v>0</v>
      </c>
      <c r="S190" s="87">
        <f t="shared" si="93"/>
        <v>7142.570000000001</v>
      </c>
      <c r="T190" s="87">
        <f t="shared" si="93"/>
        <v>0</v>
      </c>
      <c r="U190" s="87">
        <f t="shared" si="93"/>
        <v>7142.570000000001</v>
      </c>
      <c r="V190" s="87">
        <f t="shared" si="93"/>
        <v>-1.1102230246251565E-14</v>
      </c>
      <c r="W190" s="87">
        <f aca="true" t="shared" si="94" ref="W190:AC190">W191</f>
        <v>7142.57</v>
      </c>
      <c r="X190" s="87">
        <f t="shared" si="94"/>
        <v>0</v>
      </c>
      <c r="Y190" s="87">
        <f t="shared" si="94"/>
        <v>7142.57</v>
      </c>
      <c r="Z190" s="87">
        <f t="shared" si="94"/>
        <v>439.35</v>
      </c>
      <c r="AA190" s="87">
        <f t="shared" si="94"/>
        <v>7581.920000000001</v>
      </c>
      <c r="AB190" s="87">
        <f t="shared" si="94"/>
        <v>481.9</v>
      </c>
      <c r="AC190" s="87">
        <f t="shared" si="94"/>
        <v>8063.820000000001</v>
      </c>
    </row>
    <row r="191" spans="1:29" s="19" customFormat="1" ht="15" customHeight="1">
      <c r="A191" s="27" t="s">
        <v>79</v>
      </c>
      <c r="B191" s="68" t="s">
        <v>406</v>
      </c>
      <c r="C191" s="64" t="s">
        <v>52</v>
      </c>
      <c r="D191" s="64" t="s">
        <v>46</v>
      </c>
      <c r="E191" s="119"/>
      <c r="F191" s="133"/>
      <c r="G191" s="66">
        <f t="shared" si="93"/>
        <v>7142.57</v>
      </c>
      <c r="H191" s="66">
        <f t="shared" si="93"/>
        <v>0</v>
      </c>
      <c r="I191" s="66">
        <f t="shared" si="93"/>
        <v>7142.57</v>
      </c>
      <c r="J191" s="66">
        <f t="shared" si="93"/>
        <v>0</v>
      </c>
      <c r="K191" s="50">
        <f t="shared" si="93"/>
        <v>7142.57</v>
      </c>
      <c r="L191" s="66">
        <f t="shared" si="93"/>
        <v>0</v>
      </c>
      <c r="M191" s="50">
        <f t="shared" si="93"/>
        <v>7142.57</v>
      </c>
      <c r="N191" s="50">
        <f aca="true" t="shared" si="95" ref="N191:AC191">N192+N228</f>
        <v>0</v>
      </c>
      <c r="O191" s="50">
        <f t="shared" si="95"/>
        <v>7142.57</v>
      </c>
      <c r="P191" s="50">
        <f t="shared" si="95"/>
        <v>0</v>
      </c>
      <c r="Q191" s="50">
        <f t="shared" si="95"/>
        <v>7142.570000000001</v>
      </c>
      <c r="R191" s="50">
        <f t="shared" si="95"/>
        <v>0</v>
      </c>
      <c r="S191" s="50">
        <f t="shared" si="95"/>
        <v>7142.570000000001</v>
      </c>
      <c r="T191" s="50">
        <f t="shared" si="95"/>
        <v>0</v>
      </c>
      <c r="U191" s="50">
        <f t="shared" si="95"/>
        <v>7142.570000000001</v>
      </c>
      <c r="V191" s="50">
        <f t="shared" si="95"/>
        <v>-1.1102230246251565E-14</v>
      </c>
      <c r="W191" s="50">
        <f t="shared" si="95"/>
        <v>7142.57</v>
      </c>
      <c r="X191" s="50">
        <f t="shared" si="95"/>
        <v>0</v>
      </c>
      <c r="Y191" s="50">
        <f t="shared" si="95"/>
        <v>7142.57</v>
      </c>
      <c r="Z191" s="50">
        <f t="shared" si="95"/>
        <v>439.35</v>
      </c>
      <c r="AA191" s="50">
        <f t="shared" si="95"/>
        <v>7581.920000000001</v>
      </c>
      <c r="AB191" s="50">
        <f t="shared" si="95"/>
        <v>481.9</v>
      </c>
      <c r="AC191" s="50">
        <f t="shared" si="95"/>
        <v>8063.820000000001</v>
      </c>
    </row>
    <row r="192" spans="1:29" s="95" customFormat="1" ht="30" customHeight="1">
      <c r="A192" s="125" t="s">
        <v>101</v>
      </c>
      <c r="B192" s="106" t="s">
        <v>406</v>
      </c>
      <c r="C192" s="92" t="s">
        <v>52</v>
      </c>
      <c r="D192" s="92" t="s">
        <v>46</v>
      </c>
      <c r="E192" s="108" t="s">
        <v>102</v>
      </c>
      <c r="F192" s="137"/>
      <c r="G192" s="140">
        <f aca="true" t="shared" si="96" ref="G192:M192">G193+G228</f>
        <v>7142.57</v>
      </c>
      <c r="H192" s="140">
        <f t="shared" si="96"/>
        <v>0</v>
      </c>
      <c r="I192" s="140">
        <f t="shared" si="96"/>
        <v>7142.57</v>
      </c>
      <c r="J192" s="140">
        <f t="shared" si="96"/>
        <v>0</v>
      </c>
      <c r="K192" s="51">
        <f t="shared" si="96"/>
        <v>7142.57</v>
      </c>
      <c r="L192" s="140">
        <f t="shared" si="96"/>
        <v>0</v>
      </c>
      <c r="M192" s="51">
        <f t="shared" si="96"/>
        <v>7142.57</v>
      </c>
      <c r="N192" s="51">
        <f aca="true" t="shared" si="97" ref="N192:AC192">N193+N209+N221</f>
        <v>0</v>
      </c>
      <c r="O192" s="51">
        <f t="shared" si="97"/>
        <v>7102.57</v>
      </c>
      <c r="P192" s="51">
        <f t="shared" si="97"/>
        <v>0</v>
      </c>
      <c r="Q192" s="51">
        <f t="shared" si="97"/>
        <v>7102.570000000001</v>
      </c>
      <c r="R192" s="51">
        <f t="shared" si="97"/>
        <v>0</v>
      </c>
      <c r="S192" s="51">
        <f t="shared" si="97"/>
        <v>7102.570000000001</v>
      </c>
      <c r="T192" s="51">
        <f t="shared" si="97"/>
        <v>0</v>
      </c>
      <c r="U192" s="51">
        <f t="shared" si="97"/>
        <v>7102.570000000001</v>
      </c>
      <c r="V192" s="51">
        <f t="shared" si="97"/>
        <v>-1.1102230246251565E-14</v>
      </c>
      <c r="W192" s="51">
        <f t="shared" si="97"/>
        <v>7102.57</v>
      </c>
      <c r="X192" s="51">
        <f t="shared" si="97"/>
        <v>0</v>
      </c>
      <c r="Y192" s="51">
        <f t="shared" si="97"/>
        <v>7102.57</v>
      </c>
      <c r="Z192" s="51">
        <f t="shared" si="97"/>
        <v>439.35</v>
      </c>
      <c r="AA192" s="51">
        <f t="shared" si="97"/>
        <v>7541.920000000001</v>
      </c>
      <c r="AB192" s="51">
        <f t="shared" si="97"/>
        <v>491.9</v>
      </c>
      <c r="AC192" s="51">
        <f t="shared" si="97"/>
        <v>8033.820000000001</v>
      </c>
    </row>
    <row r="193" spans="1:29" s="6" customFormat="1" ht="15.75" customHeight="1">
      <c r="A193" s="79" t="s">
        <v>104</v>
      </c>
      <c r="B193" s="69" t="s">
        <v>406</v>
      </c>
      <c r="C193" s="78" t="s">
        <v>52</v>
      </c>
      <c r="D193" s="78" t="s">
        <v>46</v>
      </c>
      <c r="E193" s="81" t="s">
        <v>103</v>
      </c>
      <c r="F193" s="83"/>
      <c r="G193" s="82">
        <f aca="true" t="shared" si="98" ref="G193:M193">G194+G200+G210+G216+G222</f>
        <v>7102.57</v>
      </c>
      <c r="H193" s="82">
        <f t="shared" si="98"/>
        <v>0</v>
      </c>
      <c r="I193" s="82">
        <f t="shared" si="98"/>
        <v>7102.57</v>
      </c>
      <c r="J193" s="82">
        <f t="shared" si="98"/>
        <v>0</v>
      </c>
      <c r="K193" s="213">
        <f t="shared" si="98"/>
        <v>7102.57</v>
      </c>
      <c r="L193" s="82">
        <f t="shared" si="98"/>
        <v>0</v>
      </c>
      <c r="M193" s="213">
        <f t="shared" si="98"/>
        <v>7102.57</v>
      </c>
      <c r="N193" s="233">
        <f aca="true" t="shared" si="99" ref="N193:Y193">N194+N200</f>
        <v>0</v>
      </c>
      <c r="O193" s="233">
        <f t="shared" si="99"/>
        <v>5660.605</v>
      </c>
      <c r="P193" s="233">
        <f t="shared" si="99"/>
        <v>-1.121</v>
      </c>
      <c r="Q193" s="233">
        <f t="shared" si="99"/>
        <v>5659.484</v>
      </c>
      <c r="R193" s="233">
        <f t="shared" si="99"/>
        <v>0</v>
      </c>
      <c r="S193" s="233">
        <f t="shared" si="99"/>
        <v>5659.484</v>
      </c>
      <c r="T193" s="233">
        <f t="shared" si="99"/>
        <v>0</v>
      </c>
      <c r="U193" s="233">
        <f t="shared" si="99"/>
        <v>5659.484</v>
      </c>
      <c r="V193" s="233">
        <f t="shared" si="99"/>
        <v>2.4499999999999886</v>
      </c>
      <c r="W193" s="233">
        <f t="shared" si="99"/>
        <v>5661.934</v>
      </c>
      <c r="X193" s="233">
        <f t="shared" si="99"/>
        <v>0</v>
      </c>
      <c r="Y193" s="233">
        <f t="shared" si="99"/>
        <v>5661.934</v>
      </c>
      <c r="Z193" s="233">
        <f>Z194+Z200</f>
        <v>406.81</v>
      </c>
      <c r="AA193" s="233">
        <f>AA194+AA200</f>
        <v>6068.744000000001</v>
      </c>
      <c r="AB193" s="233">
        <f>AB194+AB200</f>
        <v>426.7</v>
      </c>
      <c r="AC193" s="233">
        <f>AC194+AC200</f>
        <v>6495.444</v>
      </c>
    </row>
    <row r="194" spans="1:29" s="6" customFormat="1" ht="26.25">
      <c r="A194" s="79" t="s">
        <v>115</v>
      </c>
      <c r="B194" s="69" t="s">
        <v>406</v>
      </c>
      <c r="C194" s="78" t="s">
        <v>52</v>
      </c>
      <c r="D194" s="78" t="s">
        <v>46</v>
      </c>
      <c r="E194" s="81" t="s">
        <v>105</v>
      </c>
      <c r="F194" s="83"/>
      <c r="G194" s="82">
        <f aca="true" t="shared" si="100" ref="G194:AB195">G195</f>
        <v>4386.375</v>
      </c>
      <c r="H194" s="82">
        <f t="shared" si="100"/>
        <v>-10</v>
      </c>
      <c r="I194" s="82">
        <f t="shared" si="100"/>
        <v>4376.375</v>
      </c>
      <c r="J194" s="82">
        <f t="shared" si="100"/>
        <v>-11.7</v>
      </c>
      <c r="K194" s="213">
        <f t="shared" si="100"/>
        <v>4364.675</v>
      </c>
      <c r="L194" s="82">
        <f t="shared" si="100"/>
        <v>0</v>
      </c>
      <c r="M194" s="213">
        <f t="shared" si="100"/>
        <v>4364.675</v>
      </c>
      <c r="N194" s="82">
        <f t="shared" si="100"/>
        <v>-8.5</v>
      </c>
      <c r="O194" s="213">
        <f t="shared" si="100"/>
        <v>4356.175</v>
      </c>
      <c r="P194" s="82">
        <f t="shared" si="100"/>
        <v>0</v>
      </c>
      <c r="Q194" s="213">
        <f t="shared" si="100"/>
        <v>4356.175</v>
      </c>
      <c r="R194" s="82">
        <f t="shared" si="100"/>
        <v>-41</v>
      </c>
      <c r="S194" s="213">
        <f t="shared" si="100"/>
        <v>4315.175</v>
      </c>
      <c r="T194" s="82">
        <f t="shared" si="100"/>
        <v>0</v>
      </c>
      <c r="U194" s="213">
        <f t="shared" si="100"/>
        <v>4315.175</v>
      </c>
      <c r="V194" s="82">
        <f t="shared" si="100"/>
        <v>69.71</v>
      </c>
      <c r="W194" s="213">
        <f>W195</f>
        <v>4384.885</v>
      </c>
      <c r="X194" s="82">
        <f t="shared" si="100"/>
        <v>0</v>
      </c>
      <c r="Y194" s="213">
        <f>Y195</f>
        <v>4384.885</v>
      </c>
      <c r="Z194" s="82">
        <f t="shared" si="100"/>
        <v>399.1</v>
      </c>
      <c r="AA194" s="213">
        <f>AA195</f>
        <v>4783.985000000001</v>
      </c>
      <c r="AB194" s="82">
        <f t="shared" si="100"/>
        <v>217.5</v>
      </c>
      <c r="AC194" s="213">
        <f>AC195</f>
        <v>5001.485000000001</v>
      </c>
    </row>
    <row r="195" spans="1:29" ht="42" customHeight="1">
      <c r="A195" s="114" t="s">
        <v>452</v>
      </c>
      <c r="B195" s="69" t="s">
        <v>406</v>
      </c>
      <c r="C195" s="47" t="s">
        <v>52</v>
      </c>
      <c r="D195" s="47" t="s">
        <v>46</v>
      </c>
      <c r="E195" s="135" t="s">
        <v>105</v>
      </c>
      <c r="F195" s="37" t="s">
        <v>341</v>
      </c>
      <c r="G195" s="60">
        <f t="shared" si="100"/>
        <v>4386.375</v>
      </c>
      <c r="H195" s="60">
        <f t="shared" si="100"/>
        <v>-10</v>
      </c>
      <c r="I195" s="60">
        <f t="shared" si="100"/>
        <v>4376.375</v>
      </c>
      <c r="J195" s="60">
        <f t="shared" si="100"/>
        <v>-11.7</v>
      </c>
      <c r="K195" s="88">
        <f t="shared" si="100"/>
        <v>4364.675</v>
      </c>
      <c r="L195" s="60">
        <f t="shared" si="100"/>
        <v>0</v>
      </c>
      <c r="M195" s="88">
        <f t="shared" si="100"/>
        <v>4364.675</v>
      </c>
      <c r="N195" s="60">
        <f t="shared" si="100"/>
        <v>-8.5</v>
      </c>
      <c r="O195" s="88">
        <f t="shared" si="100"/>
        <v>4356.175</v>
      </c>
      <c r="P195" s="60">
        <f t="shared" si="100"/>
        <v>0</v>
      </c>
      <c r="Q195" s="88">
        <f t="shared" si="100"/>
        <v>4356.175</v>
      </c>
      <c r="R195" s="60">
        <f t="shared" si="100"/>
        <v>-41</v>
      </c>
      <c r="S195" s="88">
        <f t="shared" si="100"/>
        <v>4315.175</v>
      </c>
      <c r="T195" s="60">
        <f t="shared" si="100"/>
        <v>0</v>
      </c>
      <c r="U195" s="88">
        <f t="shared" si="100"/>
        <v>4315.175</v>
      </c>
      <c r="V195" s="60">
        <f>V196</f>
        <v>69.71</v>
      </c>
      <c r="W195" s="88">
        <f>W196</f>
        <v>4384.885</v>
      </c>
      <c r="X195" s="60">
        <f>X196</f>
        <v>0</v>
      </c>
      <c r="Y195" s="88">
        <f>Y196</f>
        <v>4384.885</v>
      </c>
      <c r="Z195" s="60">
        <f>Z196</f>
        <v>399.1</v>
      </c>
      <c r="AA195" s="88">
        <f>AA196</f>
        <v>4783.985000000001</v>
      </c>
      <c r="AB195" s="60">
        <f>AB196</f>
        <v>217.5</v>
      </c>
      <c r="AC195" s="88">
        <f>AC196</f>
        <v>5001.485000000001</v>
      </c>
    </row>
    <row r="196" spans="1:29" ht="16.5" customHeight="1">
      <c r="A196" s="36" t="s">
        <v>347</v>
      </c>
      <c r="B196" s="69" t="s">
        <v>406</v>
      </c>
      <c r="C196" s="34" t="s">
        <v>52</v>
      </c>
      <c r="D196" s="34" t="s">
        <v>46</v>
      </c>
      <c r="E196" s="135" t="s">
        <v>105</v>
      </c>
      <c r="F196" s="28" t="s">
        <v>96</v>
      </c>
      <c r="G196" s="60">
        <f aca="true" t="shared" si="101" ref="G196:Y196">G197+G198+G199</f>
        <v>4386.375</v>
      </c>
      <c r="H196" s="60">
        <f t="shared" si="101"/>
        <v>-10</v>
      </c>
      <c r="I196" s="60">
        <f t="shared" si="101"/>
        <v>4376.375</v>
      </c>
      <c r="J196" s="60">
        <f t="shared" si="101"/>
        <v>-11.7</v>
      </c>
      <c r="K196" s="88">
        <f t="shared" si="101"/>
        <v>4364.675</v>
      </c>
      <c r="L196" s="60">
        <f t="shared" si="101"/>
        <v>0</v>
      </c>
      <c r="M196" s="88">
        <f t="shared" si="101"/>
        <v>4364.675</v>
      </c>
      <c r="N196" s="60">
        <f t="shared" si="101"/>
        <v>-8.5</v>
      </c>
      <c r="O196" s="88">
        <f t="shared" si="101"/>
        <v>4356.175</v>
      </c>
      <c r="P196" s="60">
        <f t="shared" si="101"/>
        <v>0</v>
      </c>
      <c r="Q196" s="88">
        <f t="shared" si="101"/>
        <v>4356.175</v>
      </c>
      <c r="R196" s="60">
        <f t="shared" si="101"/>
        <v>-41</v>
      </c>
      <c r="S196" s="88">
        <f t="shared" si="101"/>
        <v>4315.175</v>
      </c>
      <c r="T196" s="60">
        <f t="shared" si="101"/>
        <v>0</v>
      </c>
      <c r="U196" s="88">
        <f t="shared" si="101"/>
        <v>4315.175</v>
      </c>
      <c r="V196" s="60">
        <f t="shared" si="101"/>
        <v>69.71</v>
      </c>
      <c r="W196" s="88">
        <f t="shared" si="101"/>
        <v>4384.885</v>
      </c>
      <c r="X196" s="60">
        <f t="shared" si="101"/>
        <v>0</v>
      </c>
      <c r="Y196" s="88">
        <f t="shared" si="101"/>
        <v>4384.885</v>
      </c>
      <c r="Z196" s="60">
        <f>Z197+Z198+Z199</f>
        <v>399.1</v>
      </c>
      <c r="AA196" s="88">
        <f>AA197+AA198+AA199</f>
        <v>4783.985000000001</v>
      </c>
      <c r="AB196" s="60">
        <f>AB197+AB198+AB199</f>
        <v>217.5</v>
      </c>
      <c r="AC196" s="88">
        <f>AC197+AC198+AC199</f>
        <v>5001.485000000001</v>
      </c>
    </row>
    <row r="197" spans="1:29" ht="15.75" hidden="1">
      <c r="A197" s="128" t="s">
        <v>11</v>
      </c>
      <c r="B197" s="69" t="s">
        <v>406</v>
      </c>
      <c r="C197" s="127" t="s">
        <v>52</v>
      </c>
      <c r="D197" s="127" t="s">
        <v>46</v>
      </c>
      <c r="E197" s="153" t="s">
        <v>105</v>
      </c>
      <c r="F197" s="127" t="s">
        <v>80</v>
      </c>
      <c r="G197" s="60">
        <v>3451.115</v>
      </c>
      <c r="H197" s="60"/>
      <c r="I197" s="211">
        <f>G197+H197</f>
        <v>3451.115</v>
      </c>
      <c r="J197" s="211">
        <v>-11.7</v>
      </c>
      <c r="K197" s="212">
        <f>I197+J197</f>
        <v>3439.415</v>
      </c>
      <c r="L197" s="211"/>
      <c r="M197" s="212">
        <f>K197+L197</f>
        <v>3439.415</v>
      </c>
      <c r="N197" s="211">
        <v>-8.5</v>
      </c>
      <c r="O197" s="212">
        <f>M197+N197</f>
        <v>3430.915</v>
      </c>
      <c r="P197" s="211"/>
      <c r="Q197" s="212">
        <f>O197+P197</f>
        <v>3430.915</v>
      </c>
      <c r="R197" s="211">
        <v>-41</v>
      </c>
      <c r="S197" s="212">
        <f>Q197+R197</f>
        <v>3389.915</v>
      </c>
      <c r="T197" s="211"/>
      <c r="U197" s="212">
        <f>S197+T197</f>
        <v>3389.915</v>
      </c>
      <c r="V197" s="211"/>
      <c r="W197" s="212">
        <f>U197+V197</f>
        <v>3389.915</v>
      </c>
      <c r="X197" s="211">
        <v>-6</v>
      </c>
      <c r="Y197" s="212">
        <f>W197+X197</f>
        <v>3383.915</v>
      </c>
      <c r="Z197" s="211">
        <v>244.4</v>
      </c>
      <c r="AA197" s="212">
        <f>Y197+Z197</f>
        <v>3628.315</v>
      </c>
      <c r="AB197" s="211">
        <v>375</v>
      </c>
      <c r="AC197" s="212">
        <f>AA197+AB197</f>
        <v>4003.315</v>
      </c>
    </row>
    <row r="198" spans="1:29" ht="28.5" customHeight="1" hidden="1">
      <c r="A198" s="128" t="s">
        <v>12</v>
      </c>
      <c r="B198" s="69" t="s">
        <v>406</v>
      </c>
      <c r="C198" s="127" t="s">
        <v>52</v>
      </c>
      <c r="D198" s="127" t="s">
        <v>46</v>
      </c>
      <c r="E198" s="153" t="s">
        <v>105</v>
      </c>
      <c r="F198" s="127" t="s">
        <v>81</v>
      </c>
      <c r="G198" s="60">
        <v>3</v>
      </c>
      <c r="H198" s="60"/>
      <c r="I198" s="211">
        <f>G198+H198</f>
        <v>3</v>
      </c>
      <c r="J198" s="211"/>
      <c r="K198" s="212">
        <f>I198+J198</f>
        <v>3</v>
      </c>
      <c r="L198" s="211"/>
      <c r="M198" s="212">
        <f>K198+L198</f>
        <v>3</v>
      </c>
      <c r="N198" s="211"/>
      <c r="O198" s="212">
        <f>M198+N198</f>
        <v>3</v>
      </c>
      <c r="P198" s="211"/>
      <c r="Q198" s="212">
        <f>O198+P198</f>
        <v>3</v>
      </c>
      <c r="R198" s="211"/>
      <c r="S198" s="212">
        <f>Q198+R198</f>
        <v>3</v>
      </c>
      <c r="T198" s="211"/>
      <c r="U198" s="212">
        <f>S198+T198</f>
        <v>3</v>
      </c>
      <c r="V198" s="211"/>
      <c r="W198" s="212">
        <f>U198+V198</f>
        <v>3</v>
      </c>
      <c r="X198" s="211"/>
      <c r="Y198" s="212">
        <f>W198+X198</f>
        <v>3</v>
      </c>
      <c r="Z198" s="211"/>
      <c r="AA198" s="212">
        <f>Y198+Z198</f>
        <v>3</v>
      </c>
      <c r="AB198" s="211">
        <v>-2.2</v>
      </c>
      <c r="AC198" s="212">
        <f>AA198+AB198</f>
        <v>0.7999999999999998</v>
      </c>
    </row>
    <row r="199" spans="1:29" ht="28.5" customHeight="1" hidden="1">
      <c r="A199" s="128" t="s">
        <v>13</v>
      </c>
      <c r="B199" s="69" t="s">
        <v>406</v>
      </c>
      <c r="C199" s="127" t="s">
        <v>52</v>
      </c>
      <c r="D199" s="127" t="s">
        <v>46</v>
      </c>
      <c r="E199" s="153" t="s">
        <v>105</v>
      </c>
      <c r="F199" s="127" t="s">
        <v>416</v>
      </c>
      <c r="G199" s="60">
        <v>932.26</v>
      </c>
      <c r="H199" s="60">
        <v>-10</v>
      </c>
      <c r="I199" s="211">
        <f>G199+H199</f>
        <v>922.26</v>
      </c>
      <c r="J199" s="211"/>
      <c r="K199" s="212">
        <f>I199+J199</f>
        <v>922.26</v>
      </c>
      <c r="L199" s="211"/>
      <c r="M199" s="212">
        <f>K199+L199</f>
        <v>922.26</v>
      </c>
      <c r="N199" s="211"/>
      <c r="O199" s="212">
        <f>M199+N199</f>
        <v>922.26</v>
      </c>
      <c r="P199" s="211"/>
      <c r="Q199" s="212">
        <f>O199+P199</f>
        <v>922.26</v>
      </c>
      <c r="R199" s="211"/>
      <c r="S199" s="212">
        <f>Q199+R199</f>
        <v>922.26</v>
      </c>
      <c r="T199" s="211"/>
      <c r="U199" s="212">
        <f>S199+T199</f>
        <v>922.26</v>
      </c>
      <c r="V199" s="211">
        <v>69.71</v>
      </c>
      <c r="W199" s="212">
        <f>U199+V199</f>
        <v>991.97</v>
      </c>
      <c r="X199" s="211">
        <v>6</v>
      </c>
      <c r="Y199" s="212">
        <f>W199+X199</f>
        <v>997.97</v>
      </c>
      <c r="Z199" s="211">
        <v>154.7</v>
      </c>
      <c r="AA199" s="212">
        <f>Y199+Z199</f>
        <v>1152.67</v>
      </c>
      <c r="AB199" s="211">
        <v>-155.3</v>
      </c>
      <c r="AC199" s="212">
        <f>AA199+AB199</f>
        <v>997.3700000000001</v>
      </c>
    </row>
    <row r="200" spans="1:29" ht="25.5">
      <c r="A200" s="36" t="s">
        <v>116</v>
      </c>
      <c r="B200" s="69" t="s">
        <v>406</v>
      </c>
      <c r="C200" s="34" t="s">
        <v>52</v>
      </c>
      <c r="D200" s="34" t="s">
        <v>46</v>
      </c>
      <c r="E200" s="42" t="s">
        <v>106</v>
      </c>
      <c r="F200" s="34"/>
      <c r="G200" s="60">
        <f aca="true" t="shared" si="102" ref="G200:AC200">G201+G205</f>
        <v>1258.1299999999999</v>
      </c>
      <c r="H200" s="60">
        <f t="shared" si="102"/>
        <v>22.6</v>
      </c>
      <c r="I200" s="60">
        <f t="shared" si="102"/>
        <v>1280.7299999999998</v>
      </c>
      <c r="J200" s="60">
        <f t="shared" si="102"/>
        <v>11.7</v>
      </c>
      <c r="K200" s="88">
        <f t="shared" si="102"/>
        <v>1292.4299999999998</v>
      </c>
      <c r="L200" s="60">
        <f t="shared" si="102"/>
        <v>3.5</v>
      </c>
      <c r="M200" s="88">
        <f t="shared" si="102"/>
        <v>1295.9299999999998</v>
      </c>
      <c r="N200" s="60">
        <f t="shared" si="102"/>
        <v>8.5</v>
      </c>
      <c r="O200" s="88">
        <f t="shared" si="102"/>
        <v>1304.4299999999998</v>
      </c>
      <c r="P200" s="88">
        <f t="shared" si="102"/>
        <v>-1.121</v>
      </c>
      <c r="Q200" s="88">
        <f t="shared" si="102"/>
        <v>1303.3089999999997</v>
      </c>
      <c r="R200" s="88">
        <f t="shared" si="102"/>
        <v>41</v>
      </c>
      <c r="S200" s="88">
        <f t="shared" si="102"/>
        <v>1344.3089999999997</v>
      </c>
      <c r="T200" s="88">
        <f t="shared" si="102"/>
        <v>0</v>
      </c>
      <c r="U200" s="88">
        <f t="shared" si="102"/>
        <v>1344.3089999999997</v>
      </c>
      <c r="V200" s="88">
        <f t="shared" si="102"/>
        <v>-67.26</v>
      </c>
      <c r="W200" s="88">
        <f t="shared" si="102"/>
        <v>1277.0489999999998</v>
      </c>
      <c r="X200" s="88">
        <f t="shared" si="102"/>
        <v>0</v>
      </c>
      <c r="Y200" s="88">
        <f t="shared" si="102"/>
        <v>1277.0489999999998</v>
      </c>
      <c r="Z200" s="88">
        <f t="shared" si="102"/>
        <v>7.71</v>
      </c>
      <c r="AA200" s="88">
        <f t="shared" si="102"/>
        <v>1284.7589999999998</v>
      </c>
      <c r="AB200" s="88">
        <f t="shared" si="102"/>
        <v>209.2</v>
      </c>
      <c r="AC200" s="88">
        <f t="shared" si="102"/>
        <v>1493.9589999999998</v>
      </c>
    </row>
    <row r="201" spans="1:29" ht="29.25" customHeight="1">
      <c r="A201" s="46" t="s">
        <v>456</v>
      </c>
      <c r="B201" s="69" t="s">
        <v>406</v>
      </c>
      <c r="C201" s="34" t="s">
        <v>52</v>
      </c>
      <c r="D201" s="34" t="s">
        <v>46</v>
      </c>
      <c r="E201" s="42" t="s">
        <v>106</v>
      </c>
      <c r="F201" s="34" t="s">
        <v>457</v>
      </c>
      <c r="G201" s="60">
        <f aca="true" t="shared" si="103" ref="G201:AC201">G202</f>
        <v>1248.1299999999999</v>
      </c>
      <c r="H201" s="60">
        <f t="shared" si="103"/>
        <v>-14.9</v>
      </c>
      <c r="I201" s="60">
        <f t="shared" si="103"/>
        <v>1233.2299999999998</v>
      </c>
      <c r="J201" s="60">
        <f t="shared" si="103"/>
        <v>11</v>
      </c>
      <c r="K201" s="88">
        <f t="shared" si="103"/>
        <v>1244.2299999999998</v>
      </c>
      <c r="L201" s="60">
        <f t="shared" si="103"/>
        <v>3.5</v>
      </c>
      <c r="M201" s="88">
        <f t="shared" si="103"/>
        <v>1247.7299999999998</v>
      </c>
      <c r="N201" s="60">
        <f t="shared" si="103"/>
        <v>2</v>
      </c>
      <c r="O201" s="88">
        <f t="shared" si="103"/>
        <v>1249.7299999999998</v>
      </c>
      <c r="P201" s="88">
        <f t="shared" si="103"/>
        <v>-1.121</v>
      </c>
      <c r="Q201" s="88">
        <f t="shared" si="103"/>
        <v>1248.6089999999997</v>
      </c>
      <c r="R201" s="88">
        <f t="shared" si="103"/>
        <v>0</v>
      </c>
      <c r="S201" s="88">
        <f t="shared" si="103"/>
        <v>1248.6089999999997</v>
      </c>
      <c r="T201" s="88">
        <f t="shared" si="103"/>
        <v>0</v>
      </c>
      <c r="U201" s="88">
        <f t="shared" si="103"/>
        <v>1248.6089999999997</v>
      </c>
      <c r="V201" s="88">
        <f t="shared" si="103"/>
        <v>-67.26</v>
      </c>
      <c r="W201" s="88">
        <f t="shared" si="103"/>
        <v>1181.3489999999997</v>
      </c>
      <c r="X201" s="88">
        <f t="shared" si="103"/>
        <v>0</v>
      </c>
      <c r="Y201" s="88">
        <f t="shared" si="103"/>
        <v>1181.3489999999997</v>
      </c>
      <c r="Z201" s="88">
        <f t="shared" si="103"/>
        <v>7.71</v>
      </c>
      <c r="AA201" s="88">
        <f t="shared" si="103"/>
        <v>1189.0589999999997</v>
      </c>
      <c r="AB201" s="88">
        <f t="shared" si="103"/>
        <v>209.2</v>
      </c>
      <c r="AC201" s="88">
        <f t="shared" si="103"/>
        <v>1398.2589999999998</v>
      </c>
    </row>
    <row r="202" spans="1:29" ht="29.25" customHeight="1">
      <c r="A202" s="33" t="s">
        <v>458</v>
      </c>
      <c r="B202" s="69" t="s">
        <v>406</v>
      </c>
      <c r="C202" s="34" t="s">
        <v>52</v>
      </c>
      <c r="D202" s="34" t="s">
        <v>46</v>
      </c>
      <c r="E202" s="42" t="s">
        <v>106</v>
      </c>
      <c r="F202" s="34" t="s">
        <v>424</v>
      </c>
      <c r="G202" s="60">
        <f aca="true" t="shared" si="104" ref="G202:Y202">G203+G204</f>
        <v>1248.1299999999999</v>
      </c>
      <c r="H202" s="60">
        <f t="shared" si="104"/>
        <v>-14.9</v>
      </c>
      <c r="I202" s="60">
        <f t="shared" si="104"/>
        <v>1233.2299999999998</v>
      </c>
      <c r="J202" s="60">
        <f t="shared" si="104"/>
        <v>11</v>
      </c>
      <c r="K202" s="88">
        <f t="shared" si="104"/>
        <v>1244.2299999999998</v>
      </c>
      <c r="L202" s="60">
        <f t="shared" si="104"/>
        <v>3.5</v>
      </c>
      <c r="M202" s="88">
        <f t="shared" si="104"/>
        <v>1247.7299999999998</v>
      </c>
      <c r="N202" s="60">
        <f t="shared" si="104"/>
        <v>2</v>
      </c>
      <c r="O202" s="88">
        <f t="shared" si="104"/>
        <v>1249.7299999999998</v>
      </c>
      <c r="P202" s="88">
        <f t="shared" si="104"/>
        <v>-1.121</v>
      </c>
      <c r="Q202" s="88">
        <f t="shared" si="104"/>
        <v>1248.6089999999997</v>
      </c>
      <c r="R202" s="88">
        <f t="shared" si="104"/>
        <v>0</v>
      </c>
      <c r="S202" s="88">
        <f t="shared" si="104"/>
        <v>1248.6089999999997</v>
      </c>
      <c r="T202" s="88">
        <f t="shared" si="104"/>
        <v>0</v>
      </c>
      <c r="U202" s="88">
        <f t="shared" si="104"/>
        <v>1248.6089999999997</v>
      </c>
      <c r="V202" s="88">
        <f t="shared" si="104"/>
        <v>-67.26</v>
      </c>
      <c r="W202" s="88">
        <f t="shared" si="104"/>
        <v>1181.3489999999997</v>
      </c>
      <c r="X202" s="88">
        <f t="shared" si="104"/>
        <v>0</v>
      </c>
      <c r="Y202" s="88">
        <f t="shared" si="104"/>
        <v>1181.3489999999997</v>
      </c>
      <c r="Z202" s="88">
        <f>Z203+Z204</f>
        <v>7.71</v>
      </c>
      <c r="AA202" s="88">
        <f>AA203+AA204</f>
        <v>1189.0589999999997</v>
      </c>
      <c r="AB202" s="88">
        <f>AB203+AB204</f>
        <v>209.2</v>
      </c>
      <c r="AC202" s="88">
        <f>AC203+AC204</f>
        <v>1398.2589999999998</v>
      </c>
    </row>
    <row r="203" spans="1:29" ht="25.5" hidden="1">
      <c r="A203" s="128" t="s">
        <v>63</v>
      </c>
      <c r="B203" s="69" t="s">
        <v>406</v>
      </c>
      <c r="C203" s="127" t="s">
        <v>52</v>
      </c>
      <c r="D203" s="127" t="s">
        <v>46</v>
      </c>
      <c r="E203" s="118" t="s">
        <v>106</v>
      </c>
      <c r="F203" s="127" t="s">
        <v>64</v>
      </c>
      <c r="G203" s="88">
        <f>20.06+7.2</f>
        <v>27.259999999999998</v>
      </c>
      <c r="H203" s="88"/>
      <c r="I203" s="212">
        <f>G203+H203</f>
        <v>27.259999999999998</v>
      </c>
      <c r="J203" s="212"/>
      <c r="K203" s="212">
        <f>I203+J203</f>
        <v>27.259999999999998</v>
      </c>
      <c r="L203" s="212">
        <v>-0.17</v>
      </c>
      <c r="M203" s="212">
        <f>K203+L203</f>
        <v>27.089999999999996</v>
      </c>
      <c r="N203" s="212"/>
      <c r="O203" s="212">
        <f>M203+N203</f>
        <v>27.089999999999996</v>
      </c>
      <c r="P203" s="212">
        <v>-0.336</v>
      </c>
      <c r="Q203" s="212">
        <f>O203+P203</f>
        <v>26.753999999999998</v>
      </c>
      <c r="R203" s="212"/>
      <c r="S203" s="212">
        <f>Q203+R203</f>
        <v>26.753999999999998</v>
      </c>
      <c r="T203" s="212"/>
      <c r="U203" s="212">
        <f>S203+T203</f>
        <v>26.753999999999998</v>
      </c>
      <c r="V203" s="212"/>
      <c r="W203" s="212">
        <f>U203+V203</f>
        <v>26.753999999999998</v>
      </c>
      <c r="X203" s="212"/>
      <c r="Y203" s="212">
        <f>W203+X203</f>
        <v>26.753999999999998</v>
      </c>
      <c r="Z203" s="212">
        <v>2.21</v>
      </c>
      <c r="AA203" s="212">
        <f>Y203+Z203</f>
        <v>28.964</v>
      </c>
      <c r="AB203" s="212">
        <v>-0.3</v>
      </c>
      <c r="AC203" s="212">
        <f>AA203+AB203</f>
        <v>28.663999999999998</v>
      </c>
    </row>
    <row r="204" spans="1:29" ht="27" customHeight="1" hidden="1">
      <c r="A204" s="128" t="s">
        <v>334</v>
      </c>
      <c r="B204" s="69" t="s">
        <v>406</v>
      </c>
      <c r="C204" s="127" t="s">
        <v>52</v>
      </c>
      <c r="D204" s="127" t="s">
        <v>46</v>
      </c>
      <c r="E204" s="118" t="s">
        <v>106</v>
      </c>
      <c r="F204" s="127" t="s">
        <v>65</v>
      </c>
      <c r="G204" s="88">
        <f>6.75+2+1026.54+97.48+44+8+25+11.1</f>
        <v>1220.87</v>
      </c>
      <c r="H204" s="88">
        <v>-14.9</v>
      </c>
      <c r="I204" s="212">
        <f>G204+H204</f>
        <v>1205.9699999999998</v>
      </c>
      <c r="J204" s="212">
        <v>11</v>
      </c>
      <c r="K204" s="212">
        <f>I204+J204</f>
        <v>1216.9699999999998</v>
      </c>
      <c r="L204" s="212">
        <v>3.67</v>
      </c>
      <c r="M204" s="212">
        <f>K204+L204</f>
        <v>1220.6399999999999</v>
      </c>
      <c r="N204" s="212">
        <v>2</v>
      </c>
      <c r="O204" s="212">
        <f>M204+N204</f>
        <v>1222.6399999999999</v>
      </c>
      <c r="P204" s="212">
        <v>-0.785</v>
      </c>
      <c r="Q204" s="212">
        <f>O204+P204</f>
        <v>1221.8549999999998</v>
      </c>
      <c r="R204" s="212"/>
      <c r="S204" s="212">
        <f>Q204+R204</f>
        <v>1221.8549999999998</v>
      </c>
      <c r="T204" s="212"/>
      <c r="U204" s="212">
        <f>S204+T204</f>
        <v>1221.8549999999998</v>
      </c>
      <c r="V204" s="212">
        <v>-67.26</v>
      </c>
      <c r="W204" s="212">
        <f>U204+V204</f>
        <v>1154.5949999999998</v>
      </c>
      <c r="X204" s="212"/>
      <c r="Y204" s="212">
        <f>W204+X204</f>
        <v>1154.5949999999998</v>
      </c>
      <c r="Z204" s="212">
        <v>5.5</v>
      </c>
      <c r="AA204" s="212">
        <f>Y204+Z204</f>
        <v>1160.0949999999998</v>
      </c>
      <c r="AB204" s="212">
        <v>209.5</v>
      </c>
      <c r="AC204" s="212">
        <f>AA204+AB204</f>
        <v>1369.5949999999998</v>
      </c>
    </row>
    <row r="205" spans="1:29" ht="16.5" customHeight="1">
      <c r="A205" s="36" t="s">
        <v>343</v>
      </c>
      <c r="B205" s="69" t="s">
        <v>406</v>
      </c>
      <c r="C205" s="34" t="s">
        <v>52</v>
      </c>
      <c r="D205" s="34" t="s">
        <v>46</v>
      </c>
      <c r="E205" s="42" t="s">
        <v>106</v>
      </c>
      <c r="F205" s="34" t="s">
        <v>459</v>
      </c>
      <c r="G205" s="88">
        <f aca="true" t="shared" si="105" ref="G205:AC205">G206</f>
        <v>10</v>
      </c>
      <c r="H205" s="88">
        <f t="shared" si="105"/>
        <v>37.5</v>
      </c>
      <c r="I205" s="88">
        <f t="shared" si="105"/>
        <v>47.5</v>
      </c>
      <c r="J205" s="88">
        <f t="shared" si="105"/>
        <v>0.7</v>
      </c>
      <c r="K205" s="88">
        <f t="shared" si="105"/>
        <v>48.2</v>
      </c>
      <c r="L205" s="88">
        <f t="shared" si="105"/>
        <v>0</v>
      </c>
      <c r="M205" s="88">
        <f t="shared" si="105"/>
        <v>48.2</v>
      </c>
      <c r="N205" s="88">
        <f t="shared" si="105"/>
        <v>6.5</v>
      </c>
      <c r="O205" s="88">
        <f t="shared" si="105"/>
        <v>54.7</v>
      </c>
      <c r="P205" s="88">
        <f t="shared" si="105"/>
        <v>0</v>
      </c>
      <c r="Q205" s="88">
        <f t="shared" si="105"/>
        <v>54.7</v>
      </c>
      <c r="R205" s="88">
        <f t="shared" si="105"/>
        <v>41</v>
      </c>
      <c r="S205" s="88">
        <f t="shared" si="105"/>
        <v>95.7</v>
      </c>
      <c r="T205" s="88">
        <f t="shared" si="105"/>
        <v>0</v>
      </c>
      <c r="U205" s="88">
        <f t="shared" si="105"/>
        <v>95.7</v>
      </c>
      <c r="V205" s="88">
        <f t="shared" si="105"/>
        <v>0</v>
      </c>
      <c r="W205" s="88">
        <f t="shared" si="105"/>
        <v>95.7</v>
      </c>
      <c r="X205" s="88">
        <f t="shared" si="105"/>
        <v>0</v>
      </c>
      <c r="Y205" s="88">
        <f t="shared" si="105"/>
        <v>95.7</v>
      </c>
      <c r="Z205" s="88">
        <f t="shared" si="105"/>
        <v>0</v>
      </c>
      <c r="AA205" s="88">
        <f t="shared" si="105"/>
        <v>95.7</v>
      </c>
      <c r="AB205" s="88">
        <f t="shared" si="105"/>
        <v>0</v>
      </c>
      <c r="AC205" s="88">
        <f t="shared" si="105"/>
        <v>95.7</v>
      </c>
    </row>
    <row r="206" spans="1:29" ht="18" customHeight="1">
      <c r="A206" s="36" t="s">
        <v>428</v>
      </c>
      <c r="B206" s="69" t="s">
        <v>406</v>
      </c>
      <c r="C206" s="34" t="s">
        <v>52</v>
      </c>
      <c r="D206" s="34" t="s">
        <v>46</v>
      </c>
      <c r="E206" s="42" t="s">
        <v>106</v>
      </c>
      <c r="F206" s="34" t="s">
        <v>427</v>
      </c>
      <c r="G206" s="60">
        <f aca="true" t="shared" si="106" ref="G206:Y206">G207+G208</f>
        <v>10</v>
      </c>
      <c r="H206" s="60">
        <f t="shared" si="106"/>
        <v>37.5</v>
      </c>
      <c r="I206" s="60">
        <f t="shared" si="106"/>
        <v>47.5</v>
      </c>
      <c r="J206" s="60">
        <f t="shared" si="106"/>
        <v>0.7</v>
      </c>
      <c r="K206" s="88">
        <f t="shared" si="106"/>
        <v>48.2</v>
      </c>
      <c r="L206" s="60">
        <f t="shared" si="106"/>
        <v>0</v>
      </c>
      <c r="M206" s="88">
        <f t="shared" si="106"/>
        <v>48.2</v>
      </c>
      <c r="N206" s="60">
        <f t="shared" si="106"/>
        <v>6.5</v>
      </c>
      <c r="O206" s="88">
        <f t="shared" si="106"/>
        <v>54.7</v>
      </c>
      <c r="P206" s="60">
        <f t="shared" si="106"/>
        <v>0</v>
      </c>
      <c r="Q206" s="88">
        <f t="shared" si="106"/>
        <v>54.7</v>
      </c>
      <c r="R206" s="60">
        <f t="shared" si="106"/>
        <v>41</v>
      </c>
      <c r="S206" s="88">
        <f t="shared" si="106"/>
        <v>95.7</v>
      </c>
      <c r="T206" s="60">
        <f t="shared" si="106"/>
        <v>0</v>
      </c>
      <c r="U206" s="88">
        <f t="shared" si="106"/>
        <v>95.7</v>
      </c>
      <c r="V206" s="60">
        <f t="shared" si="106"/>
        <v>0</v>
      </c>
      <c r="W206" s="88">
        <f t="shared" si="106"/>
        <v>95.7</v>
      </c>
      <c r="X206" s="60">
        <f t="shared" si="106"/>
        <v>0</v>
      </c>
      <c r="Y206" s="88">
        <f t="shared" si="106"/>
        <v>95.7</v>
      </c>
      <c r="Z206" s="60">
        <f>Z207+Z208</f>
        <v>0</v>
      </c>
      <c r="AA206" s="88">
        <f>AA207+AA208</f>
        <v>95.7</v>
      </c>
      <c r="AB206" s="60">
        <f>AB207+AB208</f>
        <v>0</v>
      </c>
      <c r="AC206" s="88">
        <f>AC207+AC208</f>
        <v>95.7</v>
      </c>
    </row>
    <row r="207" spans="1:29" ht="17.25" customHeight="1" hidden="1">
      <c r="A207" s="128" t="s">
        <v>66</v>
      </c>
      <c r="B207" s="69" t="s">
        <v>406</v>
      </c>
      <c r="C207" s="127" t="s">
        <v>52</v>
      </c>
      <c r="D207" s="127" t="s">
        <v>46</v>
      </c>
      <c r="E207" s="118" t="s">
        <v>106</v>
      </c>
      <c r="F207" s="127" t="s">
        <v>67</v>
      </c>
      <c r="G207" s="60">
        <v>10</v>
      </c>
      <c r="H207" s="60">
        <v>-10</v>
      </c>
      <c r="I207" s="211">
        <f>G207+H207</f>
        <v>0</v>
      </c>
      <c r="J207" s="211"/>
      <c r="K207" s="212">
        <f>I207+J207</f>
        <v>0</v>
      </c>
      <c r="L207" s="211"/>
      <c r="M207" s="212">
        <f>K207+L207</f>
        <v>0</v>
      </c>
      <c r="N207" s="211"/>
      <c r="O207" s="212">
        <f>M207+N207</f>
        <v>0</v>
      </c>
      <c r="P207" s="211"/>
      <c r="Q207" s="212">
        <f>O207+P207</f>
        <v>0</v>
      </c>
      <c r="R207" s="211"/>
      <c r="S207" s="212">
        <f>Q207+R207</f>
        <v>0</v>
      </c>
      <c r="T207" s="211"/>
      <c r="U207" s="212">
        <f>S207+T207</f>
        <v>0</v>
      </c>
      <c r="V207" s="211"/>
      <c r="W207" s="212">
        <f>U207+V207</f>
        <v>0</v>
      </c>
      <c r="X207" s="211"/>
      <c r="Y207" s="212">
        <f>W207+X207</f>
        <v>0</v>
      </c>
      <c r="Z207" s="211"/>
      <c r="AA207" s="212">
        <f>Y207+Z207</f>
        <v>0</v>
      </c>
      <c r="AB207" s="211"/>
      <c r="AC207" s="212">
        <f>AA207+AB207</f>
        <v>0</v>
      </c>
    </row>
    <row r="208" spans="1:29" ht="17.25" customHeight="1" hidden="1">
      <c r="A208" s="128" t="s">
        <v>430</v>
      </c>
      <c r="B208" s="69" t="s">
        <v>406</v>
      </c>
      <c r="C208" s="127" t="s">
        <v>52</v>
      </c>
      <c r="D208" s="127" t="s">
        <v>46</v>
      </c>
      <c r="E208" s="118" t="s">
        <v>106</v>
      </c>
      <c r="F208" s="127" t="s">
        <v>429</v>
      </c>
      <c r="G208" s="60"/>
      <c r="H208" s="60">
        <v>47.5</v>
      </c>
      <c r="I208" s="211">
        <f>G208+H208</f>
        <v>47.5</v>
      </c>
      <c r="J208" s="211">
        <v>0.7</v>
      </c>
      <c r="K208" s="212">
        <f>I208+J208</f>
        <v>48.2</v>
      </c>
      <c r="L208" s="211"/>
      <c r="M208" s="212">
        <f>K208+L208</f>
        <v>48.2</v>
      </c>
      <c r="N208" s="211">
        <v>6.5</v>
      </c>
      <c r="O208" s="212">
        <f>M208+N208</f>
        <v>54.7</v>
      </c>
      <c r="P208" s="211"/>
      <c r="Q208" s="212">
        <f>O208+P208</f>
        <v>54.7</v>
      </c>
      <c r="R208" s="211">
        <v>41</v>
      </c>
      <c r="S208" s="212">
        <f>Q208+R208</f>
        <v>95.7</v>
      </c>
      <c r="T208" s="211"/>
      <c r="U208" s="212">
        <f>S208+T208</f>
        <v>95.7</v>
      </c>
      <c r="V208" s="211"/>
      <c r="W208" s="212">
        <f>U208+V208</f>
        <v>95.7</v>
      </c>
      <c r="X208" s="211"/>
      <c r="Y208" s="212">
        <f>W208+X208</f>
        <v>95.7</v>
      </c>
      <c r="Z208" s="211"/>
      <c r="AA208" s="212">
        <f>Y208+Z208</f>
        <v>95.7</v>
      </c>
      <c r="AB208" s="211"/>
      <c r="AC208" s="212">
        <f>AA208+AB208</f>
        <v>95.7</v>
      </c>
    </row>
    <row r="209" spans="1:29" s="5" customFormat="1" ht="38.25">
      <c r="A209" s="36" t="s">
        <v>107</v>
      </c>
      <c r="B209" s="69" t="s">
        <v>406</v>
      </c>
      <c r="C209" s="34" t="s">
        <v>52</v>
      </c>
      <c r="D209" s="34" t="s">
        <v>46</v>
      </c>
      <c r="E209" s="84" t="s">
        <v>108</v>
      </c>
      <c r="F209" s="34"/>
      <c r="G209" s="58"/>
      <c r="H209" s="58"/>
      <c r="I209" s="58"/>
      <c r="J209" s="58"/>
      <c r="K209" s="90"/>
      <c r="L209" s="58"/>
      <c r="M209" s="90"/>
      <c r="N209" s="90">
        <f aca="true" t="shared" si="107" ref="N209:Y209">N210+N216</f>
        <v>0</v>
      </c>
      <c r="O209" s="90">
        <f t="shared" si="107"/>
        <v>1310.6649999999997</v>
      </c>
      <c r="P209" s="90">
        <f t="shared" si="107"/>
        <v>0</v>
      </c>
      <c r="Q209" s="90">
        <f t="shared" si="107"/>
        <v>1310.6649999999997</v>
      </c>
      <c r="R209" s="90">
        <f t="shared" si="107"/>
        <v>0</v>
      </c>
      <c r="S209" s="90">
        <f t="shared" si="107"/>
        <v>1310.6649999999997</v>
      </c>
      <c r="T209" s="90">
        <f t="shared" si="107"/>
        <v>0</v>
      </c>
      <c r="U209" s="90">
        <f t="shared" si="107"/>
        <v>1310.6649999999997</v>
      </c>
      <c r="V209" s="90">
        <f t="shared" si="107"/>
        <v>-2.4499999999999997</v>
      </c>
      <c r="W209" s="90">
        <f t="shared" si="107"/>
        <v>1308.2149999999997</v>
      </c>
      <c r="X209" s="90">
        <f t="shared" si="107"/>
        <v>0</v>
      </c>
      <c r="Y209" s="90">
        <f t="shared" si="107"/>
        <v>1308.2149999999997</v>
      </c>
      <c r="Z209" s="90">
        <f>Z210+Z216</f>
        <v>42.54</v>
      </c>
      <c r="AA209" s="90">
        <f>AA210+AA216</f>
        <v>1350.7549999999999</v>
      </c>
      <c r="AB209" s="90">
        <f>AB210+AB216</f>
        <v>68.2</v>
      </c>
      <c r="AC209" s="90">
        <f>AC210+AC216</f>
        <v>1418.955</v>
      </c>
    </row>
    <row r="210" spans="1:29" s="6" customFormat="1" ht="26.25">
      <c r="A210" s="79" t="s">
        <v>117</v>
      </c>
      <c r="B210" s="69" t="s">
        <v>406</v>
      </c>
      <c r="C210" s="78" t="s">
        <v>52</v>
      </c>
      <c r="D210" s="78" t="s">
        <v>46</v>
      </c>
      <c r="E210" s="81" t="s">
        <v>109</v>
      </c>
      <c r="F210" s="83"/>
      <c r="G210" s="82">
        <f aca="true" t="shared" si="108" ref="G210:AC211">G211</f>
        <v>1056.1</v>
      </c>
      <c r="H210" s="82">
        <f t="shared" si="108"/>
        <v>-10</v>
      </c>
      <c r="I210" s="82">
        <f t="shared" si="108"/>
        <v>1046.1</v>
      </c>
      <c r="J210" s="82">
        <f t="shared" si="108"/>
        <v>-40.7</v>
      </c>
      <c r="K210" s="213">
        <f t="shared" si="108"/>
        <v>1005.3999999999999</v>
      </c>
      <c r="L210" s="82">
        <f t="shared" si="108"/>
        <v>-7.5</v>
      </c>
      <c r="M210" s="213">
        <f t="shared" si="108"/>
        <v>997.8999999999999</v>
      </c>
      <c r="N210" s="82">
        <f>N211</f>
        <v>-13.7</v>
      </c>
      <c r="O210" s="213">
        <f t="shared" si="108"/>
        <v>984.1999999999998</v>
      </c>
      <c r="P210" s="82">
        <f>P211</f>
        <v>0</v>
      </c>
      <c r="Q210" s="213">
        <f t="shared" si="108"/>
        <v>984.1999999999998</v>
      </c>
      <c r="R210" s="82">
        <f>R211</f>
        <v>0</v>
      </c>
      <c r="S210" s="213">
        <f t="shared" si="108"/>
        <v>984.1999999999998</v>
      </c>
      <c r="T210" s="82">
        <f>T211</f>
        <v>0</v>
      </c>
      <c r="U210" s="213">
        <f t="shared" si="108"/>
        <v>984.1999999999998</v>
      </c>
      <c r="V210" s="82">
        <f>V211</f>
        <v>3.4</v>
      </c>
      <c r="W210" s="213">
        <f t="shared" si="108"/>
        <v>987.5999999999999</v>
      </c>
      <c r="X210" s="82">
        <f>X211</f>
        <v>0</v>
      </c>
      <c r="Y210" s="213">
        <f t="shared" si="108"/>
        <v>987.5999999999999</v>
      </c>
      <c r="Z210" s="82">
        <f>Z211</f>
        <v>43</v>
      </c>
      <c r="AA210" s="213">
        <f t="shared" si="108"/>
        <v>1030.6</v>
      </c>
      <c r="AB210" s="82">
        <f>AB211</f>
        <v>50.300000000000004</v>
      </c>
      <c r="AC210" s="213">
        <f t="shared" si="108"/>
        <v>1080.8999999999999</v>
      </c>
    </row>
    <row r="211" spans="1:29" s="6" customFormat="1" ht="43.5" customHeight="1">
      <c r="A211" s="114" t="s">
        <v>452</v>
      </c>
      <c r="B211" s="69" t="s">
        <v>406</v>
      </c>
      <c r="C211" s="34" t="s">
        <v>52</v>
      </c>
      <c r="D211" s="34" t="s">
        <v>46</v>
      </c>
      <c r="E211" s="42" t="s">
        <v>109</v>
      </c>
      <c r="F211" s="28" t="s">
        <v>341</v>
      </c>
      <c r="G211" s="82">
        <f t="shared" si="108"/>
        <v>1056.1</v>
      </c>
      <c r="H211" s="82">
        <f t="shared" si="108"/>
        <v>-10</v>
      </c>
      <c r="I211" s="173">
        <f t="shared" si="108"/>
        <v>1046.1</v>
      </c>
      <c r="J211" s="82">
        <f t="shared" si="108"/>
        <v>-40.7</v>
      </c>
      <c r="K211" s="52">
        <f t="shared" si="108"/>
        <v>1005.3999999999999</v>
      </c>
      <c r="L211" s="82">
        <f t="shared" si="108"/>
        <v>-7.5</v>
      </c>
      <c r="M211" s="52">
        <f t="shared" si="108"/>
        <v>997.8999999999999</v>
      </c>
      <c r="N211" s="82">
        <f t="shared" si="108"/>
        <v>-13.7</v>
      </c>
      <c r="O211" s="52">
        <f t="shared" si="108"/>
        <v>984.1999999999998</v>
      </c>
      <c r="P211" s="82">
        <f t="shared" si="108"/>
        <v>0</v>
      </c>
      <c r="Q211" s="52">
        <f t="shared" si="108"/>
        <v>984.1999999999998</v>
      </c>
      <c r="R211" s="82">
        <f t="shared" si="108"/>
        <v>0</v>
      </c>
      <c r="S211" s="52">
        <f t="shared" si="108"/>
        <v>984.1999999999998</v>
      </c>
      <c r="T211" s="82">
        <f t="shared" si="108"/>
        <v>0</v>
      </c>
      <c r="U211" s="52">
        <f t="shared" si="108"/>
        <v>984.1999999999998</v>
      </c>
      <c r="V211" s="82">
        <f t="shared" si="108"/>
        <v>3.4</v>
      </c>
      <c r="W211" s="52">
        <f t="shared" si="108"/>
        <v>987.5999999999999</v>
      </c>
      <c r="X211" s="82">
        <f t="shared" si="108"/>
        <v>0</v>
      </c>
      <c r="Y211" s="52">
        <f t="shared" si="108"/>
        <v>987.5999999999999</v>
      </c>
      <c r="Z211" s="82">
        <f t="shared" si="108"/>
        <v>43</v>
      </c>
      <c r="AA211" s="52">
        <f t="shared" si="108"/>
        <v>1030.6</v>
      </c>
      <c r="AB211" s="82">
        <f t="shared" si="108"/>
        <v>50.300000000000004</v>
      </c>
      <c r="AC211" s="52">
        <f t="shared" si="108"/>
        <v>1080.8999999999999</v>
      </c>
    </row>
    <row r="212" spans="1:29" ht="17.25" customHeight="1">
      <c r="A212" s="36" t="s">
        <v>32</v>
      </c>
      <c r="B212" s="69" t="s">
        <v>406</v>
      </c>
      <c r="C212" s="34" t="s">
        <v>52</v>
      </c>
      <c r="D212" s="34" t="s">
        <v>46</v>
      </c>
      <c r="E212" s="42" t="s">
        <v>109</v>
      </c>
      <c r="F212" s="28" t="s">
        <v>96</v>
      </c>
      <c r="G212" s="60">
        <f aca="true" t="shared" si="109" ref="G212:Y212">G213+G214+G215</f>
        <v>1056.1</v>
      </c>
      <c r="H212" s="60">
        <f t="shared" si="109"/>
        <v>-10</v>
      </c>
      <c r="I212" s="60">
        <f t="shared" si="109"/>
        <v>1046.1</v>
      </c>
      <c r="J212" s="60">
        <f t="shared" si="109"/>
        <v>-40.7</v>
      </c>
      <c r="K212" s="88">
        <f t="shared" si="109"/>
        <v>1005.3999999999999</v>
      </c>
      <c r="L212" s="60">
        <f t="shared" si="109"/>
        <v>-7.5</v>
      </c>
      <c r="M212" s="88">
        <f t="shared" si="109"/>
        <v>997.8999999999999</v>
      </c>
      <c r="N212" s="60">
        <f t="shared" si="109"/>
        <v>-13.7</v>
      </c>
      <c r="O212" s="88">
        <f t="shared" si="109"/>
        <v>984.1999999999998</v>
      </c>
      <c r="P212" s="60">
        <f t="shared" si="109"/>
        <v>0</v>
      </c>
      <c r="Q212" s="88">
        <f t="shared" si="109"/>
        <v>984.1999999999998</v>
      </c>
      <c r="R212" s="60">
        <f t="shared" si="109"/>
        <v>0</v>
      </c>
      <c r="S212" s="88">
        <f t="shared" si="109"/>
        <v>984.1999999999998</v>
      </c>
      <c r="T212" s="60">
        <f t="shared" si="109"/>
        <v>0</v>
      </c>
      <c r="U212" s="88">
        <f t="shared" si="109"/>
        <v>984.1999999999998</v>
      </c>
      <c r="V212" s="60">
        <f t="shared" si="109"/>
        <v>3.4</v>
      </c>
      <c r="W212" s="88">
        <f t="shared" si="109"/>
        <v>987.5999999999999</v>
      </c>
      <c r="X212" s="60">
        <f t="shared" si="109"/>
        <v>0</v>
      </c>
      <c r="Y212" s="88">
        <f t="shared" si="109"/>
        <v>987.5999999999999</v>
      </c>
      <c r="Z212" s="60">
        <f>Z213+Z214+Z215</f>
        <v>43</v>
      </c>
      <c r="AA212" s="88">
        <f>AA213+AA214+AA215</f>
        <v>1030.6</v>
      </c>
      <c r="AB212" s="60">
        <f>AB213+AB214+AB215</f>
        <v>50.300000000000004</v>
      </c>
      <c r="AC212" s="88">
        <f>AC213+AC214+AC215</f>
        <v>1080.8999999999999</v>
      </c>
    </row>
    <row r="213" spans="1:29" ht="15.75" hidden="1">
      <c r="A213" s="128" t="s">
        <v>11</v>
      </c>
      <c r="B213" s="69" t="s">
        <v>406</v>
      </c>
      <c r="C213" s="127" t="s">
        <v>52</v>
      </c>
      <c r="D213" s="127" t="s">
        <v>46</v>
      </c>
      <c r="E213" s="118" t="s">
        <v>109</v>
      </c>
      <c r="F213" s="127" t="s">
        <v>80</v>
      </c>
      <c r="G213" s="60">
        <v>810.3</v>
      </c>
      <c r="H213" s="60"/>
      <c r="I213" s="211">
        <f>G213+H213</f>
        <v>810.3</v>
      </c>
      <c r="J213" s="211">
        <v>-40.7</v>
      </c>
      <c r="K213" s="212">
        <f>I213+J213</f>
        <v>769.5999999999999</v>
      </c>
      <c r="L213" s="211">
        <v>-7.5</v>
      </c>
      <c r="M213" s="212">
        <f>K213+L213</f>
        <v>762.0999999999999</v>
      </c>
      <c r="N213" s="211">
        <v>-13.7</v>
      </c>
      <c r="O213" s="212">
        <f>M213+N213</f>
        <v>748.3999999999999</v>
      </c>
      <c r="P213" s="211"/>
      <c r="Q213" s="212">
        <f>O213+P213</f>
        <v>748.3999999999999</v>
      </c>
      <c r="R213" s="211"/>
      <c r="S213" s="212">
        <f>Q213+R213</f>
        <v>748.3999999999999</v>
      </c>
      <c r="T213" s="211"/>
      <c r="U213" s="212">
        <f>S213+T213</f>
        <v>748.3999999999999</v>
      </c>
      <c r="V213" s="211"/>
      <c r="W213" s="212">
        <f>U213+V213</f>
        <v>748.3999999999999</v>
      </c>
      <c r="X213" s="211"/>
      <c r="Y213" s="212">
        <f>W213+X213</f>
        <v>748.3999999999999</v>
      </c>
      <c r="Z213" s="211">
        <v>43</v>
      </c>
      <c r="AA213" s="212">
        <f>Y213+Z213</f>
        <v>791.3999999999999</v>
      </c>
      <c r="AB213" s="211">
        <v>65.5</v>
      </c>
      <c r="AC213" s="212">
        <f>AA213+AB213</f>
        <v>856.8999999999999</v>
      </c>
    </row>
    <row r="214" spans="1:29" ht="27.75" customHeight="1" hidden="1">
      <c r="A214" s="128" t="s">
        <v>12</v>
      </c>
      <c r="B214" s="69" t="s">
        <v>340</v>
      </c>
      <c r="C214" s="127" t="s">
        <v>52</v>
      </c>
      <c r="D214" s="127" t="s">
        <v>46</v>
      </c>
      <c r="E214" s="118" t="s">
        <v>109</v>
      </c>
      <c r="F214" s="127" t="s">
        <v>81</v>
      </c>
      <c r="G214" s="60">
        <v>1</v>
      </c>
      <c r="H214" s="60"/>
      <c r="I214" s="211">
        <f>G214+H214</f>
        <v>1</v>
      </c>
      <c r="J214" s="211"/>
      <c r="K214" s="212">
        <f>I214+J214</f>
        <v>1</v>
      </c>
      <c r="L214" s="211"/>
      <c r="M214" s="212">
        <f>K214+L214</f>
        <v>1</v>
      </c>
      <c r="N214" s="211"/>
      <c r="O214" s="212">
        <f>M214+N214</f>
        <v>1</v>
      </c>
      <c r="P214" s="211"/>
      <c r="Q214" s="212">
        <f>O214+P214</f>
        <v>1</v>
      </c>
      <c r="R214" s="211"/>
      <c r="S214" s="212">
        <f>Q214+R214</f>
        <v>1</v>
      </c>
      <c r="T214" s="211"/>
      <c r="U214" s="212">
        <f>S214+T214</f>
        <v>1</v>
      </c>
      <c r="V214" s="211"/>
      <c r="W214" s="212">
        <f>U214+V214</f>
        <v>1</v>
      </c>
      <c r="X214" s="211"/>
      <c r="Y214" s="212">
        <f>W214+X214</f>
        <v>1</v>
      </c>
      <c r="Z214" s="211"/>
      <c r="AA214" s="212">
        <f>Y214+Z214</f>
        <v>1</v>
      </c>
      <c r="AB214" s="211">
        <v>-0.85</v>
      </c>
      <c r="AC214" s="212">
        <f>AA214+AB214</f>
        <v>0.15000000000000002</v>
      </c>
    </row>
    <row r="215" spans="1:29" ht="27.75" customHeight="1" hidden="1">
      <c r="A215" s="128" t="s">
        <v>13</v>
      </c>
      <c r="B215" s="69" t="s">
        <v>406</v>
      </c>
      <c r="C215" s="127" t="s">
        <v>52</v>
      </c>
      <c r="D215" s="127" t="s">
        <v>46</v>
      </c>
      <c r="E215" s="118" t="s">
        <v>109</v>
      </c>
      <c r="F215" s="127" t="s">
        <v>416</v>
      </c>
      <c r="G215" s="60">
        <v>244.8</v>
      </c>
      <c r="H215" s="60">
        <v>-10</v>
      </c>
      <c r="I215" s="211">
        <f>G215+H215</f>
        <v>234.8</v>
      </c>
      <c r="J215" s="211"/>
      <c r="K215" s="212">
        <f>I215+J215</f>
        <v>234.8</v>
      </c>
      <c r="L215" s="211"/>
      <c r="M215" s="212">
        <f>K215+L215</f>
        <v>234.8</v>
      </c>
      <c r="N215" s="211"/>
      <c r="O215" s="212">
        <f>M215+N215</f>
        <v>234.8</v>
      </c>
      <c r="P215" s="211"/>
      <c r="Q215" s="212">
        <f>O215+P215</f>
        <v>234.8</v>
      </c>
      <c r="R215" s="211"/>
      <c r="S215" s="212">
        <f>Q215+R215</f>
        <v>234.8</v>
      </c>
      <c r="T215" s="211"/>
      <c r="U215" s="212">
        <f>S215+T215</f>
        <v>234.8</v>
      </c>
      <c r="V215" s="211">
        <v>3.4</v>
      </c>
      <c r="W215" s="212">
        <f>U215+V215</f>
        <v>238.20000000000002</v>
      </c>
      <c r="X215" s="211"/>
      <c r="Y215" s="212">
        <f>W215+X215</f>
        <v>238.20000000000002</v>
      </c>
      <c r="Z215" s="211"/>
      <c r="AA215" s="212">
        <f>Y215+Z215</f>
        <v>238.20000000000002</v>
      </c>
      <c r="AB215" s="211">
        <v>-14.35</v>
      </c>
      <c r="AC215" s="212">
        <f>AA215+AB215</f>
        <v>223.85000000000002</v>
      </c>
    </row>
    <row r="216" spans="1:29" ht="25.5">
      <c r="A216" s="36" t="s">
        <v>118</v>
      </c>
      <c r="B216" s="69" t="s">
        <v>406</v>
      </c>
      <c r="C216" s="34" t="s">
        <v>52</v>
      </c>
      <c r="D216" s="34" t="s">
        <v>46</v>
      </c>
      <c r="E216" s="42" t="s">
        <v>110</v>
      </c>
      <c r="F216" s="34"/>
      <c r="G216" s="60">
        <f aca="true" t="shared" si="110" ref="G216:AB217">G217</f>
        <v>251.665</v>
      </c>
      <c r="H216" s="60">
        <f t="shared" si="110"/>
        <v>16.4</v>
      </c>
      <c r="I216" s="60">
        <f t="shared" si="110"/>
        <v>268.06499999999994</v>
      </c>
      <c r="J216" s="60">
        <f t="shared" si="110"/>
        <v>40.7</v>
      </c>
      <c r="K216" s="88">
        <f t="shared" si="110"/>
        <v>308.76499999999993</v>
      </c>
      <c r="L216" s="60">
        <f t="shared" si="110"/>
        <v>4</v>
      </c>
      <c r="M216" s="88">
        <f t="shared" si="110"/>
        <v>312.76499999999993</v>
      </c>
      <c r="N216" s="60">
        <f t="shared" si="110"/>
        <v>13.7</v>
      </c>
      <c r="O216" s="88">
        <f t="shared" si="110"/>
        <v>326.4649999999999</v>
      </c>
      <c r="P216" s="60">
        <f t="shared" si="110"/>
        <v>0</v>
      </c>
      <c r="Q216" s="88">
        <f t="shared" si="110"/>
        <v>326.4649999999999</v>
      </c>
      <c r="R216" s="60">
        <f t="shared" si="110"/>
        <v>0</v>
      </c>
      <c r="S216" s="88">
        <f t="shared" si="110"/>
        <v>326.4649999999999</v>
      </c>
      <c r="T216" s="60">
        <f t="shared" si="110"/>
        <v>0</v>
      </c>
      <c r="U216" s="88">
        <f t="shared" si="110"/>
        <v>326.4649999999999</v>
      </c>
      <c r="V216" s="60">
        <f t="shared" si="110"/>
        <v>-5.85</v>
      </c>
      <c r="W216" s="88">
        <f>W217</f>
        <v>320.6149999999999</v>
      </c>
      <c r="X216" s="60">
        <f t="shared" si="110"/>
        <v>0</v>
      </c>
      <c r="Y216" s="88">
        <f>Y217</f>
        <v>320.6149999999999</v>
      </c>
      <c r="Z216" s="60">
        <f t="shared" si="110"/>
        <v>-0.46</v>
      </c>
      <c r="AA216" s="88">
        <f>AA217</f>
        <v>320.1549999999999</v>
      </c>
      <c r="AB216" s="60">
        <f t="shared" si="110"/>
        <v>17.900000000000002</v>
      </c>
      <c r="AC216" s="88">
        <f>AC217</f>
        <v>338.05499999999995</v>
      </c>
    </row>
    <row r="217" spans="1:29" ht="27.75" customHeight="1">
      <c r="A217" s="46" t="s">
        <v>456</v>
      </c>
      <c r="B217" s="69" t="s">
        <v>406</v>
      </c>
      <c r="C217" s="34" t="s">
        <v>52</v>
      </c>
      <c r="D217" s="34" t="s">
        <v>46</v>
      </c>
      <c r="E217" s="42" t="s">
        <v>110</v>
      </c>
      <c r="F217" s="34" t="s">
        <v>457</v>
      </c>
      <c r="G217" s="60">
        <f t="shared" si="110"/>
        <v>251.665</v>
      </c>
      <c r="H217" s="60">
        <f t="shared" si="110"/>
        <v>16.4</v>
      </c>
      <c r="I217" s="60">
        <f t="shared" si="110"/>
        <v>268.06499999999994</v>
      </c>
      <c r="J217" s="60">
        <f t="shared" si="110"/>
        <v>40.7</v>
      </c>
      <c r="K217" s="88">
        <f t="shared" si="110"/>
        <v>308.76499999999993</v>
      </c>
      <c r="L217" s="60">
        <f t="shared" si="110"/>
        <v>4</v>
      </c>
      <c r="M217" s="88">
        <f t="shared" si="110"/>
        <v>312.76499999999993</v>
      </c>
      <c r="N217" s="60">
        <f t="shared" si="110"/>
        <v>13.7</v>
      </c>
      <c r="O217" s="88">
        <f t="shared" si="110"/>
        <v>326.4649999999999</v>
      </c>
      <c r="P217" s="60">
        <f t="shared" si="110"/>
        <v>0</v>
      </c>
      <c r="Q217" s="88">
        <f t="shared" si="110"/>
        <v>326.4649999999999</v>
      </c>
      <c r="R217" s="60">
        <f t="shared" si="110"/>
        <v>0</v>
      </c>
      <c r="S217" s="88">
        <f t="shared" si="110"/>
        <v>326.4649999999999</v>
      </c>
      <c r="T217" s="60">
        <f t="shared" si="110"/>
        <v>0</v>
      </c>
      <c r="U217" s="88">
        <f t="shared" si="110"/>
        <v>326.4649999999999</v>
      </c>
      <c r="V217" s="60">
        <f>V218</f>
        <v>-5.85</v>
      </c>
      <c r="W217" s="88">
        <f>W218</f>
        <v>320.6149999999999</v>
      </c>
      <c r="X217" s="60">
        <f>X218</f>
        <v>0</v>
      </c>
      <c r="Y217" s="88">
        <f>Y218</f>
        <v>320.6149999999999</v>
      </c>
      <c r="Z217" s="60">
        <f>Z218</f>
        <v>-0.46</v>
      </c>
      <c r="AA217" s="88">
        <f>AA218</f>
        <v>320.1549999999999</v>
      </c>
      <c r="AB217" s="60">
        <f>AB218</f>
        <v>17.900000000000002</v>
      </c>
      <c r="AC217" s="88">
        <f>AC218</f>
        <v>338.05499999999995</v>
      </c>
    </row>
    <row r="218" spans="1:29" ht="27.75" customHeight="1">
      <c r="A218" s="33" t="s">
        <v>458</v>
      </c>
      <c r="B218" s="69" t="s">
        <v>406</v>
      </c>
      <c r="C218" s="34" t="s">
        <v>52</v>
      </c>
      <c r="D218" s="34" t="s">
        <v>46</v>
      </c>
      <c r="E218" s="42" t="s">
        <v>110</v>
      </c>
      <c r="F218" s="34" t="s">
        <v>424</v>
      </c>
      <c r="G218" s="60">
        <f aca="true" t="shared" si="111" ref="G218:Y218">G219+G220</f>
        <v>251.665</v>
      </c>
      <c r="H218" s="60">
        <f t="shared" si="111"/>
        <v>16.4</v>
      </c>
      <c r="I218" s="60">
        <f t="shared" si="111"/>
        <v>268.06499999999994</v>
      </c>
      <c r="J218" s="60">
        <f t="shared" si="111"/>
        <v>40.7</v>
      </c>
      <c r="K218" s="88">
        <f t="shared" si="111"/>
        <v>308.76499999999993</v>
      </c>
      <c r="L218" s="60">
        <f t="shared" si="111"/>
        <v>4</v>
      </c>
      <c r="M218" s="88">
        <f t="shared" si="111"/>
        <v>312.76499999999993</v>
      </c>
      <c r="N218" s="60">
        <f t="shared" si="111"/>
        <v>13.7</v>
      </c>
      <c r="O218" s="88">
        <f t="shared" si="111"/>
        <v>326.4649999999999</v>
      </c>
      <c r="P218" s="60">
        <f t="shared" si="111"/>
        <v>0</v>
      </c>
      <c r="Q218" s="88">
        <f t="shared" si="111"/>
        <v>326.4649999999999</v>
      </c>
      <c r="R218" s="60">
        <f t="shared" si="111"/>
        <v>0</v>
      </c>
      <c r="S218" s="88">
        <f t="shared" si="111"/>
        <v>326.4649999999999</v>
      </c>
      <c r="T218" s="60">
        <f t="shared" si="111"/>
        <v>0</v>
      </c>
      <c r="U218" s="88">
        <f t="shared" si="111"/>
        <v>326.4649999999999</v>
      </c>
      <c r="V218" s="60">
        <f t="shared" si="111"/>
        <v>-5.85</v>
      </c>
      <c r="W218" s="88">
        <f t="shared" si="111"/>
        <v>320.6149999999999</v>
      </c>
      <c r="X218" s="60">
        <f t="shared" si="111"/>
        <v>0</v>
      </c>
      <c r="Y218" s="88">
        <f t="shared" si="111"/>
        <v>320.6149999999999</v>
      </c>
      <c r="Z218" s="60">
        <f>Z219+Z220</f>
        <v>-0.46</v>
      </c>
      <c r="AA218" s="88">
        <f>AA219+AA220</f>
        <v>320.1549999999999</v>
      </c>
      <c r="AB218" s="60">
        <f>AB219+AB220</f>
        <v>17.900000000000002</v>
      </c>
      <c r="AC218" s="88">
        <f>AC219+AC220</f>
        <v>338.05499999999995</v>
      </c>
    </row>
    <row r="219" spans="1:29" ht="25.5" hidden="1">
      <c r="A219" s="128" t="s">
        <v>63</v>
      </c>
      <c r="B219" s="116" t="s">
        <v>406</v>
      </c>
      <c r="C219" s="127" t="s">
        <v>52</v>
      </c>
      <c r="D219" s="127" t="s">
        <v>46</v>
      </c>
      <c r="E219" s="118" t="s">
        <v>110</v>
      </c>
      <c r="F219" s="127" t="s">
        <v>64</v>
      </c>
      <c r="G219" s="60">
        <f>9.93+2.1</f>
        <v>12.03</v>
      </c>
      <c r="H219" s="60"/>
      <c r="I219" s="211">
        <f>G219+H219</f>
        <v>12.03</v>
      </c>
      <c r="J219" s="211"/>
      <c r="K219" s="212">
        <f>I219+J219</f>
        <v>12.03</v>
      </c>
      <c r="L219" s="211"/>
      <c r="M219" s="212">
        <f>K219+L219</f>
        <v>12.03</v>
      </c>
      <c r="N219" s="211"/>
      <c r="O219" s="212">
        <f>M219+N219</f>
        <v>12.03</v>
      </c>
      <c r="P219" s="211"/>
      <c r="Q219" s="212">
        <f>O219+P219</f>
        <v>12.03</v>
      </c>
      <c r="R219" s="211"/>
      <c r="S219" s="212">
        <f>Q219+R219</f>
        <v>12.03</v>
      </c>
      <c r="T219" s="211"/>
      <c r="U219" s="212">
        <f>S219+T219</f>
        <v>12.03</v>
      </c>
      <c r="V219" s="211"/>
      <c r="W219" s="212">
        <f>U219+V219</f>
        <v>12.03</v>
      </c>
      <c r="X219" s="211"/>
      <c r="Y219" s="212">
        <f>W219+X219</f>
        <v>12.03</v>
      </c>
      <c r="Z219" s="211"/>
      <c r="AA219" s="212">
        <f>Y219+Z219</f>
        <v>12.03</v>
      </c>
      <c r="AB219" s="211">
        <v>-0.4</v>
      </c>
      <c r="AC219" s="212">
        <f>AA219+AB219</f>
        <v>11.629999999999999</v>
      </c>
    </row>
    <row r="220" spans="1:29" ht="26.25" customHeight="1" hidden="1">
      <c r="A220" s="128" t="s">
        <v>334</v>
      </c>
      <c r="B220" s="116" t="s">
        <v>406</v>
      </c>
      <c r="C220" s="127" t="s">
        <v>52</v>
      </c>
      <c r="D220" s="127" t="s">
        <v>46</v>
      </c>
      <c r="E220" s="118" t="s">
        <v>110</v>
      </c>
      <c r="F220" s="127" t="s">
        <v>65</v>
      </c>
      <c r="G220" s="60">
        <f>150.195+48.8+18.54+15+1+6.1</f>
        <v>239.635</v>
      </c>
      <c r="H220" s="60">
        <v>16.4</v>
      </c>
      <c r="I220" s="211">
        <f>G220+H220</f>
        <v>256.03499999999997</v>
      </c>
      <c r="J220" s="211">
        <v>40.7</v>
      </c>
      <c r="K220" s="212">
        <f>I220+J220</f>
        <v>296.73499999999996</v>
      </c>
      <c r="L220" s="211">
        <v>4</v>
      </c>
      <c r="M220" s="212">
        <f>K220+L220</f>
        <v>300.73499999999996</v>
      </c>
      <c r="N220" s="211">
        <v>13.7</v>
      </c>
      <c r="O220" s="212">
        <f>M220+N220</f>
        <v>314.43499999999995</v>
      </c>
      <c r="P220" s="211"/>
      <c r="Q220" s="212">
        <f>O220+P220</f>
        <v>314.43499999999995</v>
      </c>
      <c r="R220" s="211"/>
      <c r="S220" s="212">
        <f>Q220+R220</f>
        <v>314.43499999999995</v>
      </c>
      <c r="T220" s="211"/>
      <c r="U220" s="212">
        <f>S220+T220</f>
        <v>314.43499999999995</v>
      </c>
      <c r="V220" s="211">
        <v>-5.85</v>
      </c>
      <c r="W220" s="212">
        <f>U220+V220</f>
        <v>308.5849999999999</v>
      </c>
      <c r="X220" s="211"/>
      <c r="Y220" s="212">
        <f>W220+X220</f>
        <v>308.5849999999999</v>
      </c>
      <c r="Z220" s="212">
        <v>-0.46</v>
      </c>
      <c r="AA220" s="212">
        <f>Y220+Z220</f>
        <v>308.12499999999994</v>
      </c>
      <c r="AB220" s="212">
        <v>18.3</v>
      </c>
      <c r="AC220" s="212">
        <f>AA220+AB220</f>
        <v>326.42499999999995</v>
      </c>
    </row>
    <row r="221" spans="1:29" s="20" customFormat="1" ht="26.25" customHeight="1">
      <c r="A221" s="79" t="s">
        <v>111</v>
      </c>
      <c r="B221" s="77" t="s">
        <v>112</v>
      </c>
      <c r="C221" s="78" t="s">
        <v>52</v>
      </c>
      <c r="D221" s="78" t="s">
        <v>46</v>
      </c>
      <c r="E221" s="97" t="s">
        <v>113</v>
      </c>
      <c r="F221" s="78"/>
      <c r="G221" s="239"/>
      <c r="H221" s="239"/>
      <c r="I221" s="239"/>
      <c r="J221" s="239"/>
      <c r="K221" s="240"/>
      <c r="L221" s="239"/>
      <c r="M221" s="240"/>
      <c r="N221" s="239">
        <f aca="true" t="shared" si="112" ref="N221:AC223">N222</f>
        <v>0</v>
      </c>
      <c r="O221" s="240">
        <f t="shared" si="112"/>
        <v>131.3</v>
      </c>
      <c r="P221" s="240">
        <f t="shared" si="112"/>
        <v>1.121</v>
      </c>
      <c r="Q221" s="240">
        <f t="shared" si="112"/>
        <v>132.421</v>
      </c>
      <c r="R221" s="240">
        <f t="shared" si="112"/>
        <v>0</v>
      </c>
      <c r="S221" s="240">
        <f t="shared" si="112"/>
        <v>132.421</v>
      </c>
      <c r="T221" s="240">
        <f t="shared" si="112"/>
        <v>0</v>
      </c>
      <c r="U221" s="240">
        <f t="shared" si="112"/>
        <v>132.421</v>
      </c>
      <c r="V221" s="240">
        <f t="shared" si="112"/>
        <v>0</v>
      </c>
      <c r="W221" s="240">
        <f t="shared" si="112"/>
        <v>132.421</v>
      </c>
      <c r="X221" s="240">
        <f t="shared" si="112"/>
        <v>0</v>
      </c>
      <c r="Y221" s="240">
        <f t="shared" si="112"/>
        <v>132.421</v>
      </c>
      <c r="Z221" s="240">
        <f t="shared" si="112"/>
        <v>-10</v>
      </c>
      <c r="AA221" s="240">
        <f t="shared" si="112"/>
        <v>122.42099999999999</v>
      </c>
      <c r="AB221" s="240">
        <f t="shared" si="112"/>
        <v>-3</v>
      </c>
      <c r="AC221" s="240">
        <f t="shared" si="112"/>
        <v>119.42099999999999</v>
      </c>
    </row>
    <row r="222" spans="1:29" ht="25.5">
      <c r="A222" s="36" t="s">
        <v>119</v>
      </c>
      <c r="B222" s="69" t="s">
        <v>406</v>
      </c>
      <c r="C222" s="34" t="s">
        <v>52</v>
      </c>
      <c r="D222" s="34" t="s">
        <v>46</v>
      </c>
      <c r="E222" s="42" t="s">
        <v>114</v>
      </c>
      <c r="F222" s="34"/>
      <c r="G222" s="60">
        <f aca="true" t="shared" si="113" ref="G222:M223">G223</f>
        <v>150.3</v>
      </c>
      <c r="H222" s="60">
        <f t="shared" si="113"/>
        <v>-19</v>
      </c>
      <c r="I222" s="60">
        <f t="shared" si="113"/>
        <v>131.3</v>
      </c>
      <c r="J222" s="60">
        <f t="shared" si="113"/>
        <v>0</v>
      </c>
      <c r="K222" s="88">
        <f t="shared" si="113"/>
        <v>131.3</v>
      </c>
      <c r="L222" s="60">
        <f t="shared" si="113"/>
        <v>0</v>
      </c>
      <c r="M222" s="88">
        <f t="shared" si="113"/>
        <v>131.3</v>
      </c>
      <c r="N222" s="60">
        <f t="shared" si="112"/>
        <v>0</v>
      </c>
      <c r="O222" s="88">
        <f t="shared" si="112"/>
        <v>131.3</v>
      </c>
      <c r="P222" s="88">
        <f t="shared" si="112"/>
        <v>1.121</v>
      </c>
      <c r="Q222" s="88">
        <f t="shared" si="112"/>
        <v>132.421</v>
      </c>
      <c r="R222" s="88">
        <f t="shared" si="112"/>
        <v>0</v>
      </c>
      <c r="S222" s="88">
        <f t="shared" si="112"/>
        <v>132.421</v>
      </c>
      <c r="T222" s="88">
        <f t="shared" si="112"/>
        <v>0</v>
      </c>
      <c r="U222" s="88">
        <f t="shared" si="112"/>
        <v>132.421</v>
      </c>
      <c r="V222" s="88">
        <f t="shared" si="112"/>
        <v>0</v>
      </c>
      <c r="W222" s="88">
        <f t="shared" si="112"/>
        <v>132.421</v>
      </c>
      <c r="X222" s="88">
        <f t="shared" si="112"/>
        <v>0</v>
      </c>
      <c r="Y222" s="88">
        <f t="shared" si="112"/>
        <v>132.421</v>
      </c>
      <c r="Z222" s="88">
        <f t="shared" si="112"/>
        <v>-10</v>
      </c>
      <c r="AA222" s="88">
        <f t="shared" si="112"/>
        <v>122.42099999999999</v>
      </c>
      <c r="AB222" s="88">
        <f t="shared" si="112"/>
        <v>-3</v>
      </c>
      <c r="AC222" s="88">
        <f t="shared" si="112"/>
        <v>119.42099999999999</v>
      </c>
    </row>
    <row r="223" spans="1:29" ht="42" customHeight="1">
      <c r="A223" s="114" t="s">
        <v>452</v>
      </c>
      <c r="B223" s="69" t="s">
        <v>406</v>
      </c>
      <c r="C223" s="34" t="s">
        <v>52</v>
      </c>
      <c r="D223" s="34" t="s">
        <v>46</v>
      </c>
      <c r="E223" s="42" t="s">
        <v>114</v>
      </c>
      <c r="F223" s="34" t="s">
        <v>341</v>
      </c>
      <c r="G223" s="60">
        <f t="shared" si="113"/>
        <v>150.3</v>
      </c>
      <c r="H223" s="60">
        <f t="shared" si="113"/>
        <v>-19</v>
      </c>
      <c r="I223" s="60">
        <f t="shared" si="113"/>
        <v>131.3</v>
      </c>
      <c r="J223" s="60">
        <f t="shared" si="113"/>
        <v>0</v>
      </c>
      <c r="K223" s="88">
        <f t="shared" si="113"/>
        <v>131.3</v>
      </c>
      <c r="L223" s="60">
        <f t="shared" si="113"/>
        <v>0</v>
      </c>
      <c r="M223" s="88">
        <f t="shared" si="113"/>
        <v>131.3</v>
      </c>
      <c r="N223" s="60">
        <f t="shared" si="112"/>
        <v>0</v>
      </c>
      <c r="O223" s="88">
        <f t="shared" si="112"/>
        <v>131.3</v>
      </c>
      <c r="P223" s="88">
        <f t="shared" si="112"/>
        <v>1.121</v>
      </c>
      <c r="Q223" s="88">
        <f t="shared" si="112"/>
        <v>132.421</v>
      </c>
      <c r="R223" s="88">
        <f t="shared" si="112"/>
        <v>0</v>
      </c>
      <c r="S223" s="88">
        <f t="shared" si="112"/>
        <v>132.421</v>
      </c>
      <c r="T223" s="88">
        <f t="shared" si="112"/>
        <v>0</v>
      </c>
      <c r="U223" s="88">
        <f t="shared" si="112"/>
        <v>132.421</v>
      </c>
      <c r="V223" s="88">
        <f t="shared" si="112"/>
        <v>0</v>
      </c>
      <c r="W223" s="88">
        <f t="shared" si="112"/>
        <v>132.421</v>
      </c>
      <c r="X223" s="88">
        <f t="shared" si="112"/>
        <v>0</v>
      </c>
      <c r="Y223" s="88">
        <f t="shared" si="112"/>
        <v>132.421</v>
      </c>
      <c r="Z223" s="88">
        <f t="shared" si="112"/>
        <v>-10</v>
      </c>
      <c r="AA223" s="88">
        <f t="shared" si="112"/>
        <v>122.42099999999999</v>
      </c>
      <c r="AB223" s="88">
        <f t="shared" si="112"/>
        <v>-3</v>
      </c>
      <c r="AC223" s="88">
        <f t="shared" si="112"/>
        <v>119.42099999999999</v>
      </c>
    </row>
    <row r="224" spans="1:29" ht="18" customHeight="1">
      <c r="A224" s="36" t="s">
        <v>32</v>
      </c>
      <c r="B224" s="69" t="s">
        <v>406</v>
      </c>
      <c r="C224" s="34" t="s">
        <v>52</v>
      </c>
      <c r="D224" s="34" t="s">
        <v>46</v>
      </c>
      <c r="E224" s="42" t="s">
        <v>114</v>
      </c>
      <c r="F224" s="28" t="s">
        <v>96</v>
      </c>
      <c r="G224" s="60">
        <f aca="true" t="shared" si="114" ref="G224:M224">G225+G227</f>
        <v>150.3</v>
      </c>
      <c r="H224" s="60">
        <f t="shared" si="114"/>
        <v>-19</v>
      </c>
      <c r="I224" s="60">
        <f t="shared" si="114"/>
        <v>131.3</v>
      </c>
      <c r="J224" s="60">
        <f t="shared" si="114"/>
        <v>0</v>
      </c>
      <c r="K224" s="88">
        <f t="shared" si="114"/>
        <v>131.3</v>
      </c>
      <c r="L224" s="60">
        <f t="shared" si="114"/>
        <v>0</v>
      </c>
      <c r="M224" s="88">
        <f t="shared" si="114"/>
        <v>131.3</v>
      </c>
      <c r="N224" s="60">
        <f aca="true" t="shared" si="115" ref="N224:Y224">N225+N227+N226</f>
        <v>0</v>
      </c>
      <c r="O224" s="88">
        <f t="shared" si="115"/>
        <v>131.3</v>
      </c>
      <c r="P224" s="88">
        <f t="shared" si="115"/>
        <v>1.121</v>
      </c>
      <c r="Q224" s="88">
        <f t="shared" si="115"/>
        <v>132.421</v>
      </c>
      <c r="R224" s="88">
        <f t="shared" si="115"/>
        <v>0</v>
      </c>
      <c r="S224" s="88">
        <f t="shared" si="115"/>
        <v>132.421</v>
      </c>
      <c r="T224" s="88">
        <f t="shared" si="115"/>
        <v>0</v>
      </c>
      <c r="U224" s="88">
        <f t="shared" si="115"/>
        <v>132.421</v>
      </c>
      <c r="V224" s="88">
        <f t="shared" si="115"/>
        <v>0</v>
      </c>
      <c r="W224" s="88">
        <f t="shared" si="115"/>
        <v>132.421</v>
      </c>
      <c r="X224" s="88">
        <f t="shared" si="115"/>
        <v>0</v>
      </c>
      <c r="Y224" s="88">
        <f t="shared" si="115"/>
        <v>132.421</v>
      </c>
      <c r="Z224" s="88">
        <f>Z225+Z227+Z226</f>
        <v>-10</v>
      </c>
      <c r="AA224" s="88">
        <f>AA225+AA227+AA226</f>
        <v>122.42099999999999</v>
      </c>
      <c r="AB224" s="88">
        <f>AB225+AB227+AB226</f>
        <v>-3</v>
      </c>
      <c r="AC224" s="88">
        <f>AC225+AC227+AC226</f>
        <v>119.42099999999999</v>
      </c>
    </row>
    <row r="225" spans="1:29" ht="15.75" hidden="1">
      <c r="A225" s="128" t="s">
        <v>11</v>
      </c>
      <c r="B225" s="116" t="s">
        <v>406</v>
      </c>
      <c r="C225" s="127" t="s">
        <v>52</v>
      </c>
      <c r="D225" s="127" t="s">
        <v>46</v>
      </c>
      <c r="E225" s="118" t="s">
        <v>114</v>
      </c>
      <c r="F225" s="127" t="s">
        <v>80</v>
      </c>
      <c r="G225" s="60">
        <v>115.3</v>
      </c>
      <c r="H225" s="60">
        <v>-14</v>
      </c>
      <c r="I225" s="211">
        <f>G225+H225</f>
        <v>101.3</v>
      </c>
      <c r="J225" s="211"/>
      <c r="K225" s="212">
        <f>I225+J225</f>
        <v>101.3</v>
      </c>
      <c r="L225" s="211"/>
      <c r="M225" s="212">
        <f>K225+L225</f>
        <v>101.3</v>
      </c>
      <c r="N225" s="211"/>
      <c r="O225" s="212">
        <f>M225+N225</f>
        <v>101.3</v>
      </c>
      <c r="P225" s="212">
        <v>1.121</v>
      </c>
      <c r="Q225" s="212">
        <f>O225+P225</f>
        <v>102.42099999999999</v>
      </c>
      <c r="R225" s="212"/>
      <c r="S225" s="212">
        <f>Q225+R225</f>
        <v>102.42099999999999</v>
      </c>
      <c r="T225" s="212"/>
      <c r="U225" s="212">
        <f>S225+T225</f>
        <v>102.42099999999999</v>
      </c>
      <c r="V225" s="212"/>
      <c r="W225" s="212">
        <f>U225+V225</f>
        <v>102.42099999999999</v>
      </c>
      <c r="X225" s="212"/>
      <c r="Y225" s="212">
        <f>W225+X225</f>
        <v>102.42099999999999</v>
      </c>
      <c r="Z225" s="212">
        <v>-7</v>
      </c>
      <c r="AA225" s="212">
        <f>Y225+Z225</f>
        <v>95.42099999999999</v>
      </c>
      <c r="AB225" s="212"/>
      <c r="AC225" s="212">
        <f>AA225+AB225</f>
        <v>95.42099999999999</v>
      </c>
    </row>
    <row r="226" spans="1:29" ht="29.25" customHeight="1" hidden="1">
      <c r="A226" s="128" t="s">
        <v>335</v>
      </c>
      <c r="B226" s="116" t="s">
        <v>340</v>
      </c>
      <c r="C226" s="127" t="s">
        <v>52</v>
      </c>
      <c r="D226" s="127" t="s">
        <v>46</v>
      </c>
      <c r="E226" s="118" t="s">
        <v>114</v>
      </c>
      <c r="F226" s="127" t="s">
        <v>81</v>
      </c>
      <c r="G226" s="60"/>
      <c r="H226" s="60"/>
      <c r="I226" s="211">
        <f>G226+H226</f>
        <v>0</v>
      </c>
      <c r="J226" s="211"/>
      <c r="K226" s="212">
        <f>I226+J226</f>
        <v>0</v>
      </c>
      <c r="L226" s="211"/>
      <c r="M226" s="212">
        <f>K226+L226</f>
        <v>0</v>
      </c>
      <c r="N226" s="211"/>
      <c r="O226" s="212">
        <f>M226+N226</f>
        <v>0</v>
      </c>
      <c r="P226" s="211"/>
      <c r="Q226" s="212">
        <f>O226+P226</f>
        <v>0</v>
      </c>
      <c r="R226" s="211"/>
      <c r="S226" s="212">
        <f>Q226+R226</f>
        <v>0</v>
      </c>
      <c r="T226" s="211"/>
      <c r="U226" s="212">
        <f>S226+T226</f>
        <v>0</v>
      </c>
      <c r="V226" s="211"/>
      <c r="W226" s="212">
        <f>U226+V226</f>
        <v>0</v>
      </c>
      <c r="X226" s="211"/>
      <c r="Y226" s="212">
        <f>W226+X226</f>
        <v>0</v>
      </c>
      <c r="Z226" s="211"/>
      <c r="AA226" s="212">
        <f>Y226+Z226</f>
        <v>0</v>
      </c>
      <c r="AB226" s="211"/>
      <c r="AC226" s="212">
        <f>AA226+AB226</f>
        <v>0</v>
      </c>
    </row>
    <row r="227" spans="1:29" ht="29.25" customHeight="1" hidden="1">
      <c r="A227" s="128" t="s">
        <v>13</v>
      </c>
      <c r="B227" s="116" t="s">
        <v>406</v>
      </c>
      <c r="C227" s="127" t="s">
        <v>52</v>
      </c>
      <c r="D227" s="127" t="s">
        <v>46</v>
      </c>
      <c r="E227" s="118" t="s">
        <v>114</v>
      </c>
      <c r="F227" s="127" t="s">
        <v>416</v>
      </c>
      <c r="G227" s="60">
        <v>35</v>
      </c>
      <c r="H227" s="60">
        <v>-5</v>
      </c>
      <c r="I227" s="211">
        <f>G227+H227</f>
        <v>30</v>
      </c>
      <c r="J227" s="211"/>
      <c r="K227" s="212">
        <f>I227+J227</f>
        <v>30</v>
      </c>
      <c r="L227" s="211"/>
      <c r="M227" s="212">
        <f>K227+L227</f>
        <v>30</v>
      </c>
      <c r="N227" s="211"/>
      <c r="O227" s="212">
        <f>M227+N227</f>
        <v>30</v>
      </c>
      <c r="P227" s="211"/>
      <c r="Q227" s="212">
        <f>O227+P227</f>
        <v>30</v>
      </c>
      <c r="R227" s="211"/>
      <c r="S227" s="212">
        <f>Q227+R227</f>
        <v>30</v>
      </c>
      <c r="T227" s="211"/>
      <c r="U227" s="212">
        <f>S227+T227</f>
        <v>30</v>
      </c>
      <c r="V227" s="211"/>
      <c r="W227" s="212">
        <f>U227+V227</f>
        <v>30</v>
      </c>
      <c r="X227" s="211"/>
      <c r="Y227" s="212">
        <f>W227+X227</f>
        <v>30</v>
      </c>
      <c r="Z227" s="211">
        <v>-3</v>
      </c>
      <c r="AA227" s="212">
        <f>Y227+Z227</f>
        <v>27</v>
      </c>
      <c r="AB227" s="211">
        <v>-3</v>
      </c>
      <c r="AC227" s="212">
        <f>AA227+AB227</f>
        <v>24</v>
      </c>
    </row>
    <row r="228" spans="1:29" s="95" customFormat="1" ht="27" customHeight="1">
      <c r="A228" s="154" t="s">
        <v>436</v>
      </c>
      <c r="B228" s="106" t="s">
        <v>406</v>
      </c>
      <c r="C228" s="92" t="s">
        <v>52</v>
      </c>
      <c r="D228" s="92" t="s">
        <v>46</v>
      </c>
      <c r="E228" s="155" t="s">
        <v>379</v>
      </c>
      <c r="F228" s="137"/>
      <c r="G228" s="140">
        <f aca="true" t="shared" si="116" ref="G228:AB231">G229</f>
        <v>40</v>
      </c>
      <c r="H228" s="140">
        <f t="shared" si="116"/>
        <v>0</v>
      </c>
      <c r="I228" s="140">
        <f t="shared" si="116"/>
        <v>40</v>
      </c>
      <c r="J228" s="140">
        <f t="shared" si="116"/>
        <v>0</v>
      </c>
      <c r="K228" s="51">
        <f t="shared" si="116"/>
        <v>40</v>
      </c>
      <c r="L228" s="140">
        <f t="shared" si="116"/>
        <v>0</v>
      </c>
      <c r="M228" s="51">
        <f t="shared" si="116"/>
        <v>40</v>
      </c>
      <c r="N228" s="140">
        <f t="shared" si="116"/>
        <v>0</v>
      </c>
      <c r="O228" s="51">
        <f t="shared" si="116"/>
        <v>40</v>
      </c>
      <c r="P228" s="140">
        <f t="shared" si="116"/>
        <v>0</v>
      </c>
      <c r="Q228" s="51">
        <f t="shared" si="116"/>
        <v>40</v>
      </c>
      <c r="R228" s="140">
        <f t="shared" si="116"/>
        <v>0</v>
      </c>
      <c r="S228" s="51">
        <f t="shared" si="116"/>
        <v>40</v>
      </c>
      <c r="T228" s="140">
        <f t="shared" si="116"/>
        <v>0</v>
      </c>
      <c r="U228" s="51">
        <f t="shared" si="116"/>
        <v>40</v>
      </c>
      <c r="V228" s="140">
        <f t="shared" si="116"/>
        <v>0</v>
      </c>
      <c r="W228" s="51">
        <f t="shared" si="116"/>
        <v>40</v>
      </c>
      <c r="X228" s="140">
        <f t="shared" si="116"/>
        <v>0</v>
      </c>
      <c r="Y228" s="51">
        <f t="shared" si="116"/>
        <v>40</v>
      </c>
      <c r="Z228" s="140">
        <f t="shared" si="116"/>
        <v>0</v>
      </c>
      <c r="AA228" s="51">
        <f t="shared" si="116"/>
        <v>40</v>
      </c>
      <c r="AB228" s="140">
        <f t="shared" si="116"/>
        <v>-10</v>
      </c>
      <c r="AC228" s="51">
        <f>AC229</f>
        <v>30</v>
      </c>
    </row>
    <row r="229" spans="1:29" s="6" customFormat="1" ht="15" customHeight="1">
      <c r="A229" s="156" t="s">
        <v>31</v>
      </c>
      <c r="B229" s="69" t="s">
        <v>406</v>
      </c>
      <c r="C229" s="78" t="s">
        <v>82</v>
      </c>
      <c r="D229" s="78" t="s">
        <v>46</v>
      </c>
      <c r="E229" s="81" t="s">
        <v>390</v>
      </c>
      <c r="F229" s="83"/>
      <c r="G229" s="82">
        <f t="shared" si="116"/>
        <v>40</v>
      </c>
      <c r="H229" s="82">
        <f t="shared" si="116"/>
        <v>0</v>
      </c>
      <c r="I229" s="82">
        <f t="shared" si="116"/>
        <v>40</v>
      </c>
      <c r="J229" s="82">
        <f t="shared" si="116"/>
        <v>0</v>
      </c>
      <c r="K229" s="213">
        <f t="shared" si="116"/>
        <v>40</v>
      </c>
      <c r="L229" s="82">
        <f t="shared" si="116"/>
        <v>0</v>
      </c>
      <c r="M229" s="213">
        <f t="shared" si="116"/>
        <v>40</v>
      </c>
      <c r="N229" s="82">
        <f t="shared" si="116"/>
        <v>0</v>
      </c>
      <c r="O229" s="213">
        <f t="shared" si="116"/>
        <v>40</v>
      </c>
      <c r="P229" s="82">
        <f t="shared" si="116"/>
        <v>0</v>
      </c>
      <c r="Q229" s="213">
        <f t="shared" si="116"/>
        <v>40</v>
      </c>
      <c r="R229" s="82">
        <f t="shared" si="116"/>
        <v>0</v>
      </c>
      <c r="S229" s="213">
        <f t="shared" si="116"/>
        <v>40</v>
      </c>
      <c r="T229" s="82">
        <f t="shared" si="116"/>
        <v>0</v>
      </c>
      <c r="U229" s="213">
        <f t="shared" si="116"/>
        <v>40</v>
      </c>
      <c r="V229" s="82">
        <f aca="true" t="shared" si="117" ref="V229:AB231">V230</f>
        <v>0</v>
      </c>
      <c r="W229" s="213">
        <f t="shared" si="117"/>
        <v>40</v>
      </c>
      <c r="X229" s="82">
        <f t="shared" si="117"/>
        <v>0</v>
      </c>
      <c r="Y229" s="213">
        <f t="shared" si="117"/>
        <v>40</v>
      </c>
      <c r="Z229" s="82">
        <f t="shared" si="117"/>
        <v>0</v>
      </c>
      <c r="AA229" s="213">
        <f t="shared" si="117"/>
        <v>40</v>
      </c>
      <c r="AB229" s="82">
        <f t="shared" si="117"/>
        <v>-10</v>
      </c>
      <c r="AC229" s="213">
        <f>AC230</f>
        <v>30</v>
      </c>
    </row>
    <row r="230" spans="1:29" s="6" customFormat="1" ht="28.5" customHeight="1">
      <c r="A230" s="46" t="s">
        <v>456</v>
      </c>
      <c r="B230" s="69" t="s">
        <v>406</v>
      </c>
      <c r="C230" s="34" t="s">
        <v>52</v>
      </c>
      <c r="D230" s="34" t="s">
        <v>46</v>
      </c>
      <c r="E230" s="42" t="s">
        <v>390</v>
      </c>
      <c r="F230" s="28" t="s">
        <v>457</v>
      </c>
      <c r="G230" s="82">
        <f t="shared" si="116"/>
        <v>40</v>
      </c>
      <c r="H230" s="82">
        <f t="shared" si="116"/>
        <v>0</v>
      </c>
      <c r="I230" s="173">
        <f t="shared" si="116"/>
        <v>40</v>
      </c>
      <c r="J230" s="82">
        <f t="shared" si="116"/>
        <v>0</v>
      </c>
      <c r="K230" s="52">
        <f t="shared" si="116"/>
        <v>40</v>
      </c>
      <c r="L230" s="82">
        <f t="shared" si="116"/>
        <v>0</v>
      </c>
      <c r="M230" s="52">
        <f t="shared" si="116"/>
        <v>40</v>
      </c>
      <c r="N230" s="82">
        <f t="shared" si="116"/>
        <v>0</v>
      </c>
      <c r="O230" s="52">
        <f t="shared" si="116"/>
        <v>40</v>
      </c>
      <c r="P230" s="82">
        <f t="shared" si="116"/>
        <v>0</v>
      </c>
      <c r="Q230" s="52">
        <f t="shared" si="116"/>
        <v>40</v>
      </c>
      <c r="R230" s="82">
        <f t="shared" si="116"/>
        <v>0</v>
      </c>
      <c r="S230" s="52">
        <f t="shared" si="116"/>
        <v>40</v>
      </c>
      <c r="T230" s="82">
        <f t="shared" si="116"/>
        <v>0</v>
      </c>
      <c r="U230" s="52">
        <f t="shared" si="116"/>
        <v>40</v>
      </c>
      <c r="V230" s="82">
        <f t="shared" si="117"/>
        <v>0</v>
      </c>
      <c r="W230" s="52">
        <f t="shared" si="117"/>
        <v>40</v>
      </c>
      <c r="X230" s="82">
        <f t="shared" si="117"/>
        <v>0</v>
      </c>
      <c r="Y230" s="52">
        <f t="shared" si="117"/>
        <v>40</v>
      </c>
      <c r="Z230" s="82">
        <f t="shared" si="117"/>
        <v>0</v>
      </c>
      <c r="AA230" s="52">
        <f t="shared" si="117"/>
        <v>40</v>
      </c>
      <c r="AB230" s="82">
        <f t="shared" si="117"/>
        <v>-10</v>
      </c>
      <c r="AC230" s="52">
        <f>AC231</f>
        <v>30</v>
      </c>
    </row>
    <row r="231" spans="1:29" s="6" customFormat="1" ht="27.75" customHeight="1">
      <c r="A231" s="33" t="s">
        <v>458</v>
      </c>
      <c r="B231" s="69" t="s">
        <v>406</v>
      </c>
      <c r="C231" s="34" t="s">
        <v>52</v>
      </c>
      <c r="D231" s="34" t="s">
        <v>46</v>
      </c>
      <c r="E231" s="42" t="s">
        <v>390</v>
      </c>
      <c r="F231" s="28" t="s">
        <v>424</v>
      </c>
      <c r="G231" s="82">
        <f t="shared" si="116"/>
        <v>40</v>
      </c>
      <c r="H231" s="82">
        <f t="shared" si="116"/>
        <v>0</v>
      </c>
      <c r="I231" s="173">
        <f t="shared" si="116"/>
        <v>40</v>
      </c>
      <c r="J231" s="82">
        <f t="shared" si="116"/>
        <v>0</v>
      </c>
      <c r="K231" s="52">
        <f t="shared" si="116"/>
        <v>40</v>
      </c>
      <c r="L231" s="82">
        <f t="shared" si="116"/>
        <v>0</v>
      </c>
      <c r="M231" s="52">
        <f t="shared" si="116"/>
        <v>40</v>
      </c>
      <c r="N231" s="82">
        <f t="shared" si="116"/>
        <v>0</v>
      </c>
      <c r="O231" s="52">
        <f t="shared" si="116"/>
        <v>40</v>
      </c>
      <c r="P231" s="82">
        <f t="shared" si="116"/>
        <v>0</v>
      </c>
      <c r="Q231" s="52">
        <f t="shared" si="116"/>
        <v>40</v>
      </c>
      <c r="R231" s="82">
        <f t="shared" si="116"/>
        <v>0</v>
      </c>
      <c r="S231" s="52">
        <f t="shared" si="116"/>
        <v>40</v>
      </c>
      <c r="T231" s="82">
        <f t="shared" si="116"/>
        <v>0</v>
      </c>
      <c r="U231" s="52">
        <f t="shared" si="116"/>
        <v>40</v>
      </c>
      <c r="V231" s="82">
        <f t="shared" si="117"/>
        <v>0</v>
      </c>
      <c r="W231" s="52">
        <f t="shared" si="117"/>
        <v>40</v>
      </c>
      <c r="X231" s="82">
        <f t="shared" si="117"/>
        <v>0</v>
      </c>
      <c r="Y231" s="52">
        <f t="shared" si="117"/>
        <v>40</v>
      </c>
      <c r="Z231" s="82">
        <f t="shared" si="117"/>
        <v>0</v>
      </c>
      <c r="AA231" s="52">
        <f t="shared" si="117"/>
        <v>40</v>
      </c>
      <c r="AB231" s="82">
        <f t="shared" si="117"/>
        <v>-10</v>
      </c>
      <c r="AC231" s="52">
        <f>AC232</f>
        <v>30</v>
      </c>
    </row>
    <row r="232" spans="1:29" ht="26.25" customHeight="1" hidden="1">
      <c r="A232" s="128" t="s">
        <v>334</v>
      </c>
      <c r="B232" s="69" t="s">
        <v>406</v>
      </c>
      <c r="C232" s="127" t="s">
        <v>52</v>
      </c>
      <c r="D232" s="127" t="s">
        <v>46</v>
      </c>
      <c r="E232" s="118" t="s">
        <v>390</v>
      </c>
      <c r="F232" s="127" t="s">
        <v>65</v>
      </c>
      <c r="G232" s="60">
        <v>40</v>
      </c>
      <c r="H232" s="60"/>
      <c r="I232" s="60">
        <f>G232+H232</f>
        <v>40</v>
      </c>
      <c r="J232" s="60"/>
      <c r="K232" s="88">
        <f>I232+J232</f>
        <v>40</v>
      </c>
      <c r="L232" s="60"/>
      <c r="M232" s="88">
        <f>K232+L232</f>
        <v>40</v>
      </c>
      <c r="N232" s="60"/>
      <c r="O232" s="88">
        <f>M232+N232</f>
        <v>40</v>
      </c>
      <c r="P232" s="60"/>
      <c r="Q232" s="88">
        <f>O232+P232</f>
        <v>40</v>
      </c>
      <c r="R232" s="60"/>
      <c r="S232" s="88">
        <f>Q232+R232</f>
        <v>40</v>
      </c>
      <c r="T232" s="60"/>
      <c r="U232" s="88">
        <f>S232+T232</f>
        <v>40</v>
      </c>
      <c r="V232" s="60"/>
      <c r="W232" s="88">
        <f>U232+V232</f>
        <v>40</v>
      </c>
      <c r="X232" s="60"/>
      <c r="Y232" s="88">
        <f>W232+X232</f>
        <v>40</v>
      </c>
      <c r="Z232" s="60"/>
      <c r="AA232" s="88">
        <f>Y232+Z232</f>
        <v>40</v>
      </c>
      <c r="AB232" s="60">
        <v>-10</v>
      </c>
      <c r="AC232" s="88">
        <f>AA232+AB232</f>
        <v>30</v>
      </c>
    </row>
    <row r="233" spans="1:29" ht="14.25" customHeight="1">
      <c r="A233" s="40" t="s">
        <v>86</v>
      </c>
      <c r="B233" s="68" t="s">
        <v>406</v>
      </c>
      <c r="C233" s="43" t="s">
        <v>87</v>
      </c>
      <c r="D233" s="43"/>
      <c r="E233" s="42"/>
      <c r="F233" s="43"/>
      <c r="G233" s="66">
        <f aca="true" t="shared" si="118" ref="G233:AB236">G234</f>
        <v>43.2</v>
      </c>
      <c r="H233" s="66">
        <f t="shared" si="118"/>
        <v>0</v>
      </c>
      <c r="I233" s="66">
        <f t="shared" si="118"/>
        <v>43.2</v>
      </c>
      <c r="J233" s="66">
        <f t="shared" si="118"/>
        <v>0</v>
      </c>
      <c r="K233" s="50">
        <f t="shared" si="118"/>
        <v>43.2</v>
      </c>
      <c r="L233" s="66">
        <f t="shared" si="118"/>
        <v>0</v>
      </c>
      <c r="M233" s="50">
        <f t="shared" si="118"/>
        <v>43.2</v>
      </c>
      <c r="N233" s="66">
        <f t="shared" si="118"/>
        <v>0</v>
      </c>
      <c r="O233" s="50">
        <f t="shared" si="118"/>
        <v>43.2</v>
      </c>
      <c r="P233" s="66">
        <f t="shared" si="118"/>
        <v>0</v>
      </c>
      <c r="Q233" s="50">
        <f t="shared" si="118"/>
        <v>43.2</v>
      </c>
      <c r="R233" s="66">
        <f t="shared" si="118"/>
        <v>29.28</v>
      </c>
      <c r="S233" s="50">
        <f t="shared" si="118"/>
        <v>72.48</v>
      </c>
      <c r="T233" s="66">
        <f t="shared" si="118"/>
        <v>0</v>
      </c>
      <c r="U233" s="50">
        <f t="shared" si="118"/>
        <v>72.48</v>
      </c>
      <c r="V233" s="66">
        <f t="shared" si="118"/>
        <v>0</v>
      </c>
      <c r="W233" s="50">
        <f t="shared" si="118"/>
        <v>72.48</v>
      </c>
      <c r="X233" s="66">
        <f t="shared" si="118"/>
        <v>0</v>
      </c>
      <c r="Y233" s="50">
        <f t="shared" si="118"/>
        <v>72.48</v>
      </c>
      <c r="Z233" s="66">
        <f t="shared" si="118"/>
        <v>0</v>
      </c>
      <c r="AA233" s="50">
        <f t="shared" si="118"/>
        <v>72.48</v>
      </c>
      <c r="AB233" s="66">
        <f t="shared" si="118"/>
        <v>0</v>
      </c>
      <c r="AC233" s="50">
        <f>AC234</f>
        <v>72.48</v>
      </c>
    </row>
    <row r="234" spans="1:29" s="19" customFormat="1" ht="12.75" customHeight="1">
      <c r="A234" s="157" t="s">
        <v>88</v>
      </c>
      <c r="B234" s="68" t="s">
        <v>406</v>
      </c>
      <c r="C234" s="64" t="s">
        <v>87</v>
      </c>
      <c r="D234" s="64" t="s">
        <v>46</v>
      </c>
      <c r="E234" s="119"/>
      <c r="F234" s="64"/>
      <c r="G234" s="66">
        <f t="shared" si="118"/>
        <v>43.2</v>
      </c>
      <c r="H234" s="66">
        <f t="shared" si="118"/>
        <v>0</v>
      </c>
      <c r="I234" s="66">
        <f t="shared" si="118"/>
        <v>43.2</v>
      </c>
      <c r="J234" s="66">
        <f t="shared" si="118"/>
        <v>0</v>
      </c>
      <c r="K234" s="50">
        <f t="shared" si="118"/>
        <v>43.2</v>
      </c>
      <c r="L234" s="66">
        <f t="shared" si="118"/>
        <v>0</v>
      </c>
      <c r="M234" s="50">
        <f t="shared" si="118"/>
        <v>43.2</v>
      </c>
      <c r="N234" s="66">
        <f t="shared" si="118"/>
        <v>0</v>
      </c>
      <c r="O234" s="50">
        <f t="shared" si="118"/>
        <v>43.2</v>
      </c>
      <c r="P234" s="66">
        <f t="shared" si="118"/>
        <v>0</v>
      </c>
      <c r="Q234" s="50">
        <f t="shared" si="118"/>
        <v>43.2</v>
      </c>
      <c r="R234" s="66">
        <f t="shared" si="118"/>
        <v>29.28</v>
      </c>
      <c r="S234" s="50">
        <f t="shared" si="118"/>
        <v>72.48</v>
      </c>
      <c r="T234" s="66">
        <f t="shared" si="118"/>
        <v>0</v>
      </c>
      <c r="U234" s="50">
        <f t="shared" si="118"/>
        <v>72.48</v>
      </c>
      <c r="V234" s="66">
        <f aca="true" t="shared" si="119" ref="V234:AB236">V235</f>
        <v>0</v>
      </c>
      <c r="W234" s="50">
        <f t="shared" si="119"/>
        <v>72.48</v>
      </c>
      <c r="X234" s="66">
        <f t="shared" si="119"/>
        <v>0</v>
      </c>
      <c r="Y234" s="50">
        <f t="shared" si="119"/>
        <v>72.48</v>
      </c>
      <c r="Z234" s="66">
        <f t="shared" si="119"/>
        <v>0</v>
      </c>
      <c r="AA234" s="50">
        <f t="shared" si="119"/>
        <v>72.48</v>
      </c>
      <c r="AB234" s="66">
        <f t="shared" si="119"/>
        <v>0</v>
      </c>
      <c r="AC234" s="50">
        <f>AC235</f>
        <v>72.48</v>
      </c>
    </row>
    <row r="235" spans="1:29" s="95" customFormat="1" ht="29.25" customHeight="1">
      <c r="A235" s="158" t="s">
        <v>436</v>
      </c>
      <c r="B235" s="106" t="s">
        <v>406</v>
      </c>
      <c r="C235" s="92" t="s">
        <v>87</v>
      </c>
      <c r="D235" s="92" t="s">
        <v>46</v>
      </c>
      <c r="E235" s="108" t="s">
        <v>379</v>
      </c>
      <c r="F235" s="92"/>
      <c r="G235" s="140">
        <f t="shared" si="118"/>
        <v>43.2</v>
      </c>
      <c r="H235" s="140">
        <f t="shared" si="118"/>
        <v>0</v>
      </c>
      <c r="I235" s="140">
        <f t="shared" si="118"/>
        <v>43.2</v>
      </c>
      <c r="J235" s="140">
        <f t="shared" si="118"/>
        <v>0</v>
      </c>
      <c r="K235" s="51">
        <f t="shared" si="118"/>
        <v>43.2</v>
      </c>
      <c r="L235" s="140">
        <f t="shared" si="118"/>
        <v>0</v>
      </c>
      <c r="M235" s="51">
        <f t="shared" si="118"/>
        <v>43.2</v>
      </c>
      <c r="N235" s="140">
        <f t="shared" si="118"/>
        <v>0</v>
      </c>
      <c r="O235" s="51">
        <f t="shared" si="118"/>
        <v>43.2</v>
      </c>
      <c r="P235" s="140">
        <f t="shared" si="118"/>
        <v>0</v>
      </c>
      <c r="Q235" s="51">
        <f t="shared" si="118"/>
        <v>43.2</v>
      </c>
      <c r="R235" s="140">
        <f t="shared" si="118"/>
        <v>29.28</v>
      </c>
      <c r="S235" s="51">
        <f t="shared" si="118"/>
        <v>72.48</v>
      </c>
      <c r="T235" s="140">
        <f t="shared" si="118"/>
        <v>0</v>
      </c>
      <c r="U235" s="51">
        <f t="shared" si="118"/>
        <v>72.48</v>
      </c>
      <c r="V235" s="140">
        <f t="shared" si="119"/>
        <v>0</v>
      </c>
      <c r="W235" s="51">
        <f t="shared" si="119"/>
        <v>72.48</v>
      </c>
      <c r="X235" s="140">
        <f t="shared" si="119"/>
        <v>0</v>
      </c>
      <c r="Y235" s="51">
        <f t="shared" si="119"/>
        <v>72.48</v>
      </c>
      <c r="Z235" s="140">
        <f t="shared" si="119"/>
        <v>0</v>
      </c>
      <c r="AA235" s="51">
        <f t="shared" si="119"/>
        <v>72.48</v>
      </c>
      <c r="AB235" s="140">
        <f t="shared" si="119"/>
        <v>0</v>
      </c>
      <c r="AC235" s="51">
        <f>AC236</f>
        <v>72.48</v>
      </c>
    </row>
    <row r="236" spans="1:29" s="6" customFormat="1" ht="15.75" customHeight="1">
      <c r="A236" s="132" t="s">
        <v>89</v>
      </c>
      <c r="B236" s="69" t="s">
        <v>406</v>
      </c>
      <c r="C236" s="78" t="s">
        <v>87</v>
      </c>
      <c r="D236" s="78" t="s">
        <v>46</v>
      </c>
      <c r="E236" s="81" t="s">
        <v>397</v>
      </c>
      <c r="F236" s="78"/>
      <c r="G236" s="82">
        <f t="shared" si="118"/>
        <v>43.2</v>
      </c>
      <c r="H236" s="82">
        <f t="shared" si="118"/>
        <v>0</v>
      </c>
      <c r="I236" s="82">
        <f t="shared" si="118"/>
        <v>43.2</v>
      </c>
      <c r="J236" s="82">
        <f t="shared" si="118"/>
        <v>0</v>
      </c>
      <c r="K236" s="213">
        <f t="shared" si="118"/>
        <v>43.2</v>
      </c>
      <c r="L236" s="82">
        <f t="shared" si="118"/>
        <v>0</v>
      </c>
      <c r="M236" s="213">
        <f t="shared" si="118"/>
        <v>43.2</v>
      </c>
      <c r="N236" s="82">
        <f t="shared" si="118"/>
        <v>0</v>
      </c>
      <c r="O236" s="213">
        <f t="shared" si="118"/>
        <v>43.2</v>
      </c>
      <c r="P236" s="82">
        <f t="shared" si="118"/>
        <v>0</v>
      </c>
      <c r="Q236" s="213">
        <f t="shared" si="118"/>
        <v>43.2</v>
      </c>
      <c r="R236" s="82">
        <f t="shared" si="118"/>
        <v>29.28</v>
      </c>
      <c r="S236" s="213">
        <f t="shared" si="118"/>
        <v>72.48</v>
      </c>
      <c r="T236" s="82">
        <f t="shared" si="118"/>
        <v>0</v>
      </c>
      <c r="U236" s="213">
        <f t="shared" si="118"/>
        <v>72.48</v>
      </c>
      <c r="V236" s="82">
        <f t="shared" si="119"/>
        <v>0</v>
      </c>
      <c r="W236" s="213">
        <f t="shared" si="119"/>
        <v>72.48</v>
      </c>
      <c r="X236" s="82">
        <f t="shared" si="119"/>
        <v>0</v>
      </c>
      <c r="Y236" s="213">
        <f t="shared" si="119"/>
        <v>72.48</v>
      </c>
      <c r="Z236" s="82">
        <f t="shared" si="119"/>
        <v>0</v>
      </c>
      <c r="AA236" s="213">
        <f t="shared" si="119"/>
        <v>72.48</v>
      </c>
      <c r="AB236" s="82">
        <f t="shared" si="119"/>
        <v>0</v>
      </c>
      <c r="AC236" s="213">
        <f>AC237</f>
        <v>72.48</v>
      </c>
    </row>
    <row r="237" spans="1:29" ht="15.75" customHeight="1">
      <c r="A237" s="159" t="s">
        <v>18</v>
      </c>
      <c r="B237" s="69" t="s">
        <v>406</v>
      </c>
      <c r="C237" s="34" t="s">
        <v>87</v>
      </c>
      <c r="D237" s="34" t="s">
        <v>46</v>
      </c>
      <c r="E237" s="42" t="s">
        <v>397</v>
      </c>
      <c r="F237" s="34" t="s">
        <v>19</v>
      </c>
      <c r="G237" s="60">
        <f aca="true" t="shared" si="120" ref="G237:Y237">G239</f>
        <v>43.2</v>
      </c>
      <c r="H237" s="60">
        <f t="shared" si="120"/>
        <v>0</v>
      </c>
      <c r="I237" s="60">
        <f t="shared" si="120"/>
        <v>43.2</v>
      </c>
      <c r="J237" s="60">
        <f t="shared" si="120"/>
        <v>0</v>
      </c>
      <c r="K237" s="88">
        <f t="shared" si="120"/>
        <v>43.2</v>
      </c>
      <c r="L237" s="60">
        <f t="shared" si="120"/>
        <v>0</v>
      </c>
      <c r="M237" s="88">
        <f t="shared" si="120"/>
        <v>43.2</v>
      </c>
      <c r="N237" s="60">
        <f t="shared" si="120"/>
        <v>0</v>
      </c>
      <c r="O237" s="88">
        <f t="shared" si="120"/>
        <v>43.2</v>
      </c>
      <c r="P237" s="60">
        <f t="shared" si="120"/>
        <v>0</v>
      </c>
      <c r="Q237" s="88">
        <f t="shared" si="120"/>
        <v>43.2</v>
      </c>
      <c r="R237" s="60">
        <f t="shared" si="120"/>
        <v>29.28</v>
      </c>
      <c r="S237" s="88">
        <f t="shared" si="120"/>
        <v>72.48</v>
      </c>
      <c r="T237" s="60">
        <f t="shared" si="120"/>
        <v>0</v>
      </c>
      <c r="U237" s="88">
        <f t="shared" si="120"/>
        <v>72.48</v>
      </c>
      <c r="V237" s="60">
        <f t="shared" si="120"/>
        <v>0</v>
      </c>
      <c r="W237" s="88">
        <f t="shared" si="120"/>
        <v>72.48</v>
      </c>
      <c r="X237" s="60">
        <f t="shared" si="120"/>
        <v>0</v>
      </c>
      <c r="Y237" s="88">
        <f t="shared" si="120"/>
        <v>72.48</v>
      </c>
      <c r="Z237" s="60">
        <f>Z239</f>
        <v>0</v>
      </c>
      <c r="AA237" s="88">
        <f>AA239</f>
        <v>72.48</v>
      </c>
      <c r="AB237" s="60">
        <f>AB239</f>
        <v>0</v>
      </c>
      <c r="AC237" s="88">
        <f>AC239</f>
        <v>72.48</v>
      </c>
    </row>
    <row r="238" spans="1:29" ht="15.75" customHeight="1">
      <c r="A238" s="159" t="s">
        <v>37</v>
      </c>
      <c r="B238" s="69" t="s">
        <v>406</v>
      </c>
      <c r="C238" s="34" t="s">
        <v>87</v>
      </c>
      <c r="D238" s="34" t="s">
        <v>46</v>
      </c>
      <c r="E238" s="42" t="s">
        <v>397</v>
      </c>
      <c r="F238" s="34" t="s">
        <v>340</v>
      </c>
      <c r="G238" s="60">
        <f aca="true" t="shared" si="121" ref="G238:AC238">G239</f>
        <v>43.2</v>
      </c>
      <c r="H238" s="60">
        <f t="shared" si="121"/>
        <v>0</v>
      </c>
      <c r="I238" s="60">
        <f t="shared" si="121"/>
        <v>43.2</v>
      </c>
      <c r="J238" s="60">
        <f t="shared" si="121"/>
        <v>0</v>
      </c>
      <c r="K238" s="88">
        <f t="shared" si="121"/>
        <v>43.2</v>
      </c>
      <c r="L238" s="60">
        <f t="shared" si="121"/>
        <v>0</v>
      </c>
      <c r="M238" s="88">
        <f t="shared" si="121"/>
        <v>43.2</v>
      </c>
      <c r="N238" s="60">
        <f t="shared" si="121"/>
        <v>0</v>
      </c>
      <c r="O238" s="88">
        <f t="shared" si="121"/>
        <v>43.2</v>
      </c>
      <c r="P238" s="60">
        <f t="shared" si="121"/>
        <v>0</v>
      </c>
      <c r="Q238" s="88">
        <f t="shared" si="121"/>
        <v>43.2</v>
      </c>
      <c r="R238" s="60">
        <f t="shared" si="121"/>
        <v>29.28</v>
      </c>
      <c r="S238" s="88">
        <f t="shared" si="121"/>
        <v>72.48</v>
      </c>
      <c r="T238" s="60">
        <f t="shared" si="121"/>
        <v>0</v>
      </c>
      <c r="U238" s="88">
        <f t="shared" si="121"/>
        <v>72.48</v>
      </c>
      <c r="V238" s="60">
        <f t="shared" si="121"/>
        <v>0</v>
      </c>
      <c r="W238" s="88">
        <f t="shared" si="121"/>
        <v>72.48</v>
      </c>
      <c r="X238" s="60">
        <f t="shared" si="121"/>
        <v>0</v>
      </c>
      <c r="Y238" s="88">
        <f t="shared" si="121"/>
        <v>72.48</v>
      </c>
      <c r="Z238" s="60">
        <f t="shared" si="121"/>
        <v>0</v>
      </c>
      <c r="AA238" s="88">
        <f t="shared" si="121"/>
        <v>72.48</v>
      </c>
      <c r="AB238" s="60">
        <f t="shared" si="121"/>
        <v>0</v>
      </c>
      <c r="AC238" s="88">
        <f t="shared" si="121"/>
        <v>72.48</v>
      </c>
    </row>
    <row r="239" spans="1:29" ht="13.5" customHeight="1" hidden="1">
      <c r="A239" s="160" t="s">
        <v>336</v>
      </c>
      <c r="B239" s="69" t="s">
        <v>406</v>
      </c>
      <c r="C239" s="127" t="s">
        <v>87</v>
      </c>
      <c r="D239" s="127" t="s">
        <v>46</v>
      </c>
      <c r="E239" s="118" t="s">
        <v>397</v>
      </c>
      <c r="F239" s="127" t="s">
        <v>90</v>
      </c>
      <c r="G239" s="76">
        <v>43.2</v>
      </c>
      <c r="H239" s="76"/>
      <c r="I239" s="76">
        <f>G239+H239</f>
        <v>43.2</v>
      </c>
      <c r="J239" s="76"/>
      <c r="K239" s="214">
        <f>I239+J239</f>
        <v>43.2</v>
      </c>
      <c r="L239" s="76"/>
      <c r="M239" s="214">
        <f>K239+L239</f>
        <v>43.2</v>
      </c>
      <c r="N239" s="76"/>
      <c r="O239" s="214">
        <f>M239+N239</f>
        <v>43.2</v>
      </c>
      <c r="P239" s="76"/>
      <c r="Q239" s="214">
        <f>O239+P239</f>
        <v>43.2</v>
      </c>
      <c r="R239" s="76">
        <v>29.28</v>
      </c>
      <c r="S239" s="214">
        <f>Q239+R239</f>
        <v>72.48</v>
      </c>
      <c r="T239" s="76"/>
      <c r="U239" s="214">
        <f>S239+T239</f>
        <v>72.48</v>
      </c>
      <c r="V239" s="76"/>
      <c r="W239" s="214">
        <f>U239+V239</f>
        <v>72.48</v>
      </c>
      <c r="X239" s="76"/>
      <c r="Y239" s="214">
        <f>W239+X239</f>
        <v>72.48</v>
      </c>
      <c r="Z239" s="76"/>
      <c r="AA239" s="214">
        <f>Y239+Z239</f>
        <v>72.48</v>
      </c>
      <c r="AB239" s="76"/>
      <c r="AC239" s="214">
        <f>AA239+AB239</f>
        <v>72.48</v>
      </c>
    </row>
    <row r="240" spans="1:29" s="19" customFormat="1" ht="14.25" customHeight="1">
      <c r="A240" s="38" t="s">
        <v>83</v>
      </c>
      <c r="B240" s="68" t="s">
        <v>406</v>
      </c>
      <c r="C240" s="43" t="s">
        <v>85</v>
      </c>
      <c r="D240" s="34"/>
      <c r="E240" s="42"/>
      <c r="F240" s="34"/>
      <c r="G240" s="62">
        <f aca="true" t="shared" si="122" ref="G240:AB241">G241</f>
        <v>318.75</v>
      </c>
      <c r="H240" s="62">
        <f t="shared" si="122"/>
        <v>0</v>
      </c>
      <c r="I240" s="62">
        <f t="shared" si="122"/>
        <v>318.75</v>
      </c>
      <c r="J240" s="62">
        <f t="shared" si="122"/>
        <v>0</v>
      </c>
      <c r="K240" s="87">
        <f t="shared" si="122"/>
        <v>318.75</v>
      </c>
      <c r="L240" s="62">
        <f t="shared" si="122"/>
        <v>40</v>
      </c>
      <c r="M240" s="87">
        <f t="shared" si="122"/>
        <v>358.75</v>
      </c>
      <c r="N240" s="62">
        <f t="shared" si="122"/>
        <v>20</v>
      </c>
      <c r="O240" s="87">
        <f t="shared" si="122"/>
        <v>378.75</v>
      </c>
      <c r="P240" s="62">
        <f t="shared" si="122"/>
        <v>0</v>
      </c>
      <c r="Q240" s="87">
        <f t="shared" si="122"/>
        <v>378.75</v>
      </c>
      <c r="R240" s="62">
        <f t="shared" si="122"/>
        <v>0</v>
      </c>
      <c r="S240" s="87">
        <f t="shared" si="122"/>
        <v>378.75</v>
      </c>
      <c r="T240" s="62">
        <f t="shared" si="122"/>
        <v>0</v>
      </c>
      <c r="U240" s="87">
        <f t="shared" si="122"/>
        <v>378.75</v>
      </c>
      <c r="V240" s="62">
        <f t="shared" si="122"/>
        <v>0</v>
      </c>
      <c r="W240" s="87">
        <f>W241</f>
        <v>378.75</v>
      </c>
      <c r="X240" s="62">
        <f t="shared" si="122"/>
        <v>0</v>
      </c>
      <c r="Y240" s="87">
        <f>Y241</f>
        <v>378.75</v>
      </c>
      <c r="Z240" s="62">
        <f t="shared" si="122"/>
        <v>0</v>
      </c>
      <c r="AA240" s="87">
        <f>AA241</f>
        <v>378.75</v>
      </c>
      <c r="AB240" s="62">
        <f t="shared" si="122"/>
        <v>-38.847</v>
      </c>
      <c r="AC240" s="87">
        <f>AC241</f>
        <v>339.903</v>
      </c>
    </row>
    <row r="241" spans="1:29" s="19" customFormat="1" ht="14.25" customHeight="1">
      <c r="A241" s="27" t="s">
        <v>84</v>
      </c>
      <c r="B241" s="68" t="s">
        <v>406</v>
      </c>
      <c r="C241" s="64" t="s">
        <v>85</v>
      </c>
      <c r="D241" s="64" t="s">
        <v>47</v>
      </c>
      <c r="E241" s="119"/>
      <c r="F241" s="64"/>
      <c r="G241" s="66">
        <f t="shared" si="122"/>
        <v>318.75</v>
      </c>
      <c r="H241" s="66">
        <f t="shared" si="122"/>
        <v>0</v>
      </c>
      <c r="I241" s="66">
        <f t="shared" si="122"/>
        <v>318.75</v>
      </c>
      <c r="J241" s="66">
        <f t="shared" si="122"/>
        <v>0</v>
      </c>
      <c r="K241" s="50">
        <f t="shared" si="122"/>
        <v>318.75</v>
      </c>
      <c r="L241" s="66">
        <f t="shared" si="122"/>
        <v>40</v>
      </c>
      <c r="M241" s="50">
        <f t="shared" si="122"/>
        <v>358.75</v>
      </c>
      <c r="N241" s="66">
        <f t="shared" si="122"/>
        <v>20</v>
      </c>
      <c r="O241" s="50">
        <f t="shared" si="122"/>
        <v>378.75</v>
      </c>
      <c r="P241" s="66">
        <f t="shared" si="122"/>
        <v>0</v>
      </c>
      <c r="Q241" s="50">
        <f t="shared" si="122"/>
        <v>378.75</v>
      </c>
      <c r="R241" s="66">
        <f t="shared" si="122"/>
        <v>0</v>
      </c>
      <c r="S241" s="50">
        <f t="shared" si="122"/>
        <v>378.75</v>
      </c>
      <c r="T241" s="66">
        <f t="shared" si="122"/>
        <v>0</v>
      </c>
      <c r="U241" s="50">
        <f t="shared" si="122"/>
        <v>378.75</v>
      </c>
      <c r="V241" s="66">
        <f>V242</f>
        <v>0</v>
      </c>
      <c r="W241" s="50">
        <f>W242</f>
        <v>378.75</v>
      </c>
      <c r="X241" s="66">
        <f>X242</f>
        <v>0</v>
      </c>
      <c r="Y241" s="50">
        <f>Y242</f>
        <v>378.75</v>
      </c>
      <c r="Z241" s="66">
        <f>Z242</f>
        <v>0</v>
      </c>
      <c r="AA241" s="50">
        <f>AA242</f>
        <v>378.75</v>
      </c>
      <c r="AB241" s="66">
        <f>AB242</f>
        <v>-38.847</v>
      </c>
      <c r="AC241" s="50">
        <f>AC242</f>
        <v>339.903</v>
      </c>
    </row>
    <row r="242" spans="1:29" s="95" customFormat="1" ht="29.25" customHeight="1">
      <c r="A242" s="161" t="s">
        <v>436</v>
      </c>
      <c r="B242" s="106" t="s">
        <v>406</v>
      </c>
      <c r="C242" s="92" t="s">
        <v>85</v>
      </c>
      <c r="D242" s="92" t="s">
        <v>47</v>
      </c>
      <c r="E242" s="108" t="s">
        <v>379</v>
      </c>
      <c r="F242" s="92"/>
      <c r="G242" s="140">
        <f aca="true" t="shared" si="123" ref="G242:Y242">G243+G247</f>
        <v>318.75</v>
      </c>
      <c r="H242" s="140">
        <f t="shared" si="123"/>
        <v>0</v>
      </c>
      <c r="I242" s="140">
        <f t="shared" si="123"/>
        <v>318.75</v>
      </c>
      <c r="J242" s="140">
        <f t="shared" si="123"/>
        <v>0</v>
      </c>
      <c r="K242" s="51">
        <f t="shared" si="123"/>
        <v>318.75</v>
      </c>
      <c r="L242" s="140">
        <f t="shared" si="123"/>
        <v>40</v>
      </c>
      <c r="M242" s="51">
        <f t="shared" si="123"/>
        <v>358.75</v>
      </c>
      <c r="N242" s="140">
        <f t="shared" si="123"/>
        <v>20</v>
      </c>
      <c r="O242" s="51">
        <f t="shared" si="123"/>
        <v>378.75</v>
      </c>
      <c r="P242" s="140">
        <f t="shared" si="123"/>
        <v>0</v>
      </c>
      <c r="Q242" s="51">
        <f t="shared" si="123"/>
        <v>378.75</v>
      </c>
      <c r="R242" s="140">
        <f t="shared" si="123"/>
        <v>0</v>
      </c>
      <c r="S242" s="51">
        <f t="shared" si="123"/>
        <v>378.75</v>
      </c>
      <c r="T242" s="140">
        <f t="shared" si="123"/>
        <v>0</v>
      </c>
      <c r="U242" s="51">
        <f t="shared" si="123"/>
        <v>378.75</v>
      </c>
      <c r="V242" s="140">
        <f t="shared" si="123"/>
        <v>0</v>
      </c>
      <c r="W242" s="51">
        <f t="shared" si="123"/>
        <v>378.75</v>
      </c>
      <c r="X242" s="140">
        <f t="shared" si="123"/>
        <v>0</v>
      </c>
      <c r="Y242" s="51">
        <f t="shared" si="123"/>
        <v>378.75</v>
      </c>
      <c r="Z242" s="140">
        <f>Z243+Z247</f>
        <v>0</v>
      </c>
      <c r="AA242" s="51">
        <f>AA243+AA247</f>
        <v>378.75</v>
      </c>
      <c r="AB242" s="140">
        <f>AB243+AB247</f>
        <v>-38.847</v>
      </c>
      <c r="AC242" s="51">
        <f>AC243+AC247</f>
        <v>339.903</v>
      </c>
    </row>
    <row r="243" spans="1:29" s="6" customFormat="1" ht="29.25" customHeight="1">
      <c r="A243" s="162" t="s">
        <v>20</v>
      </c>
      <c r="B243" s="77" t="s">
        <v>406</v>
      </c>
      <c r="C243" s="78" t="s">
        <v>85</v>
      </c>
      <c r="D243" s="78" t="s">
        <v>47</v>
      </c>
      <c r="E243" s="81" t="s">
        <v>21</v>
      </c>
      <c r="F243" s="78"/>
      <c r="G243" s="82">
        <f aca="true" t="shared" si="124" ref="G243:AB245">G244</f>
        <v>318.75</v>
      </c>
      <c r="H243" s="82">
        <f t="shared" si="124"/>
        <v>0</v>
      </c>
      <c r="I243" s="82">
        <f t="shared" si="124"/>
        <v>318.75</v>
      </c>
      <c r="J243" s="82">
        <f t="shared" si="124"/>
        <v>0</v>
      </c>
      <c r="K243" s="213">
        <f t="shared" si="124"/>
        <v>318.75</v>
      </c>
      <c r="L243" s="82">
        <f t="shared" si="124"/>
        <v>20</v>
      </c>
      <c r="M243" s="213">
        <f t="shared" si="124"/>
        <v>338.75</v>
      </c>
      <c r="N243" s="82">
        <f t="shared" si="124"/>
        <v>0</v>
      </c>
      <c r="O243" s="213">
        <f t="shared" si="124"/>
        <v>338.75</v>
      </c>
      <c r="P243" s="82">
        <f t="shared" si="124"/>
        <v>0</v>
      </c>
      <c r="Q243" s="213">
        <f t="shared" si="124"/>
        <v>338.75</v>
      </c>
      <c r="R243" s="82">
        <f t="shared" si="124"/>
        <v>0</v>
      </c>
      <c r="S243" s="213">
        <f t="shared" si="124"/>
        <v>338.75</v>
      </c>
      <c r="T243" s="82">
        <f t="shared" si="124"/>
        <v>0</v>
      </c>
      <c r="U243" s="213">
        <f t="shared" si="124"/>
        <v>338.75</v>
      </c>
      <c r="V243" s="82">
        <f t="shared" si="124"/>
        <v>0</v>
      </c>
      <c r="W243" s="213">
        <f t="shared" si="124"/>
        <v>338.75</v>
      </c>
      <c r="X243" s="82">
        <f t="shared" si="124"/>
        <v>0</v>
      </c>
      <c r="Y243" s="213">
        <f t="shared" si="124"/>
        <v>338.75</v>
      </c>
      <c r="Z243" s="82">
        <f t="shared" si="124"/>
        <v>0</v>
      </c>
      <c r="AA243" s="213">
        <f t="shared" si="124"/>
        <v>338.75</v>
      </c>
      <c r="AB243" s="82">
        <f t="shared" si="124"/>
        <v>-38.847</v>
      </c>
      <c r="AC243" s="213">
        <f>AC244</f>
        <v>299.903</v>
      </c>
    </row>
    <row r="244" spans="1:29" s="6" customFormat="1" ht="29.25" customHeight="1">
      <c r="A244" s="46" t="s">
        <v>456</v>
      </c>
      <c r="B244" s="69" t="s">
        <v>406</v>
      </c>
      <c r="C244" s="47" t="s">
        <v>85</v>
      </c>
      <c r="D244" s="47" t="s">
        <v>47</v>
      </c>
      <c r="E244" s="42" t="s">
        <v>21</v>
      </c>
      <c r="F244" s="47" t="s">
        <v>457</v>
      </c>
      <c r="G244" s="173">
        <f t="shared" si="124"/>
        <v>318.75</v>
      </c>
      <c r="H244" s="173">
        <f t="shared" si="124"/>
        <v>0</v>
      </c>
      <c r="I244" s="173">
        <f t="shared" si="124"/>
        <v>318.75</v>
      </c>
      <c r="J244" s="173">
        <f t="shared" si="124"/>
        <v>0</v>
      </c>
      <c r="K244" s="52">
        <f t="shared" si="124"/>
        <v>318.75</v>
      </c>
      <c r="L244" s="173">
        <f t="shared" si="124"/>
        <v>20</v>
      </c>
      <c r="M244" s="52">
        <f t="shared" si="124"/>
        <v>338.75</v>
      </c>
      <c r="N244" s="173">
        <f t="shared" si="124"/>
        <v>0</v>
      </c>
      <c r="O244" s="52">
        <f t="shared" si="124"/>
        <v>338.75</v>
      </c>
      <c r="P244" s="173">
        <f t="shared" si="124"/>
        <v>0</v>
      </c>
      <c r="Q244" s="52">
        <f t="shared" si="124"/>
        <v>338.75</v>
      </c>
      <c r="R244" s="173">
        <f t="shared" si="124"/>
        <v>0</v>
      </c>
      <c r="S244" s="52">
        <f t="shared" si="124"/>
        <v>338.75</v>
      </c>
      <c r="T244" s="173">
        <f t="shared" si="124"/>
        <v>0</v>
      </c>
      <c r="U244" s="52">
        <f t="shared" si="124"/>
        <v>338.75</v>
      </c>
      <c r="V244" s="173">
        <f aca="true" t="shared" si="125" ref="V244:AB245">V245</f>
        <v>0</v>
      </c>
      <c r="W244" s="52">
        <f t="shared" si="125"/>
        <v>338.75</v>
      </c>
      <c r="X244" s="173">
        <f t="shared" si="125"/>
        <v>0</v>
      </c>
      <c r="Y244" s="52">
        <f t="shared" si="125"/>
        <v>338.75</v>
      </c>
      <c r="Z244" s="173">
        <f t="shared" si="125"/>
        <v>0</v>
      </c>
      <c r="AA244" s="52">
        <f t="shared" si="125"/>
        <v>338.75</v>
      </c>
      <c r="AB244" s="173">
        <f t="shared" si="125"/>
        <v>-38.847</v>
      </c>
      <c r="AC244" s="52">
        <f>AC245</f>
        <v>299.903</v>
      </c>
    </row>
    <row r="245" spans="1:29" s="6" customFormat="1" ht="29.25" customHeight="1">
      <c r="A245" s="33" t="s">
        <v>458</v>
      </c>
      <c r="B245" s="69" t="s">
        <v>406</v>
      </c>
      <c r="C245" s="47" t="s">
        <v>85</v>
      </c>
      <c r="D245" s="47" t="s">
        <v>47</v>
      </c>
      <c r="E245" s="42" t="s">
        <v>21</v>
      </c>
      <c r="F245" s="47" t="s">
        <v>424</v>
      </c>
      <c r="G245" s="173">
        <f t="shared" si="124"/>
        <v>318.75</v>
      </c>
      <c r="H245" s="173">
        <f t="shared" si="124"/>
        <v>0</v>
      </c>
      <c r="I245" s="173">
        <f t="shared" si="124"/>
        <v>318.75</v>
      </c>
      <c r="J245" s="173">
        <f t="shared" si="124"/>
        <v>0</v>
      </c>
      <c r="K245" s="52">
        <f t="shared" si="124"/>
        <v>318.75</v>
      </c>
      <c r="L245" s="173">
        <f t="shared" si="124"/>
        <v>20</v>
      </c>
      <c r="M245" s="52">
        <f t="shared" si="124"/>
        <v>338.75</v>
      </c>
      <c r="N245" s="173">
        <f t="shared" si="124"/>
        <v>0</v>
      </c>
      <c r="O245" s="52">
        <f t="shared" si="124"/>
        <v>338.75</v>
      </c>
      <c r="P245" s="173">
        <f t="shared" si="124"/>
        <v>0</v>
      </c>
      <c r="Q245" s="52">
        <f t="shared" si="124"/>
        <v>338.75</v>
      </c>
      <c r="R245" s="173">
        <f t="shared" si="124"/>
        <v>0</v>
      </c>
      <c r="S245" s="52">
        <f t="shared" si="124"/>
        <v>338.75</v>
      </c>
      <c r="T245" s="173">
        <f t="shared" si="124"/>
        <v>0</v>
      </c>
      <c r="U245" s="52">
        <f t="shared" si="124"/>
        <v>338.75</v>
      </c>
      <c r="V245" s="173">
        <f t="shared" si="125"/>
        <v>0</v>
      </c>
      <c r="W245" s="52">
        <f t="shared" si="125"/>
        <v>338.75</v>
      </c>
      <c r="X245" s="173">
        <f t="shared" si="125"/>
        <v>0</v>
      </c>
      <c r="Y245" s="52">
        <f t="shared" si="125"/>
        <v>338.75</v>
      </c>
      <c r="Z245" s="173">
        <f t="shared" si="125"/>
        <v>0</v>
      </c>
      <c r="AA245" s="52">
        <f t="shared" si="125"/>
        <v>338.75</v>
      </c>
      <c r="AB245" s="173">
        <f t="shared" si="125"/>
        <v>-38.847</v>
      </c>
      <c r="AC245" s="52">
        <f>AC246</f>
        <v>299.903</v>
      </c>
    </row>
    <row r="246" spans="1:29" s="6" customFormat="1" ht="29.25" customHeight="1" hidden="1">
      <c r="A246" s="128" t="s">
        <v>334</v>
      </c>
      <c r="B246" s="69" t="s">
        <v>406</v>
      </c>
      <c r="C246" s="150" t="s">
        <v>85</v>
      </c>
      <c r="D246" s="150" t="s">
        <v>47</v>
      </c>
      <c r="E246" s="118" t="s">
        <v>21</v>
      </c>
      <c r="F246" s="150" t="s">
        <v>65</v>
      </c>
      <c r="G246" s="173">
        <v>318.75</v>
      </c>
      <c r="H246" s="173"/>
      <c r="I246" s="173">
        <f>G246+H246</f>
        <v>318.75</v>
      </c>
      <c r="J246" s="173"/>
      <c r="K246" s="52">
        <f>I246+J246</f>
        <v>318.75</v>
      </c>
      <c r="L246" s="173">
        <v>20</v>
      </c>
      <c r="M246" s="52">
        <f>K246+L246</f>
        <v>338.75</v>
      </c>
      <c r="N246" s="173"/>
      <c r="O246" s="52">
        <f>M246+N246</f>
        <v>338.75</v>
      </c>
      <c r="P246" s="173"/>
      <c r="Q246" s="52">
        <f>O246+P246</f>
        <v>338.75</v>
      </c>
      <c r="R246" s="173"/>
      <c r="S246" s="52">
        <f>Q246+R246</f>
        <v>338.75</v>
      </c>
      <c r="T246" s="173"/>
      <c r="U246" s="52">
        <f>S246+T246</f>
        <v>338.75</v>
      </c>
      <c r="V246" s="173"/>
      <c r="W246" s="52">
        <f>U246+V246</f>
        <v>338.75</v>
      </c>
      <c r="X246" s="173"/>
      <c r="Y246" s="52">
        <f>W246+X246</f>
        <v>338.75</v>
      </c>
      <c r="Z246" s="173"/>
      <c r="AA246" s="52">
        <f>Y246+Z246</f>
        <v>338.75</v>
      </c>
      <c r="AB246" s="52">
        <v>-38.847</v>
      </c>
      <c r="AC246" s="52">
        <f>AA246+AB246</f>
        <v>299.903</v>
      </c>
    </row>
    <row r="247" spans="1:29" s="6" customFormat="1" ht="57" customHeight="1">
      <c r="A247" s="96" t="s">
        <v>97</v>
      </c>
      <c r="B247" s="69" t="s">
        <v>340</v>
      </c>
      <c r="C247" s="78" t="s">
        <v>85</v>
      </c>
      <c r="D247" s="78" t="s">
        <v>47</v>
      </c>
      <c r="E247" s="81" t="s">
        <v>23</v>
      </c>
      <c r="F247" s="81"/>
      <c r="G247" s="82">
        <f aca="true" t="shared" si="126" ref="G247:AB249">G248</f>
        <v>0</v>
      </c>
      <c r="H247" s="82">
        <f t="shared" si="126"/>
        <v>0</v>
      </c>
      <c r="I247" s="82">
        <f t="shared" si="126"/>
        <v>0</v>
      </c>
      <c r="J247" s="82">
        <f t="shared" si="126"/>
        <v>0</v>
      </c>
      <c r="K247" s="213">
        <f t="shared" si="126"/>
        <v>0</v>
      </c>
      <c r="L247" s="82">
        <f t="shared" si="126"/>
        <v>20</v>
      </c>
      <c r="M247" s="213">
        <f t="shared" si="126"/>
        <v>20</v>
      </c>
      <c r="N247" s="82">
        <f t="shared" si="126"/>
        <v>20</v>
      </c>
      <c r="O247" s="213">
        <f t="shared" si="126"/>
        <v>40</v>
      </c>
      <c r="P247" s="82">
        <f t="shared" si="126"/>
        <v>0</v>
      </c>
      <c r="Q247" s="213">
        <f t="shared" si="126"/>
        <v>40</v>
      </c>
      <c r="R247" s="82">
        <f t="shared" si="126"/>
        <v>0</v>
      </c>
      <c r="S247" s="213">
        <f t="shared" si="126"/>
        <v>40</v>
      </c>
      <c r="T247" s="82">
        <f t="shared" si="126"/>
        <v>0</v>
      </c>
      <c r="U247" s="213">
        <f t="shared" si="126"/>
        <v>40</v>
      </c>
      <c r="V247" s="82">
        <f t="shared" si="126"/>
        <v>0</v>
      </c>
      <c r="W247" s="213">
        <f t="shared" si="126"/>
        <v>40</v>
      </c>
      <c r="X247" s="82">
        <f t="shared" si="126"/>
        <v>0</v>
      </c>
      <c r="Y247" s="213">
        <f t="shared" si="126"/>
        <v>40</v>
      </c>
      <c r="Z247" s="82">
        <f t="shared" si="126"/>
        <v>0</v>
      </c>
      <c r="AA247" s="213">
        <f t="shared" si="126"/>
        <v>40</v>
      </c>
      <c r="AB247" s="82">
        <f t="shared" si="126"/>
        <v>0</v>
      </c>
      <c r="AC247" s="213">
        <f>AC248</f>
        <v>40</v>
      </c>
    </row>
    <row r="248" spans="1:29" s="6" customFormat="1" ht="29.25" customHeight="1">
      <c r="A248" s="46" t="s">
        <v>456</v>
      </c>
      <c r="B248" s="69" t="s">
        <v>340</v>
      </c>
      <c r="C248" s="47" t="s">
        <v>85</v>
      </c>
      <c r="D248" s="47" t="s">
        <v>47</v>
      </c>
      <c r="E248" s="135" t="s">
        <v>23</v>
      </c>
      <c r="F248" s="47" t="s">
        <v>457</v>
      </c>
      <c r="G248" s="59">
        <f t="shared" si="126"/>
        <v>0</v>
      </c>
      <c r="H248" s="59">
        <f t="shared" si="126"/>
        <v>0</v>
      </c>
      <c r="I248" s="59">
        <f t="shared" si="126"/>
        <v>0</v>
      </c>
      <c r="J248" s="173">
        <f t="shared" si="126"/>
        <v>0</v>
      </c>
      <c r="K248" s="52">
        <f t="shared" si="126"/>
        <v>0</v>
      </c>
      <c r="L248" s="173">
        <f t="shared" si="126"/>
        <v>20</v>
      </c>
      <c r="M248" s="52">
        <f t="shared" si="126"/>
        <v>20</v>
      </c>
      <c r="N248" s="173">
        <f t="shared" si="126"/>
        <v>20</v>
      </c>
      <c r="O248" s="52">
        <f t="shared" si="126"/>
        <v>40</v>
      </c>
      <c r="P248" s="173">
        <f t="shared" si="126"/>
        <v>0</v>
      </c>
      <c r="Q248" s="52">
        <f t="shared" si="126"/>
        <v>40</v>
      </c>
      <c r="R248" s="173">
        <f t="shared" si="126"/>
        <v>0</v>
      </c>
      <c r="S248" s="52">
        <f t="shared" si="126"/>
        <v>40</v>
      </c>
      <c r="T248" s="173">
        <f t="shared" si="126"/>
        <v>0</v>
      </c>
      <c r="U248" s="52">
        <f t="shared" si="126"/>
        <v>40</v>
      </c>
      <c r="V248" s="173">
        <f aca="true" t="shared" si="127" ref="V248:AB249">V249</f>
        <v>0</v>
      </c>
      <c r="W248" s="52">
        <f t="shared" si="127"/>
        <v>40</v>
      </c>
      <c r="X248" s="173">
        <f t="shared" si="127"/>
        <v>0</v>
      </c>
      <c r="Y248" s="52">
        <f t="shared" si="127"/>
        <v>40</v>
      </c>
      <c r="Z248" s="173">
        <f t="shared" si="127"/>
        <v>0</v>
      </c>
      <c r="AA248" s="52">
        <f t="shared" si="127"/>
        <v>40</v>
      </c>
      <c r="AB248" s="173">
        <f t="shared" si="127"/>
        <v>0</v>
      </c>
      <c r="AC248" s="52">
        <f>AC249</f>
        <v>40</v>
      </c>
    </row>
    <row r="249" spans="1:29" s="6" customFormat="1" ht="29.25" customHeight="1">
      <c r="A249" s="33" t="s">
        <v>458</v>
      </c>
      <c r="B249" s="69" t="s">
        <v>340</v>
      </c>
      <c r="C249" s="47" t="s">
        <v>85</v>
      </c>
      <c r="D249" s="47" t="s">
        <v>47</v>
      </c>
      <c r="E249" s="135" t="s">
        <v>23</v>
      </c>
      <c r="F249" s="47" t="s">
        <v>424</v>
      </c>
      <c r="G249" s="59">
        <f t="shared" si="126"/>
        <v>0</v>
      </c>
      <c r="H249" s="59">
        <f t="shared" si="126"/>
        <v>0</v>
      </c>
      <c r="I249" s="59">
        <f t="shared" si="126"/>
        <v>0</v>
      </c>
      <c r="J249" s="173">
        <f t="shared" si="126"/>
        <v>0</v>
      </c>
      <c r="K249" s="52">
        <f t="shared" si="126"/>
        <v>0</v>
      </c>
      <c r="L249" s="173">
        <f t="shared" si="126"/>
        <v>20</v>
      </c>
      <c r="M249" s="52">
        <f t="shared" si="126"/>
        <v>20</v>
      </c>
      <c r="N249" s="173">
        <f t="shared" si="126"/>
        <v>20</v>
      </c>
      <c r="O249" s="52">
        <f t="shared" si="126"/>
        <v>40</v>
      </c>
      <c r="P249" s="173">
        <f t="shared" si="126"/>
        <v>0</v>
      </c>
      <c r="Q249" s="52">
        <f t="shared" si="126"/>
        <v>40</v>
      </c>
      <c r="R249" s="173">
        <f t="shared" si="126"/>
        <v>0</v>
      </c>
      <c r="S249" s="52">
        <f t="shared" si="126"/>
        <v>40</v>
      </c>
      <c r="T249" s="173">
        <f t="shared" si="126"/>
        <v>0</v>
      </c>
      <c r="U249" s="52">
        <f t="shared" si="126"/>
        <v>40</v>
      </c>
      <c r="V249" s="173">
        <f t="shared" si="127"/>
        <v>0</v>
      </c>
      <c r="W249" s="52">
        <f t="shared" si="127"/>
        <v>40</v>
      </c>
      <c r="X249" s="173">
        <f t="shared" si="127"/>
        <v>0</v>
      </c>
      <c r="Y249" s="52">
        <f t="shared" si="127"/>
        <v>40</v>
      </c>
      <c r="Z249" s="173">
        <f t="shared" si="127"/>
        <v>0</v>
      </c>
      <c r="AA249" s="52">
        <f t="shared" si="127"/>
        <v>40</v>
      </c>
      <c r="AB249" s="173">
        <f t="shared" si="127"/>
        <v>0</v>
      </c>
      <c r="AC249" s="52">
        <f>AC250</f>
        <v>40</v>
      </c>
    </row>
    <row r="250" spans="1:29" s="6" customFormat="1" ht="29.25" customHeight="1" hidden="1">
      <c r="A250" s="128" t="s">
        <v>334</v>
      </c>
      <c r="B250" s="69" t="s">
        <v>340</v>
      </c>
      <c r="C250" s="150" t="s">
        <v>85</v>
      </c>
      <c r="D250" s="150" t="s">
        <v>47</v>
      </c>
      <c r="E250" s="153" t="s">
        <v>23</v>
      </c>
      <c r="F250" s="150" t="s">
        <v>65</v>
      </c>
      <c r="G250" s="59"/>
      <c r="H250" s="59"/>
      <c r="I250" s="59">
        <f>G250+H250</f>
        <v>0</v>
      </c>
      <c r="J250" s="173"/>
      <c r="K250" s="52">
        <f>I250+J250</f>
        <v>0</v>
      </c>
      <c r="L250" s="173">
        <v>20</v>
      </c>
      <c r="M250" s="52">
        <f>K250+L250</f>
        <v>20</v>
      </c>
      <c r="N250" s="173">
        <v>20</v>
      </c>
      <c r="O250" s="245">
        <f>M250+N250</f>
        <v>40</v>
      </c>
      <c r="P250" s="246"/>
      <c r="Q250" s="245">
        <f>O250+P250</f>
        <v>40</v>
      </c>
      <c r="R250" s="246"/>
      <c r="S250" s="245">
        <f>Q250+R250</f>
        <v>40</v>
      </c>
      <c r="T250" s="246"/>
      <c r="U250" s="245">
        <f>S250+T250</f>
        <v>40</v>
      </c>
      <c r="V250" s="246"/>
      <c r="W250" s="245">
        <f>U250+V250</f>
        <v>40</v>
      </c>
      <c r="X250" s="246"/>
      <c r="Y250" s="245">
        <f>W250+X250</f>
        <v>40</v>
      </c>
      <c r="Z250" s="246"/>
      <c r="AA250" s="245">
        <f>Y250+Z250</f>
        <v>40</v>
      </c>
      <c r="AB250" s="246"/>
      <c r="AC250" s="245">
        <f>AA250+AB250</f>
        <v>40</v>
      </c>
    </row>
    <row r="251" spans="1:29" s="19" customFormat="1" ht="39" customHeight="1">
      <c r="A251" s="44" t="s">
        <v>91</v>
      </c>
      <c r="B251" s="68" t="s">
        <v>406</v>
      </c>
      <c r="C251" s="43" t="s">
        <v>94</v>
      </c>
      <c r="D251" s="43"/>
      <c r="E251" s="42"/>
      <c r="F251" s="43"/>
      <c r="G251" s="63">
        <f aca="true" t="shared" si="128" ref="G251:AC251">G252</f>
        <v>409.1</v>
      </c>
      <c r="H251" s="63">
        <f t="shared" si="128"/>
        <v>0</v>
      </c>
      <c r="I251" s="63">
        <f t="shared" si="128"/>
        <v>409.1</v>
      </c>
      <c r="J251" s="63">
        <f t="shared" si="128"/>
        <v>0</v>
      </c>
      <c r="K251" s="86">
        <f t="shared" si="128"/>
        <v>409.1</v>
      </c>
      <c r="L251" s="63">
        <f t="shared" si="128"/>
        <v>0</v>
      </c>
      <c r="M251" s="86">
        <f t="shared" si="128"/>
        <v>409.1</v>
      </c>
      <c r="N251" s="63">
        <f t="shared" si="128"/>
        <v>90</v>
      </c>
      <c r="O251" s="86">
        <f t="shared" si="128"/>
        <v>499.09999999999997</v>
      </c>
      <c r="P251" s="63">
        <f t="shared" si="128"/>
        <v>0</v>
      </c>
      <c r="Q251" s="86">
        <f t="shared" si="128"/>
        <v>499.09999999999997</v>
      </c>
      <c r="R251" s="63">
        <f t="shared" si="128"/>
        <v>0</v>
      </c>
      <c r="S251" s="86">
        <f t="shared" si="128"/>
        <v>499.09999999999997</v>
      </c>
      <c r="T251" s="63">
        <f t="shared" si="128"/>
        <v>0</v>
      </c>
      <c r="U251" s="86">
        <f t="shared" si="128"/>
        <v>499.09999999999997</v>
      </c>
      <c r="V251" s="63">
        <f t="shared" si="128"/>
        <v>0</v>
      </c>
      <c r="W251" s="86">
        <f t="shared" si="128"/>
        <v>499.09999999999997</v>
      </c>
      <c r="X251" s="63">
        <f t="shared" si="128"/>
        <v>0</v>
      </c>
      <c r="Y251" s="86">
        <f t="shared" si="128"/>
        <v>499.09999999999997</v>
      </c>
      <c r="Z251" s="63">
        <f t="shared" si="128"/>
        <v>0</v>
      </c>
      <c r="AA251" s="86">
        <f t="shared" si="128"/>
        <v>499.09999999999997</v>
      </c>
      <c r="AB251" s="63">
        <f t="shared" si="128"/>
        <v>0</v>
      </c>
      <c r="AC251" s="86">
        <f t="shared" si="128"/>
        <v>499.09999999999997</v>
      </c>
    </row>
    <row r="252" spans="1:29" s="19" customFormat="1" ht="15.75" customHeight="1">
      <c r="A252" s="100" t="s">
        <v>92</v>
      </c>
      <c r="B252" s="68" t="s">
        <v>406</v>
      </c>
      <c r="C252" s="64" t="s">
        <v>94</v>
      </c>
      <c r="D252" s="64" t="s">
        <v>49</v>
      </c>
      <c r="E252" s="119"/>
      <c r="F252" s="64"/>
      <c r="G252" s="66">
        <f aca="true" t="shared" si="129" ref="G252:Y252">G254+G257+G260</f>
        <v>409.1</v>
      </c>
      <c r="H252" s="66">
        <f t="shared" si="129"/>
        <v>0</v>
      </c>
      <c r="I252" s="66">
        <f t="shared" si="129"/>
        <v>409.1</v>
      </c>
      <c r="J252" s="66">
        <f t="shared" si="129"/>
        <v>0</v>
      </c>
      <c r="K252" s="50">
        <f t="shared" si="129"/>
        <v>409.1</v>
      </c>
      <c r="L252" s="66">
        <f t="shared" si="129"/>
        <v>0</v>
      </c>
      <c r="M252" s="50">
        <f t="shared" si="129"/>
        <v>409.1</v>
      </c>
      <c r="N252" s="66">
        <f t="shared" si="129"/>
        <v>90</v>
      </c>
      <c r="O252" s="50">
        <f t="shared" si="129"/>
        <v>499.09999999999997</v>
      </c>
      <c r="P252" s="66">
        <f t="shared" si="129"/>
        <v>0</v>
      </c>
      <c r="Q252" s="50">
        <f t="shared" si="129"/>
        <v>499.09999999999997</v>
      </c>
      <c r="R252" s="66">
        <f t="shared" si="129"/>
        <v>0</v>
      </c>
      <c r="S252" s="50">
        <f t="shared" si="129"/>
        <v>499.09999999999997</v>
      </c>
      <c r="T252" s="66">
        <f t="shared" si="129"/>
        <v>0</v>
      </c>
      <c r="U252" s="50">
        <f t="shared" si="129"/>
        <v>499.09999999999997</v>
      </c>
      <c r="V252" s="66">
        <f t="shared" si="129"/>
        <v>0</v>
      </c>
      <c r="W252" s="50">
        <f t="shared" si="129"/>
        <v>499.09999999999997</v>
      </c>
      <c r="X252" s="66">
        <f t="shared" si="129"/>
        <v>0</v>
      </c>
      <c r="Y252" s="50">
        <f t="shared" si="129"/>
        <v>499.09999999999997</v>
      </c>
      <c r="Z252" s="66">
        <f>Z254+Z257+Z260</f>
        <v>0</v>
      </c>
      <c r="AA252" s="50">
        <f>AA254+AA257+AA260</f>
        <v>499.09999999999997</v>
      </c>
      <c r="AB252" s="66">
        <f>AB254+AB257+AB260</f>
        <v>0</v>
      </c>
      <c r="AC252" s="50">
        <f>AC254+AC257+AC260</f>
        <v>499.09999999999997</v>
      </c>
    </row>
    <row r="253" spans="1:29" ht="27.75" customHeight="1">
      <c r="A253" s="161" t="s">
        <v>436</v>
      </c>
      <c r="B253" s="106" t="s">
        <v>406</v>
      </c>
      <c r="C253" s="92" t="s">
        <v>94</v>
      </c>
      <c r="D253" s="92" t="s">
        <v>49</v>
      </c>
      <c r="E253" s="108" t="s">
        <v>379</v>
      </c>
      <c r="F253" s="34"/>
      <c r="G253" s="60">
        <f aca="true" t="shared" si="130" ref="G253:Y253">G254+G257+G260</f>
        <v>409.1</v>
      </c>
      <c r="H253" s="60">
        <f t="shared" si="130"/>
        <v>0</v>
      </c>
      <c r="I253" s="60">
        <f t="shared" si="130"/>
        <v>409.1</v>
      </c>
      <c r="J253" s="60">
        <f t="shared" si="130"/>
        <v>0</v>
      </c>
      <c r="K253" s="51">
        <f t="shared" si="130"/>
        <v>409.1</v>
      </c>
      <c r="L253" s="140">
        <f t="shared" si="130"/>
        <v>0</v>
      </c>
      <c r="M253" s="51">
        <f t="shared" si="130"/>
        <v>409.1</v>
      </c>
      <c r="N253" s="140">
        <f t="shared" si="130"/>
        <v>90</v>
      </c>
      <c r="O253" s="51">
        <f t="shared" si="130"/>
        <v>499.09999999999997</v>
      </c>
      <c r="P253" s="140">
        <f t="shared" si="130"/>
        <v>0</v>
      </c>
      <c r="Q253" s="51">
        <f t="shared" si="130"/>
        <v>499.09999999999997</v>
      </c>
      <c r="R253" s="140">
        <f t="shared" si="130"/>
        <v>0</v>
      </c>
      <c r="S253" s="51">
        <f t="shared" si="130"/>
        <v>499.09999999999997</v>
      </c>
      <c r="T253" s="140">
        <f t="shared" si="130"/>
        <v>0</v>
      </c>
      <c r="U253" s="51">
        <f t="shared" si="130"/>
        <v>499.09999999999997</v>
      </c>
      <c r="V253" s="140">
        <f t="shared" si="130"/>
        <v>0</v>
      </c>
      <c r="W253" s="51">
        <f t="shared" si="130"/>
        <v>499.09999999999997</v>
      </c>
      <c r="X253" s="140">
        <f t="shared" si="130"/>
        <v>0</v>
      </c>
      <c r="Y253" s="51">
        <f t="shared" si="130"/>
        <v>499.09999999999997</v>
      </c>
      <c r="Z253" s="140">
        <f>Z254+Z257+Z260</f>
        <v>0</v>
      </c>
      <c r="AA253" s="51">
        <f>AA254+AA257+AA260</f>
        <v>499.09999999999997</v>
      </c>
      <c r="AB253" s="140">
        <f>AB254+AB257+AB260</f>
        <v>0</v>
      </c>
      <c r="AC253" s="51">
        <f>AC254+AC257+AC260</f>
        <v>499.09999999999997</v>
      </c>
    </row>
    <row r="254" spans="1:29" s="6" customFormat="1" ht="40.5" customHeight="1">
      <c r="A254" s="79" t="s">
        <v>401</v>
      </c>
      <c r="B254" s="77" t="s">
        <v>406</v>
      </c>
      <c r="C254" s="78" t="s">
        <v>94</v>
      </c>
      <c r="D254" s="78" t="s">
        <v>49</v>
      </c>
      <c r="E254" s="81" t="s">
        <v>398</v>
      </c>
      <c r="F254" s="78"/>
      <c r="G254" s="82">
        <f aca="true" t="shared" si="131" ref="G254:Y254">G256</f>
        <v>188.4</v>
      </c>
      <c r="H254" s="82">
        <f t="shared" si="131"/>
        <v>0</v>
      </c>
      <c r="I254" s="82">
        <f t="shared" si="131"/>
        <v>188.4</v>
      </c>
      <c r="J254" s="82">
        <f t="shared" si="131"/>
        <v>0</v>
      </c>
      <c r="K254" s="213">
        <f t="shared" si="131"/>
        <v>188.4</v>
      </c>
      <c r="L254" s="82">
        <f t="shared" si="131"/>
        <v>0</v>
      </c>
      <c r="M254" s="213">
        <f t="shared" si="131"/>
        <v>188.4</v>
      </c>
      <c r="N254" s="82">
        <f t="shared" si="131"/>
        <v>90</v>
      </c>
      <c r="O254" s="213">
        <f t="shared" si="131"/>
        <v>278.4</v>
      </c>
      <c r="P254" s="82">
        <f t="shared" si="131"/>
        <v>0</v>
      </c>
      <c r="Q254" s="213">
        <f t="shared" si="131"/>
        <v>278.4</v>
      </c>
      <c r="R254" s="82">
        <f t="shared" si="131"/>
        <v>0</v>
      </c>
      <c r="S254" s="213">
        <f t="shared" si="131"/>
        <v>278.4</v>
      </c>
      <c r="T254" s="82">
        <f t="shared" si="131"/>
        <v>0</v>
      </c>
      <c r="U254" s="213">
        <f t="shared" si="131"/>
        <v>278.4</v>
      </c>
      <c r="V254" s="82">
        <f t="shared" si="131"/>
        <v>0</v>
      </c>
      <c r="W254" s="213">
        <f t="shared" si="131"/>
        <v>278.4</v>
      </c>
      <c r="X254" s="82">
        <f t="shared" si="131"/>
        <v>0</v>
      </c>
      <c r="Y254" s="213">
        <f t="shared" si="131"/>
        <v>278.4</v>
      </c>
      <c r="Z254" s="82">
        <f>Z256</f>
        <v>0</v>
      </c>
      <c r="AA254" s="213">
        <f>AA256</f>
        <v>278.4</v>
      </c>
      <c r="AB254" s="82">
        <f>AB256</f>
        <v>0</v>
      </c>
      <c r="AC254" s="213">
        <f>AC256</f>
        <v>278.4</v>
      </c>
    </row>
    <row r="255" spans="1:29" ht="15" customHeight="1">
      <c r="A255" s="46" t="s">
        <v>38</v>
      </c>
      <c r="B255" s="69" t="s">
        <v>406</v>
      </c>
      <c r="C255" s="34" t="s">
        <v>94</v>
      </c>
      <c r="D255" s="34" t="s">
        <v>49</v>
      </c>
      <c r="E255" s="42" t="s">
        <v>398</v>
      </c>
      <c r="F255" s="47" t="s">
        <v>39</v>
      </c>
      <c r="G255" s="173">
        <f aca="true" t="shared" si="132" ref="G255:AC255">G256</f>
        <v>188.4</v>
      </c>
      <c r="H255" s="173">
        <f t="shared" si="132"/>
        <v>0</v>
      </c>
      <c r="I255" s="173">
        <f t="shared" si="132"/>
        <v>188.4</v>
      </c>
      <c r="J255" s="173">
        <f t="shared" si="132"/>
        <v>0</v>
      </c>
      <c r="K255" s="52">
        <f t="shared" si="132"/>
        <v>188.4</v>
      </c>
      <c r="L255" s="173">
        <f t="shared" si="132"/>
        <v>0</v>
      </c>
      <c r="M255" s="52">
        <f t="shared" si="132"/>
        <v>188.4</v>
      </c>
      <c r="N255" s="173">
        <f t="shared" si="132"/>
        <v>90</v>
      </c>
      <c r="O255" s="52">
        <f t="shared" si="132"/>
        <v>278.4</v>
      </c>
      <c r="P255" s="173">
        <f t="shared" si="132"/>
        <v>0</v>
      </c>
      <c r="Q255" s="52">
        <f t="shared" si="132"/>
        <v>278.4</v>
      </c>
      <c r="R255" s="173">
        <f t="shared" si="132"/>
        <v>0</v>
      </c>
      <c r="S255" s="52">
        <f t="shared" si="132"/>
        <v>278.4</v>
      </c>
      <c r="T255" s="173">
        <f t="shared" si="132"/>
        <v>0</v>
      </c>
      <c r="U255" s="52">
        <f t="shared" si="132"/>
        <v>278.4</v>
      </c>
      <c r="V255" s="173">
        <f t="shared" si="132"/>
        <v>0</v>
      </c>
      <c r="W255" s="52">
        <f t="shared" si="132"/>
        <v>278.4</v>
      </c>
      <c r="X255" s="173">
        <f t="shared" si="132"/>
        <v>0</v>
      </c>
      <c r="Y255" s="52">
        <f t="shared" si="132"/>
        <v>278.4</v>
      </c>
      <c r="Z255" s="173">
        <f t="shared" si="132"/>
        <v>0</v>
      </c>
      <c r="AA255" s="52">
        <f t="shared" si="132"/>
        <v>278.4</v>
      </c>
      <c r="AB255" s="173">
        <f t="shared" si="132"/>
        <v>0</v>
      </c>
      <c r="AC255" s="52">
        <f t="shared" si="132"/>
        <v>278.4</v>
      </c>
    </row>
    <row r="256" spans="1:29" ht="16.5" customHeight="1">
      <c r="A256" s="36" t="s">
        <v>339</v>
      </c>
      <c r="B256" s="69" t="s">
        <v>406</v>
      </c>
      <c r="C256" s="34" t="s">
        <v>94</v>
      </c>
      <c r="D256" s="34" t="s">
        <v>49</v>
      </c>
      <c r="E256" s="42" t="s">
        <v>398</v>
      </c>
      <c r="F256" s="34" t="s">
        <v>59</v>
      </c>
      <c r="G256" s="60">
        <v>188.4</v>
      </c>
      <c r="H256" s="60"/>
      <c r="I256" s="60">
        <f>G256+H256</f>
        <v>188.4</v>
      </c>
      <c r="J256" s="60"/>
      <c r="K256" s="88">
        <f>I256+J256</f>
        <v>188.4</v>
      </c>
      <c r="L256" s="60"/>
      <c r="M256" s="88">
        <f>K256+L256</f>
        <v>188.4</v>
      </c>
      <c r="N256" s="60">
        <v>90</v>
      </c>
      <c r="O256" s="88">
        <f>M256+N256</f>
        <v>278.4</v>
      </c>
      <c r="P256" s="60"/>
      <c r="Q256" s="88">
        <f>O256+P256</f>
        <v>278.4</v>
      </c>
      <c r="R256" s="60"/>
      <c r="S256" s="88">
        <f>Q256+R256</f>
        <v>278.4</v>
      </c>
      <c r="T256" s="60"/>
      <c r="U256" s="88">
        <f>S256+T256</f>
        <v>278.4</v>
      </c>
      <c r="V256" s="60"/>
      <c r="W256" s="88">
        <f>U256+V256</f>
        <v>278.4</v>
      </c>
      <c r="X256" s="60"/>
      <c r="Y256" s="88">
        <f>W256+X256</f>
        <v>278.4</v>
      </c>
      <c r="Z256" s="60"/>
      <c r="AA256" s="88">
        <f>Y256+Z256</f>
        <v>278.4</v>
      </c>
      <c r="AB256" s="60"/>
      <c r="AC256" s="88">
        <f>AA256+AB256</f>
        <v>278.4</v>
      </c>
    </row>
    <row r="257" spans="1:29" s="6" customFormat="1" ht="30.75" customHeight="1">
      <c r="A257" s="79" t="s">
        <v>342</v>
      </c>
      <c r="B257" s="77" t="s">
        <v>406</v>
      </c>
      <c r="C257" s="78" t="s">
        <v>94</v>
      </c>
      <c r="D257" s="78" t="s">
        <v>49</v>
      </c>
      <c r="E257" s="81" t="s">
        <v>399</v>
      </c>
      <c r="F257" s="78"/>
      <c r="G257" s="82">
        <f aca="true" t="shared" si="133" ref="G257:Y257">G259</f>
        <v>183.4</v>
      </c>
      <c r="H257" s="82">
        <f t="shared" si="133"/>
        <v>0</v>
      </c>
      <c r="I257" s="82">
        <f t="shared" si="133"/>
        <v>183.4</v>
      </c>
      <c r="J257" s="82">
        <f t="shared" si="133"/>
        <v>0</v>
      </c>
      <c r="K257" s="213">
        <f t="shared" si="133"/>
        <v>183.4</v>
      </c>
      <c r="L257" s="82">
        <f t="shared" si="133"/>
        <v>0</v>
      </c>
      <c r="M257" s="213">
        <f t="shared" si="133"/>
        <v>183.4</v>
      </c>
      <c r="N257" s="82">
        <f t="shared" si="133"/>
        <v>0</v>
      </c>
      <c r="O257" s="213">
        <f t="shared" si="133"/>
        <v>183.4</v>
      </c>
      <c r="P257" s="82">
        <f t="shared" si="133"/>
        <v>0</v>
      </c>
      <c r="Q257" s="213">
        <f t="shared" si="133"/>
        <v>183.4</v>
      </c>
      <c r="R257" s="82">
        <f t="shared" si="133"/>
        <v>0</v>
      </c>
      <c r="S257" s="213">
        <f t="shared" si="133"/>
        <v>183.4</v>
      </c>
      <c r="T257" s="82">
        <f t="shared" si="133"/>
        <v>0</v>
      </c>
      <c r="U257" s="213">
        <f t="shared" si="133"/>
        <v>183.4</v>
      </c>
      <c r="V257" s="82">
        <f t="shared" si="133"/>
        <v>0</v>
      </c>
      <c r="W257" s="213">
        <f t="shared" si="133"/>
        <v>183.4</v>
      </c>
      <c r="X257" s="82">
        <f t="shared" si="133"/>
        <v>0</v>
      </c>
      <c r="Y257" s="213">
        <f t="shared" si="133"/>
        <v>183.4</v>
      </c>
      <c r="Z257" s="82">
        <f>Z259</f>
        <v>0</v>
      </c>
      <c r="AA257" s="213">
        <f>AA259</f>
        <v>183.4</v>
      </c>
      <c r="AB257" s="82">
        <f>AB259</f>
        <v>0</v>
      </c>
      <c r="AC257" s="213">
        <f>AC259</f>
        <v>183.4</v>
      </c>
    </row>
    <row r="258" spans="1:29" s="6" customFormat="1" ht="15.75" customHeight="1">
      <c r="A258" s="46" t="s">
        <v>38</v>
      </c>
      <c r="B258" s="69" t="s">
        <v>406</v>
      </c>
      <c r="C258" s="34" t="s">
        <v>94</v>
      </c>
      <c r="D258" s="34" t="s">
        <v>49</v>
      </c>
      <c r="E258" s="42" t="s">
        <v>399</v>
      </c>
      <c r="F258" s="47" t="s">
        <v>39</v>
      </c>
      <c r="G258" s="82">
        <f aca="true" t="shared" si="134" ref="G258:AC258">G259</f>
        <v>183.4</v>
      </c>
      <c r="H258" s="82">
        <f t="shared" si="134"/>
        <v>0</v>
      </c>
      <c r="I258" s="82">
        <f t="shared" si="134"/>
        <v>183.4</v>
      </c>
      <c r="J258" s="82">
        <f t="shared" si="134"/>
        <v>0</v>
      </c>
      <c r="K258" s="213">
        <f t="shared" si="134"/>
        <v>183.4</v>
      </c>
      <c r="L258" s="82">
        <f t="shared" si="134"/>
        <v>0</v>
      </c>
      <c r="M258" s="213">
        <f t="shared" si="134"/>
        <v>183.4</v>
      </c>
      <c r="N258" s="82">
        <f t="shared" si="134"/>
        <v>0</v>
      </c>
      <c r="O258" s="213">
        <f t="shared" si="134"/>
        <v>183.4</v>
      </c>
      <c r="P258" s="82">
        <f t="shared" si="134"/>
        <v>0</v>
      </c>
      <c r="Q258" s="213">
        <f t="shared" si="134"/>
        <v>183.4</v>
      </c>
      <c r="R258" s="82">
        <f t="shared" si="134"/>
        <v>0</v>
      </c>
      <c r="S258" s="213">
        <f t="shared" si="134"/>
        <v>183.4</v>
      </c>
      <c r="T258" s="82">
        <f t="shared" si="134"/>
        <v>0</v>
      </c>
      <c r="U258" s="213">
        <f t="shared" si="134"/>
        <v>183.4</v>
      </c>
      <c r="V258" s="82">
        <f t="shared" si="134"/>
        <v>0</v>
      </c>
      <c r="W258" s="213">
        <f t="shared" si="134"/>
        <v>183.4</v>
      </c>
      <c r="X258" s="82">
        <f t="shared" si="134"/>
        <v>0</v>
      </c>
      <c r="Y258" s="213">
        <f t="shared" si="134"/>
        <v>183.4</v>
      </c>
      <c r="Z258" s="82">
        <f t="shared" si="134"/>
        <v>0</v>
      </c>
      <c r="AA258" s="213">
        <f t="shared" si="134"/>
        <v>183.4</v>
      </c>
      <c r="AB258" s="82">
        <f t="shared" si="134"/>
        <v>0</v>
      </c>
      <c r="AC258" s="213">
        <f t="shared" si="134"/>
        <v>183.4</v>
      </c>
    </row>
    <row r="259" spans="1:29" ht="17.25" customHeight="1">
      <c r="A259" s="36" t="s">
        <v>339</v>
      </c>
      <c r="B259" s="69" t="s">
        <v>406</v>
      </c>
      <c r="C259" s="34" t="s">
        <v>94</v>
      </c>
      <c r="D259" s="34" t="s">
        <v>49</v>
      </c>
      <c r="E259" s="42" t="s">
        <v>399</v>
      </c>
      <c r="F259" s="34" t="s">
        <v>59</v>
      </c>
      <c r="G259" s="60">
        <v>183.4</v>
      </c>
      <c r="H259" s="60"/>
      <c r="I259" s="60">
        <f>G259+H259</f>
        <v>183.4</v>
      </c>
      <c r="J259" s="60"/>
      <c r="K259" s="88">
        <f>I259+J259</f>
        <v>183.4</v>
      </c>
      <c r="L259" s="60"/>
      <c r="M259" s="88">
        <f>K259+L259</f>
        <v>183.4</v>
      </c>
      <c r="N259" s="60"/>
      <c r="O259" s="88">
        <f>M259+N259</f>
        <v>183.4</v>
      </c>
      <c r="P259" s="60"/>
      <c r="Q259" s="88">
        <f>O259+P259</f>
        <v>183.4</v>
      </c>
      <c r="R259" s="60"/>
      <c r="S259" s="88">
        <f>Q259+R259</f>
        <v>183.4</v>
      </c>
      <c r="T259" s="60"/>
      <c r="U259" s="88">
        <f>S259+T259</f>
        <v>183.4</v>
      </c>
      <c r="V259" s="60"/>
      <c r="W259" s="88">
        <f>U259+V259</f>
        <v>183.4</v>
      </c>
      <c r="X259" s="60"/>
      <c r="Y259" s="88">
        <f>W259+X259</f>
        <v>183.4</v>
      </c>
      <c r="Z259" s="60"/>
      <c r="AA259" s="88">
        <f>Y259+Z259</f>
        <v>183.4</v>
      </c>
      <c r="AB259" s="60"/>
      <c r="AC259" s="88">
        <f>AA259+AB259</f>
        <v>183.4</v>
      </c>
    </row>
    <row r="260" spans="1:29" s="6" customFormat="1" ht="28.5" customHeight="1">
      <c r="A260" s="79" t="s">
        <v>402</v>
      </c>
      <c r="B260" s="77" t="s">
        <v>406</v>
      </c>
      <c r="C260" s="78" t="s">
        <v>94</v>
      </c>
      <c r="D260" s="78" t="s">
        <v>49</v>
      </c>
      <c r="E260" s="81" t="s">
        <v>400</v>
      </c>
      <c r="F260" s="78"/>
      <c r="G260" s="82">
        <f aca="true" t="shared" si="135" ref="G260:Y260">G262</f>
        <v>37.3</v>
      </c>
      <c r="H260" s="82">
        <f t="shared" si="135"/>
        <v>0</v>
      </c>
      <c r="I260" s="82">
        <f t="shared" si="135"/>
        <v>37.3</v>
      </c>
      <c r="J260" s="82">
        <f t="shared" si="135"/>
        <v>0</v>
      </c>
      <c r="K260" s="213">
        <f t="shared" si="135"/>
        <v>37.3</v>
      </c>
      <c r="L260" s="82">
        <f t="shared" si="135"/>
        <v>0</v>
      </c>
      <c r="M260" s="213">
        <f t="shared" si="135"/>
        <v>37.3</v>
      </c>
      <c r="N260" s="82">
        <f t="shared" si="135"/>
        <v>0</v>
      </c>
      <c r="O260" s="213">
        <f t="shared" si="135"/>
        <v>37.3</v>
      </c>
      <c r="P260" s="82">
        <f t="shared" si="135"/>
        <v>0</v>
      </c>
      <c r="Q260" s="213">
        <f t="shared" si="135"/>
        <v>37.3</v>
      </c>
      <c r="R260" s="82">
        <f t="shared" si="135"/>
        <v>0</v>
      </c>
      <c r="S260" s="213">
        <f t="shared" si="135"/>
        <v>37.3</v>
      </c>
      <c r="T260" s="82">
        <f t="shared" si="135"/>
        <v>0</v>
      </c>
      <c r="U260" s="213">
        <f t="shared" si="135"/>
        <v>37.3</v>
      </c>
      <c r="V260" s="82">
        <f t="shared" si="135"/>
        <v>0</v>
      </c>
      <c r="W260" s="213">
        <f t="shared" si="135"/>
        <v>37.3</v>
      </c>
      <c r="X260" s="82">
        <f t="shared" si="135"/>
        <v>0</v>
      </c>
      <c r="Y260" s="213">
        <f t="shared" si="135"/>
        <v>37.3</v>
      </c>
      <c r="Z260" s="82">
        <f>Z262</f>
        <v>0</v>
      </c>
      <c r="AA260" s="213">
        <f>AA262</f>
        <v>37.3</v>
      </c>
      <c r="AB260" s="82">
        <f>AB262</f>
        <v>0</v>
      </c>
      <c r="AC260" s="213">
        <f>AC262</f>
        <v>37.3</v>
      </c>
    </row>
    <row r="261" spans="1:29" s="6" customFormat="1" ht="15" customHeight="1">
      <c r="A261" s="46" t="s">
        <v>38</v>
      </c>
      <c r="B261" s="69" t="s">
        <v>406</v>
      </c>
      <c r="C261" s="34" t="s">
        <v>94</v>
      </c>
      <c r="D261" s="34" t="s">
        <v>49</v>
      </c>
      <c r="E261" s="42" t="s">
        <v>400</v>
      </c>
      <c r="F261" s="47" t="s">
        <v>39</v>
      </c>
      <c r="G261" s="82">
        <f aca="true" t="shared" si="136" ref="G261:AC261">G262</f>
        <v>37.3</v>
      </c>
      <c r="H261" s="82">
        <f t="shared" si="136"/>
        <v>0</v>
      </c>
      <c r="I261" s="82">
        <f t="shared" si="136"/>
        <v>37.3</v>
      </c>
      <c r="J261" s="82">
        <f t="shared" si="136"/>
        <v>0</v>
      </c>
      <c r="K261" s="213">
        <f t="shared" si="136"/>
        <v>37.3</v>
      </c>
      <c r="L261" s="82">
        <f t="shared" si="136"/>
        <v>0</v>
      </c>
      <c r="M261" s="213">
        <f t="shared" si="136"/>
        <v>37.3</v>
      </c>
      <c r="N261" s="82">
        <f t="shared" si="136"/>
        <v>0</v>
      </c>
      <c r="O261" s="213">
        <f t="shared" si="136"/>
        <v>37.3</v>
      </c>
      <c r="P261" s="82">
        <f t="shared" si="136"/>
        <v>0</v>
      </c>
      <c r="Q261" s="213">
        <f t="shared" si="136"/>
        <v>37.3</v>
      </c>
      <c r="R261" s="82">
        <f t="shared" si="136"/>
        <v>0</v>
      </c>
      <c r="S261" s="213">
        <f t="shared" si="136"/>
        <v>37.3</v>
      </c>
      <c r="T261" s="82">
        <f t="shared" si="136"/>
        <v>0</v>
      </c>
      <c r="U261" s="213">
        <f t="shared" si="136"/>
        <v>37.3</v>
      </c>
      <c r="V261" s="82">
        <f t="shared" si="136"/>
        <v>0</v>
      </c>
      <c r="W261" s="213">
        <f t="shared" si="136"/>
        <v>37.3</v>
      </c>
      <c r="X261" s="82">
        <f t="shared" si="136"/>
        <v>0</v>
      </c>
      <c r="Y261" s="213">
        <f t="shared" si="136"/>
        <v>37.3</v>
      </c>
      <c r="Z261" s="82">
        <f t="shared" si="136"/>
        <v>0</v>
      </c>
      <c r="AA261" s="213">
        <f t="shared" si="136"/>
        <v>37.3</v>
      </c>
      <c r="AB261" s="82">
        <f t="shared" si="136"/>
        <v>0</v>
      </c>
      <c r="AC261" s="213">
        <f t="shared" si="136"/>
        <v>37.3</v>
      </c>
    </row>
    <row r="262" spans="1:29" ht="17.25" customHeight="1">
      <c r="A262" s="36" t="s">
        <v>339</v>
      </c>
      <c r="B262" s="69" t="s">
        <v>406</v>
      </c>
      <c r="C262" s="34" t="s">
        <v>94</v>
      </c>
      <c r="D262" s="34" t="s">
        <v>49</v>
      </c>
      <c r="E262" s="42" t="s">
        <v>400</v>
      </c>
      <c r="F262" s="34" t="s">
        <v>59</v>
      </c>
      <c r="G262" s="60">
        <v>37.3</v>
      </c>
      <c r="H262" s="60"/>
      <c r="I262" s="60">
        <f>G262+H262</f>
        <v>37.3</v>
      </c>
      <c r="J262" s="60"/>
      <c r="K262" s="88">
        <f>I262+J262</f>
        <v>37.3</v>
      </c>
      <c r="L262" s="60"/>
      <c r="M262" s="88">
        <f>K262+L262</f>
        <v>37.3</v>
      </c>
      <c r="N262" s="60"/>
      <c r="O262" s="88">
        <f>M262+N262</f>
        <v>37.3</v>
      </c>
      <c r="P262" s="60"/>
      <c r="Q262" s="88">
        <f>O262+P262</f>
        <v>37.3</v>
      </c>
      <c r="R262" s="60"/>
      <c r="S262" s="88">
        <f>Q262+R262</f>
        <v>37.3</v>
      </c>
      <c r="T262" s="60"/>
      <c r="U262" s="88">
        <f>S262+T262</f>
        <v>37.3</v>
      </c>
      <c r="V262" s="60"/>
      <c r="W262" s="88">
        <f>U262+V262</f>
        <v>37.3</v>
      </c>
      <c r="X262" s="60"/>
      <c r="Y262" s="88">
        <f>W262+X262</f>
        <v>37.3</v>
      </c>
      <c r="Z262" s="60"/>
      <c r="AA262" s="88">
        <f>Y262+Z262</f>
        <v>37.3</v>
      </c>
      <c r="AB262" s="60"/>
      <c r="AC262" s="88">
        <f>AA262+AB262</f>
        <v>37.3</v>
      </c>
    </row>
    <row r="263" spans="1:29" s="19" customFormat="1" ht="15" customHeight="1">
      <c r="A263" s="40" t="s">
        <v>93</v>
      </c>
      <c r="B263" s="69"/>
      <c r="C263" s="43"/>
      <c r="D263" s="43"/>
      <c r="E263" s="42"/>
      <c r="F263" s="43"/>
      <c r="G263" s="87">
        <f aca="true" t="shared" si="137" ref="G263:W263">G9+G75+G88+G95+G145+G190+G233+G240+G251</f>
        <v>23049.000000000004</v>
      </c>
      <c r="H263" s="87">
        <f t="shared" si="137"/>
        <v>3178.2</v>
      </c>
      <c r="I263" s="87">
        <f t="shared" si="137"/>
        <v>26227.2</v>
      </c>
      <c r="J263" s="87">
        <f t="shared" si="137"/>
        <v>0</v>
      </c>
      <c r="K263" s="87">
        <f t="shared" si="137"/>
        <v>26227.2</v>
      </c>
      <c r="L263" s="87">
        <f t="shared" si="137"/>
        <v>20</v>
      </c>
      <c r="M263" s="87">
        <f t="shared" si="137"/>
        <v>26247.2</v>
      </c>
      <c r="N263" s="242">
        <f t="shared" si="137"/>
        <v>946.10058</v>
      </c>
      <c r="O263" s="241">
        <f t="shared" si="137"/>
        <v>27193.30058</v>
      </c>
      <c r="P263" s="242">
        <f t="shared" si="137"/>
        <v>1065</v>
      </c>
      <c r="Q263" s="241">
        <f t="shared" si="137"/>
        <v>28258.30058</v>
      </c>
      <c r="R263" s="242">
        <f t="shared" si="137"/>
        <v>0</v>
      </c>
      <c r="S263" s="241">
        <f t="shared" si="137"/>
        <v>28258.30058</v>
      </c>
      <c r="T263" s="242">
        <f t="shared" si="137"/>
        <v>0</v>
      </c>
      <c r="U263" s="241">
        <f t="shared" si="137"/>
        <v>28258.30058</v>
      </c>
      <c r="V263" s="242">
        <f t="shared" si="137"/>
        <v>-1.1102230246251565E-14</v>
      </c>
      <c r="W263" s="241">
        <f t="shared" si="137"/>
        <v>28258.30058</v>
      </c>
      <c r="X263" s="242">
        <f aca="true" t="shared" si="138" ref="X263:AC263">X9+X75+X88+X95+X145+X190+X233+X240+X251</f>
        <v>0</v>
      </c>
      <c r="Y263" s="241">
        <f t="shared" si="138"/>
        <v>28258.30058</v>
      </c>
      <c r="Z263" s="241">
        <f t="shared" si="138"/>
        <v>27777.8</v>
      </c>
      <c r="AA263" s="241">
        <f t="shared" si="138"/>
        <v>56036.100580000006</v>
      </c>
      <c r="AB263" s="241">
        <f t="shared" si="138"/>
        <v>306.20000000000016</v>
      </c>
      <c r="AC263" s="241">
        <f t="shared" si="138"/>
        <v>56342.30058</v>
      </c>
    </row>
    <row r="265" spans="7:29" ht="15.75"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</row>
    <row r="266" spans="7:29" ht="15.75">
      <c r="G266" s="71"/>
      <c r="H266" s="71"/>
      <c r="I266" s="71">
        <f>I263-G263</f>
        <v>3178.199999999997</v>
      </c>
      <c r="J266" s="71"/>
      <c r="K266" s="71">
        <f>K263-I263</f>
        <v>0</v>
      </c>
      <c r="L266" s="71"/>
      <c r="M266" s="71">
        <f>M263-K263</f>
        <v>20</v>
      </c>
      <c r="N266" s="71"/>
      <c r="O266" s="238">
        <f>O263-M263</f>
        <v>946.1005799999984</v>
      </c>
      <c r="P266" s="71"/>
      <c r="Q266" s="238">
        <f>Q263-O263</f>
        <v>1065</v>
      </c>
      <c r="R266" s="71"/>
      <c r="S266" s="238">
        <f>S263-Q263</f>
        <v>0</v>
      </c>
      <c r="T266" s="71"/>
      <c r="U266" s="238">
        <f>U263-S263</f>
        <v>0</v>
      </c>
      <c r="V266" s="71"/>
      <c r="W266" s="238">
        <f>W263-U263</f>
        <v>0</v>
      </c>
      <c r="X266" s="71"/>
      <c r="Y266" s="238"/>
      <c r="Z266" s="71"/>
      <c r="AA266" s="238"/>
      <c r="AB266" s="71"/>
      <c r="AC266" s="238"/>
    </row>
    <row r="267" spans="7:29" ht="15.75"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345"/>
      <c r="Z267" s="71"/>
      <c r="AA267" s="71"/>
      <c r="AB267" s="71"/>
      <c r="AC267" s="71"/>
    </row>
    <row r="269" spans="7:29" ht="15.75"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250"/>
      <c r="Z269" s="164"/>
      <c r="AA269" s="164"/>
      <c r="AB269" s="164"/>
      <c r="AC269" s="164"/>
    </row>
    <row r="271" spans="17:19" ht="15.75">
      <c r="Q271" s="18">
        <f>Q263-Q249-Q117-Q100-Q77-Q53-Q49</f>
        <v>24575.200579999997</v>
      </c>
      <c r="S271" s="18">
        <f>S263-S249-S117-S100-S77-S53-S49</f>
        <v>24575.200579999997</v>
      </c>
    </row>
    <row r="272" spans="2:29" s="6" customFormat="1" ht="15.75">
      <c r="B272" s="23"/>
      <c r="C272" s="8"/>
      <c r="D272" s="8"/>
      <c r="F272" s="8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80" spans="2:29" s="6" customFormat="1" ht="15.75">
      <c r="B280" s="23"/>
      <c r="C280" s="8"/>
      <c r="D280" s="8"/>
      <c r="F280" s="8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92" spans="2:29" s="6" customFormat="1" ht="15.75">
      <c r="B292" s="23"/>
      <c r="C292" s="8"/>
      <c r="D292" s="8"/>
      <c r="F292" s="8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319" spans="2:29" s="6" customFormat="1" ht="15.75">
      <c r="B319" s="23"/>
      <c r="C319" s="8"/>
      <c r="D319" s="8"/>
      <c r="F319" s="8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8" spans="2:29" s="6" customFormat="1" ht="15.75">
      <c r="B328" s="23"/>
      <c r="C328" s="8"/>
      <c r="D328" s="8"/>
      <c r="F328" s="8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39" spans="2:5" ht="15.75">
      <c r="B339" s="70"/>
      <c r="C339" s="9"/>
      <c r="D339" s="9"/>
      <c r="E339" s="2"/>
    </row>
    <row r="340" spans="2:5" ht="15.75">
      <c r="B340" s="70"/>
      <c r="C340" s="9"/>
      <c r="D340" s="9"/>
      <c r="E340" s="2"/>
    </row>
    <row r="341" spans="2:5" ht="15.75">
      <c r="B341" s="70"/>
      <c r="C341" s="9"/>
      <c r="D341" s="9"/>
      <c r="E341" s="2"/>
    </row>
    <row r="342" spans="2:5" ht="15.75">
      <c r="B342" s="70"/>
      <c r="C342" s="9"/>
      <c r="D342" s="9"/>
      <c r="E342" s="2"/>
    </row>
    <row r="343" spans="2:5" ht="15.75">
      <c r="B343" s="70"/>
      <c r="C343" s="9"/>
      <c r="D343" s="9"/>
      <c r="E343" s="2"/>
    </row>
  </sheetData>
  <mergeCells count="3">
    <mergeCell ref="C1:G1"/>
    <mergeCell ref="C3:G3"/>
    <mergeCell ref="A4:AC5"/>
  </mergeCells>
  <printOptions/>
  <pageMargins left="0.75" right="0.4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321"/>
  <sheetViews>
    <sheetView tabSelected="1" workbookViewId="0" topLeftCell="A10">
      <selection activeCell="I5" sqref="I5"/>
    </sheetView>
  </sheetViews>
  <sheetFormatPr defaultColWidth="9.00390625" defaultRowHeight="12.75"/>
  <cols>
    <col min="1" max="1" width="51.125" style="1" customWidth="1"/>
    <col min="2" max="2" width="5.00390625" style="167" hidden="1" customWidth="1"/>
    <col min="3" max="3" width="4.00390625" style="168" hidden="1" customWidth="1"/>
    <col min="4" max="4" width="0.12890625" style="168" hidden="1" customWidth="1"/>
    <col min="5" max="5" width="16.25390625" style="1" customWidth="1"/>
    <col min="6" max="6" width="6.875" style="334" customWidth="1"/>
    <col min="7" max="7" width="20.00390625" style="16" customWidth="1"/>
    <col min="8" max="8" width="9.625" style="1" bestFit="1" customWidth="1"/>
    <col min="9" max="16384" width="9.125" style="1" customWidth="1"/>
  </cols>
  <sheetData>
    <row r="1" spans="1:7" s="5" customFormat="1" ht="15.75">
      <c r="A1" s="10"/>
      <c r="B1" s="165"/>
      <c r="C1" s="384" t="s">
        <v>464</v>
      </c>
      <c r="D1" s="384"/>
      <c r="E1" s="384"/>
      <c r="F1" s="384"/>
      <c r="G1" s="384"/>
    </row>
    <row r="2" spans="1:7" s="5" customFormat="1" ht="15.75">
      <c r="A2" s="10"/>
      <c r="B2" s="165"/>
      <c r="C2" s="385" t="s">
        <v>54</v>
      </c>
      <c r="D2" s="385"/>
      <c r="E2" s="385"/>
      <c r="F2" s="385"/>
      <c r="G2" s="385"/>
    </row>
    <row r="3" spans="1:7" s="5" customFormat="1" ht="15.75">
      <c r="A3" s="10"/>
      <c r="B3" s="165"/>
      <c r="C3" s="385" t="s">
        <v>484</v>
      </c>
      <c r="D3" s="385"/>
      <c r="E3" s="385"/>
      <c r="F3" s="385"/>
      <c r="G3" s="385"/>
    </row>
    <row r="4" spans="1:7" s="5" customFormat="1" ht="15.75">
      <c r="A4" s="10"/>
      <c r="B4" s="165"/>
      <c r="C4" s="166"/>
      <c r="D4" s="166"/>
      <c r="E4" s="11"/>
      <c r="F4" s="98"/>
      <c r="G4" s="16"/>
    </row>
    <row r="5" spans="1:7" s="5" customFormat="1" ht="68.25" customHeight="1">
      <c r="A5" s="386" t="s">
        <v>27</v>
      </c>
      <c r="B5" s="386"/>
      <c r="C5" s="386"/>
      <c r="D5" s="386"/>
      <c r="E5" s="386"/>
      <c r="F5" s="386"/>
      <c r="G5" s="386"/>
    </row>
    <row r="6" ht="12" customHeight="1"/>
    <row r="7" spans="1:7" s="4" customFormat="1" ht="33" customHeight="1">
      <c r="A7" s="53" t="s">
        <v>55</v>
      </c>
      <c r="B7" s="169"/>
      <c r="C7" s="169" t="s">
        <v>446</v>
      </c>
      <c r="D7" s="169" t="s">
        <v>447</v>
      </c>
      <c r="E7" s="53" t="s">
        <v>344</v>
      </c>
      <c r="F7" s="335" t="s">
        <v>449</v>
      </c>
      <c r="G7" s="323" t="s">
        <v>450</v>
      </c>
    </row>
    <row r="8" spans="1:7" ht="12" customHeight="1">
      <c r="A8" s="22">
        <v>1</v>
      </c>
      <c r="B8" s="170">
        <v>2</v>
      </c>
      <c r="C8" s="170">
        <v>3</v>
      </c>
      <c r="D8" s="170">
        <v>4</v>
      </c>
      <c r="E8" s="22">
        <v>2</v>
      </c>
      <c r="F8" s="336">
        <v>3</v>
      </c>
      <c r="G8" s="324">
        <v>4</v>
      </c>
    </row>
    <row r="9" spans="1:7" s="95" customFormat="1" ht="57" customHeight="1">
      <c r="A9" s="125" t="s">
        <v>407</v>
      </c>
      <c r="B9" s="248" t="s">
        <v>345</v>
      </c>
      <c r="C9" s="249" t="s">
        <v>48</v>
      </c>
      <c r="D9" s="249" t="s">
        <v>50</v>
      </c>
      <c r="E9" s="107" t="s">
        <v>440</v>
      </c>
      <c r="F9" s="347"/>
      <c r="G9" s="350">
        <f>G10</f>
        <v>2414.17605</v>
      </c>
    </row>
    <row r="10" spans="1:7" s="6" customFormat="1" ht="42" customHeight="1">
      <c r="A10" s="202" t="s">
        <v>408</v>
      </c>
      <c r="B10" s="192" t="s">
        <v>345</v>
      </c>
      <c r="C10" s="193" t="s">
        <v>48</v>
      </c>
      <c r="D10" s="193" t="s">
        <v>50</v>
      </c>
      <c r="E10" s="190" t="s">
        <v>441</v>
      </c>
      <c r="F10" s="190"/>
      <c r="G10" s="325">
        <f>G11+G14+G17</f>
        <v>2414.17605</v>
      </c>
    </row>
    <row r="11" spans="1:7" ht="30" customHeight="1">
      <c r="A11" s="36" t="s">
        <v>409</v>
      </c>
      <c r="B11" s="69" t="s">
        <v>406</v>
      </c>
      <c r="C11" s="45" t="s">
        <v>48</v>
      </c>
      <c r="D11" s="45" t="s">
        <v>50</v>
      </c>
      <c r="E11" s="45" t="s">
        <v>410</v>
      </c>
      <c r="F11" s="200"/>
      <c r="G11" s="180">
        <f>G12</f>
        <v>700</v>
      </c>
    </row>
    <row r="12" spans="1:7" ht="30" customHeight="1">
      <c r="A12" s="46" t="s">
        <v>456</v>
      </c>
      <c r="B12" s="69" t="s">
        <v>406</v>
      </c>
      <c r="C12" s="45" t="s">
        <v>48</v>
      </c>
      <c r="D12" s="45" t="s">
        <v>50</v>
      </c>
      <c r="E12" s="45" t="s">
        <v>410</v>
      </c>
      <c r="F12" s="200" t="s">
        <v>457</v>
      </c>
      <c r="G12" s="180">
        <f>G13</f>
        <v>700</v>
      </c>
    </row>
    <row r="13" spans="1:7" ht="30" customHeight="1">
      <c r="A13" s="33" t="s">
        <v>458</v>
      </c>
      <c r="B13" s="69" t="s">
        <v>406</v>
      </c>
      <c r="C13" s="45" t="s">
        <v>48</v>
      </c>
      <c r="D13" s="45" t="s">
        <v>50</v>
      </c>
      <c r="E13" s="45" t="s">
        <v>410</v>
      </c>
      <c r="F13" s="200" t="s">
        <v>424</v>
      </c>
      <c r="G13" s="180">
        <f>'расх 17 г'!W129</f>
        <v>700</v>
      </c>
    </row>
    <row r="14" spans="1:7" s="6" customFormat="1" ht="27" customHeight="1">
      <c r="A14" s="79" t="s">
        <v>443</v>
      </c>
      <c r="B14" s="77" t="s">
        <v>406</v>
      </c>
      <c r="C14" s="80" t="s">
        <v>48</v>
      </c>
      <c r="D14" s="80" t="s">
        <v>50</v>
      </c>
      <c r="E14" s="80" t="s">
        <v>442</v>
      </c>
      <c r="F14" s="190"/>
      <c r="G14" s="240">
        <f>G15</f>
        <v>1623</v>
      </c>
    </row>
    <row r="15" spans="1:7" ht="27" customHeight="1">
      <c r="A15" s="46" t="s">
        <v>456</v>
      </c>
      <c r="B15" s="69" t="s">
        <v>406</v>
      </c>
      <c r="C15" s="45" t="s">
        <v>48</v>
      </c>
      <c r="D15" s="45" t="s">
        <v>50</v>
      </c>
      <c r="E15" s="45" t="s">
        <v>442</v>
      </c>
      <c r="F15" s="148" t="s">
        <v>457</v>
      </c>
      <c r="G15" s="180">
        <f>G16</f>
        <v>1623</v>
      </c>
    </row>
    <row r="16" spans="1:7" ht="27" customHeight="1">
      <c r="A16" s="33" t="s">
        <v>458</v>
      </c>
      <c r="B16" s="69" t="s">
        <v>406</v>
      </c>
      <c r="C16" s="45" t="s">
        <v>48</v>
      </c>
      <c r="D16" s="45" t="s">
        <v>50</v>
      </c>
      <c r="E16" s="45" t="s">
        <v>442</v>
      </c>
      <c r="F16" s="148" t="s">
        <v>424</v>
      </c>
      <c r="G16" s="180">
        <f>'расх 17 г'!Q132</f>
        <v>1623</v>
      </c>
    </row>
    <row r="17" spans="1:7" s="6" customFormat="1" ht="27" customHeight="1">
      <c r="A17" s="79" t="s">
        <v>25</v>
      </c>
      <c r="B17" s="77" t="s">
        <v>406</v>
      </c>
      <c r="C17" s="80" t="s">
        <v>48</v>
      </c>
      <c r="D17" s="80" t="s">
        <v>50</v>
      </c>
      <c r="E17" s="190" t="s">
        <v>95</v>
      </c>
      <c r="F17" s="190"/>
      <c r="G17" s="325">
        <f>G18</f>
        <v>91.17605</v>
      </c>
    </row>
    <row r="18" spans="1:7" ht="27" customHeight="1">
      <c r="A18" s="46" t="s">
        <v>456</v>
      </c>
      <c r="B18" s="69" t="s">
        <v>406</v>
      </c>
      <c r="C18" s="146" t="s">
        <v>48</v>
      </c>
      <c r="D18" s="146" t="s">
        <v>50</v>
      </c>
      <c r="E18" s="200" t="s">
        <v>95</v>
      </c>
      <c r="F18" s="148" t="s">
        <v>457</v>
      </c>
      <c r="G18" s="326">
        <f>G19</f>
        <v>91.17605</v>
      </c>
    </row>
    <row r="19" spans="1:7" ht="27" customHeight="1">
      <c r="A19" s="33" t="s">
        <v>458</v>
      </c>
      <c r="B19" s="69" t="s">
        <v>406</v>
      </c>
      <c r="C19" s="146" t="s">
        <v>48</v>
      </c>
      <c r="D19" s="146" t="s">
        <v>50</v>
      </c>
      <c r="E19" s="200" t="s">
        <v>95</v>
      </c>
      <c r="F19" s="148" t="s">
        <v>424</v>
      </c>
      <c r="G19" s="326">
        <f>'расх 17 г'!W137</f>
        <v>91.17605</v>
      </c>
    </row>
    <row r="20" spans="1:7" ht="27" customHeight="1" hidden="1">
      <c r="A20" s="130" t="s">
        <v>334</v>
      </c>
      <c r="B20" s="171" t="s">
        <v>345</v>
      </c>
      <c r="C20" s="172" t="s">
        <v>48</v>
      </c>
      <c r="D20" s="172" t="s">
        <v>50</v>
      </c>
      <c r="E20" s="174" t="s">
        <v>442</v>
      </c>
      <c r="F20" s="200" t="s">
        <v>65</v>
      </c>
      <c r="G20" s="180"/>
    </row>
    <row r="21" spans="1:7" s="95" customFormat="1" ht="60.75" customHeight="1">
      <c r="A21" s="163" t="s">
        <v>411</v>
      </c>
      <c r="B21" s="106" t="s">
        <v>406</v>
      </c>
      <c r="C21" s="92" t="s">
        <v>48</v>
      </c>
      <c r="D21" s="92" t="s">
        <v>42</v>
      </c>
      <c r="E21" s="107" t="s">
        <v>444</v>
      </c>
      <c r="F21" s="144"/>
      <c r="G21" s="152">
        <f>G22</f>
        <v>4</v>
      </c>
    </row>
    <row r="22" spans="1:7" s="6" customFormat="1" ht="28.5" customHeight="1">
      <c r="A22" s="79" t="s">
        <v>6</v>
      </c>
      <c r="B22" s="77" t="s">
        <v>406</v>
      </c>
      <c r="C22" s="78" t="s">
        <v>48</v>
      </c>
      <c r="D22" s="78" t="s">
        <v>42</v>
      </c>
      <c r="E22" s="190" t="s">
        <v>445</v>
      </c>
      <c r="F22" s="121"/>
      <c r="G22" s="194">
        <f>G23</f>
        <v>4</v>
      </c>
    </row>
    <row r="23" spans="1:7" ht="17.25" customHeight="1">
      <c r="A23" s="21" t="s">
        <v>24</v>
      </c>
      <c r="B23" s="69" t="s">
        <v>406</v>
      </c>
      <c r="C23" s="47" t="s">
        <v>48</v>
      </c>
      <c r="D23" s="47" t="s">
        <v>42</v>
      </c>
      <c r="E23" s="146" t="s">
        <v>412</v>
      </c>
      <c r="F23" s="73"/>
      <c r="G23" s="151">
        <f>G24</f>
        <v>4</v>
      </c>
    </row>
    <row r="24" spans="1:7" ht="29.25" customHeight="1">
      <c r="A24" s="46" t="s">
        <v>456</v>
      </c>
      <c r="B24" s="69" t="s">
        <v>406</v>
      </c>
      <c r="C24" s="47" t="s">
        <v>48</v>
      </c>
      <c r="D24" s="47" t="s">
        <v>42</v>
      </c>
      <c r="E24" s="146" t="s">
        <v>412</v>
      </c>
      <c r="F24" s="47" t="s">
        <v>457</v>
      </c>
      <c r="G24" s="151">
        <f>G25</f>
        <v>4</v>
      </c>
    </row>
    <row r="25" spans="1:7" ht="30" customHeight="1">
      <c r="A25" s="26" t="s">
        <v>458</v>
      </c>
      <c r="B25" s="69" t="s">
        <v>406</v>
      </c>
      <c r="C25" s="47" t="s">
        <v>48</v>
      </c>
      <c r="D25" s="47" t="s">
        <v>42</v>
      </c>
      <c r="E25" s="146" t="s">
        <v>412</v>
      </c>
      <c r="F25" s="47" t="s">
        <v>424</v>
      </c>
      <c r="G25" s="151">
        <f>'расх 17 г'!W144</f>
        <v>4</v>
      </c>
    </row>
    <row r="26" spans="1:7" s="6" customFormat="1" ht="32.25" customHeight="1">
      <c r="A26" s="208" t="s">
        <v>475</v>
      </c>
      <c r="B26" s="77"/>
      <c r="C26" s="78"/>
      <c r="D26" s="78"/>
      <c r="E26" s="347" t="s">
        <v>359</v>
      </c>
      <c r="F26" s="92"/>
      <c r="G26" s="351">
        <f>G36+G28</f>
        <v>30643.686390000003</v>
      </c>
    </row>
    <row r="27" spans="1:7" s="6" customFormat="1" ht="28.5" customHeight="1" hidden="1">
      <c r="A27" s="206"/>
      <c r="B27" s="77"/>
      <c r="C27" s="78"/>
      <c r="D27" s="78"/>
      <c r="E27" s="190"/>
      <c r="F27" s="78"/>
      <c r="G27" s="194"/>
    </row>
    <row r="28" spans="1:7" s="6" customFormat="1" ht="51.75" customHeight="1">
      <c r="A28" s="321" t="s">
        <v>476</v>
      </c>
      <c r="B28" s="77"/>
      <c r="C28" s="78"/>
      <c r="D28" s="78"/>
      <c r="E28" s="200" t="s">
        <v>471</v>
      </c>
      <c r="F28" s="78"/>
      <c r="G28" s="194">
        <f>G29+G32</f>
        <v>27749.4569</v>
      </c>
    </row>
    <row r="29" spans="1:7" s="6" customFormat="1" ht="28.5" customHeight="1">
      <c r="A29" s="321" t="s">
        <v>477</v>
      </c>
      <c r="B29" s="77"/>
      <c r="C29" s="78"/>
      <c r="D29" s="78"/>
      <c r="E29" s="200" t="s">
        <v>472</v>
      </c>
      <c r="F29" s="78"/>
      <c r="G29" s="194">
        <f>G30</f>
        <v>27748.8</v>
      </c>
    </row>
    <row r="30" spans="1:7" s="6" customFormat="1" ht="28.5" customHeight="1">
      <c r="A30" s="321" t="s">
        <v>456</v>
      </c>
      <c r="B30" s="77"/>
      <c r="C30" s="78"/>
      <c r="D30" s="78"/>
      <c r="E30" s="200" t="s">
        <v>472</v>
      </c>
      <c r="F30" s="47" t="s">
        <v>316</v>
      </c>
      <c r="G30" s="151">
        <f>G31</f>
        <v>27748.8</v>
      </c>
    </row>
    <row r="31" spans="1:7" s="6" customFormat="1" ht="28.5" customHeight="1">
      <c r="A31" s="321" t="s">
        <v>458</v>
      </c>
      <c r="B31" s="77"/>
      <c r="C31" s="78"/>
      <c r="D31" s="78"/>
      <c r="E31" s="200" t="s">
        <v>472</v>
      </c>
      <c r="F31" s="47" t="s">
        <v>218</v>
      </c>
      <c r="G31" s="151">
        <f>'расх 17 г'!AA107</f>
        <v>27748.8</v>
      </c>
    </row>
    <row r="32" spans="1:7" s="6" customFormat="1" ht="28.5" customHeight="1">
      <c r="A32" s="321" t="s">
        <v>473</v>
      </c>
      <c r="B32" s="77"/>
      <c r="C32" s="78"/>
      <c r="D32" s="78"/>
      <c r="E32" s="200" t="s">
        <v>474</v>
      </c>
      <c r="F32" s="47"/>
      <c r="G32" s="348">
        <f>G33</f>
        <v>0.6569</v>
      </c>
    </row>
    <row r="33" spans="1:7" s="6" customFormat="1" ht="28.5" customHeight="1">
      <c r="A33" s="321" t="s">
        <v>363</v>
      </c>
      <c r="B33" s="77"/>
      <c r="C33" s="78"/>
      <c r="D33" s="78"/>
      <c r="E33" s="200" t="s">
        <v>474</v>
      </c>
      <c r="F33" s="47" t="s">
        <v>316</v>
      </c>
      <c r="G33" s="348">
        <f>G34</f>
        <v>0.6569</v>
      </c>
    </row>
    <row r="34" spans="1:7" s="6" customFormat="1" ht="28.5" customHeight="1">
      <c r="A34" s="321" t="s">
        <v>456</v>
      </c>
      <c r="B34" s="77"/>
      <c r="C34" s="78"/>
      <c r="D34" s="78"/>
      <c r="E34" s="200" t="s">
        <v>474</v>
      </c>
      <c r="F34" s="47" t="s">
        <v>218</v>
      </c>
      <c r="G34" s="348">
        <f>'расх 17 г'!AA111</f>
        <v>0.6569</v>
      </c>
    </row>
    <row r="35" spans="1:7" s="6" customFormat="1" ht="28.5" customHeight="1" hidden="1">
      <c r="A35" s="206"/>
      <c r="B35" s="77"/>
      <c r="C35" s="78"/>
      <c r="D35" s="78"/>
      <c r="E35" s="190"/>
      <c r="F35" s="78"/>
      <c r="G35" s="194"/>
    </row>
    <row r="36" spans="1:7" s="6" customFormat="1" ht="39.75" customHeight="1">
      <c r="A36" s="206" t="s">
        <v>361</v>
      </c>
      <c r="B36" s="77"/>
      <c r="C36" s="121"/>
      <c r="D36" s="121"/>
      <c r="E36" s="190" t="s">
        <v>360</v>
      </c>
      <c r="F36" s="78"/>
      <c r="G36" s="240">
        <f>G37+G41</f>
        <v>2894.2294899999997</v>
      </c>
    </row>
    <row r="37" spans="1:7" ht="15" customHeight="1">
      <c r="A37" s="205" t="s">
        <v>363</v>
      </c>
      <c r="B37" s="69"/>
      <c r="C37" s="47"/>
      <c r="D37" s="47"/>
      <c r="E37" s="148" t="s">
        <v>362</v>
      </c>
      <c r="F37" s="34"/>
      <c r="G37" s="85">
        <f>G38</f>
        <v>2879.7</v>
      </c>
    </row>
    <row r="38" spans="1:7" ht="27" customHeight="1">
      <c r="A38" s="46" t="s">
        <v>456</v>
      </c>
      <c r="B38" s="69"/>
      <c r="C38" s="47"/>
      <c r="D38" s="47"/>
      <c r="E38" s="148" t="s">
        <v>362</v>
      </c>
      <c r="F38" s="34" t="s">
        <v>457</v>
      </c>
      <c r="G38" s="85">
        <f>G39</f>
        <v>2879.7</v>
      </c>
    </row>
    <row r="39" spans="1:7" ht="27.75" customHeight="1">
      <c r="A39" s="33" t="s">
        <v>458</v>
      </c>
      <c r="B39" s="69"/>
      <c r="C39" s="47"/>
      <c r="D39" s="47"/>
      <c r="E39" s="148" t="s">
        <v>362</v>
      </c>
      <c r="F39" s="34" t="s">
        <v>424</v>
      </c>
      <c r="G39" s="85">
        <f>'расх 17 г'!O117</f>
        <v>2879.7</v>
      </c>
    </row>
    <row r="40" spans="1:7" ht="66.75" customHeight="1" hidden="1">
      <c r="A40" s="207"/>
      <c r="B40" s="69"/>
      <c r="C40" s="47"/>
      <c r="D40" s="47"/>
      <c r="E40" s="117"/>
      <c r="F40" s="34"/>
      <c r="G40" s="85">
        <f>G41</f>
        <v>14.52949</v>
      </c>
    </row>
    <row r="41" spans="1:7" ht="29.25" customHeight="1">
      <c r="A41" s="207" t="s">
        <v>365</v>
      </c>
      <c r="B41" s="69"/>
      <c r="C41" s="47"/>
      <c r="D41" s="47"/>
      <c r="E41" s="148" t="s">
        <v>364</v>
      </c>
      <c r="F41" s="34"/>
      <c r="G41" s="85">
        <f>G42</f>
        <v>14.52949</v>
      </c>
    </row>
    <row r="42" spans="1:7" ht="30" customHeight="1">
      <c r="A42" s="46" t="s">
        <v>456</v>
      </c>
      <c r="B42" s="69"/>
      <c r="C42" s="73"/>
      <c r="D42" s="73"/>
      <c r="E42" s="148" t="s">
        <v>364</v>
      </c>
      <c r="F42" s="34" t="s">
        <v>457</v>
      </c>
      <c r="G42" s="180">
        <f>G43</f>
        <v>14.52949</v>
      </c>
    </row>
    <row r="43" spans="1:7" ht="30" customHeight="1">
      <c r="A43" s="33" t="s">
        <v>458</v>
      </c>
      <c r="B43" s="69"/>
      <c r="C43" s="73"/>
      <c r="D43" s="73"/>
      <c r="E43" s="148" t="s">
        <v>364</v>
      </c>
      <c r="F43" s="34" t="s">
        <v>424</v>
      </c>
      <c r="G43" s="180">
        <f>'расх 17 г'!AC121</f>
        <v>14.52949</v>
      </c>
    </row>
    <row r="44" spans="1:10" s="19" customFormat="1" ht="30" customHeight="1">
      <c r="A44" s="125" t="s">
        <v>101</v>
      </c>
      <c r="B44" s="68"/>
      <c r="C44" s="185"/>
      <c r="D44" s="185"/>
      <c r="E44" s="107" t="s">
        <v>102</v>
      </c>
      <c r="F44" s="144"/>
      <c r="G44" s="352">
        <f>G45+G54+G61</f>
        <v>8033.820000000001</v>
      </c>
      <c r="J44" s="19">
        <f>'расх 17 г'!AC192</f>
        <v>8033.820000000001</v>
      </c>
    </row>
    <row r="45" spans="1:7" ht="15.75">
      <c r="A45" s="79" t="s">
        <v>104</v>
      </c>
      <c r="B45" s="69"/>
      <c r="C45" s="73"/>
      <c r="D45" s="73"/>
      <c r="E45" s="80" t="s">
        <v>103</v>
      </c>
      <c r="F45" s="121"/>
      <c r="G45" s="180">
        <f>G46+G49</f>
        <v>6495.444</v>
      </c>
    </row>
    <row r="46" spans="1:7" ht="15.75">
      <c r="A46" s="79" t="s">
        <v>115</v>
      </c>
      <c r="B46" s="69"/>
      <c r="C46" s="73"/>
      <c r="D46" s="73"/>
      <c r="E46" s="80" t="s">
        <v>105</v>
      </c>
      <c r="F46" s="121"/>
      <c r="G46" s="180">
        <f>G47</f>
        <v>5001.485000000001</v>
      </c>
    </row>
    <row r="47" spans="1:7" ht="44.25" customHeight="1">
      <c r="A47" s="114" t="s">
        <v>452</v>
      </c>
      <c r="B47" s="69"/>
      <c r="C47" s="73"/>
      <c r="D47" s="73"/>
      <c r="E47" s="146" t="s">
        <v>105</v>
      </c>
      <c r="F47" s="35" t="s">
        <v>341</v>
      </c>
      <c r="G47" s="180">
        <f>G48</f>
        <v>5001.485000000001</v>
      </c>
    </row>
    <row r="48" spans="1:7" ht="15.75">
      <c r="A48" s="36" t="s">
        <v>32</v>
      </c>
      <c r="B48" s="69"/>
      <c r="C48" s="73"/>
      <c r="D48" s="73"/>
      <c r="E48" s="146" t="s">
        <v>105</v>
      </c>
      <c r="F48" s="73" t="s">
        <v>96</v>
      </c>
      <c r="G48" s="180">
        <f>'расх 17 г'!AC196</f>
        <v>5001.485000000001</v>
      </c>
    </row>
    <row r="49" spans="1:7" ht="15.75">
      <c r="A49" s="36" t="s">
        <v>116</v>
      </c>
      <c r="B49" s="69"/>
      <c r="C49" s="73"/>
      <c r="D49" s="73"/>
      <c r="E49" s="45" t="s">
        <v>106</v>
      </c>
      <c r="F49" s="34"/>
      <c r="G49" s="180">
        <f>G50+G52</f>
        <v>1493.9589999999998</v>
      </c>
    </row>
    <row r="50" spans="1:7" ht="30" customHeight="1">
      <c r="A50" s="46" t="s">
        <v>456</v>
      </c>
      <c r="B50" s="69"/>
      <c r="C50" s="73"/>
      <c r="D50" s="73"/>
      <c r="E50" s="45" t="s">
        <v>106</v>
      </c>
      <c r="F50" s="34" t="s">
        <v>457</v>
      </c>
      <c r="G50" s="180">
        <f>G51</f>
        <v>1398.2589999999998</v>
      </c>
    </row>
    <row r="51" spans="1:7" ht="30" customHeight="1">
      <c r="A51" s="33" t="s">
        <v>458</v>
      </c>
      <c r="B51" s="69"/>
      <c r="C51" s="73"/>
      <c r="D51" s="73"/>
      <c r="E51" s="45" t="s">
        <v>106</v>
      </c>
      <c r="F51" s="34" t="s">
        <v>424</v>
      </c>
      <c r="G51" s="327">
        <f>'расх 17 г'!AC202</f>
        <v>1398.2589999999998</v>
      </c>
    </row>
    <row r="52" spans="1:7" ht="15.75">
      <c r="A52" s="36" t="s">
        <v>343</v>
      </c>
      <c r="B52" s="69"/>
      <c r="C52" s="73"/>
      <c r="D52" s="73"/>
      <c r="E52" s="45" t="s">
        <v>106</v>
      </c>
      <c r="F52" s="34" t="s">
        <v>459</v>
      </c>
      <c r="G52" s="180">
        <f>G53</f>
        <v>95.7</v>
      </c>
    </row>
    <row r="53" spans="1:7" ht="15.75">
      <c r="A53" s="36" t="s">
        <v>428</v>
      </c>
      <c r="B53" s="69"/>
      <c r="C53" s="73"/>
      <c r="D53" s="73"/>
      <c r="E53" s="45" t="s">
        <v>106</v>
      </c>
      <c r="F53" s="34" t="s">
        <v>427</v>
      </c>
      <c r="G53" s="180">
        <f>'расх 17 г'!AC206</f>
        <v>95.7</v>
      </c>
    </row>
    <row r="54" spans="1:7" ht="30" customHeight="1">
      <c r="A54" s="36" t="s">
        <v>107</v>
      </c>
      <c r="B54" s="69"/>
      <c r="C54" s="73"/>
      <c r="D54" s="73"/>
      <c r="E54" s="148" t="s">
        <v>108</v>
      </c>
      <c r="F54" s="34"/>
      <c r="G54" s="180">
        <f>G55+G58</f>
        <v>1418.955</v>
      </c>
    </row>
    <row r="55" spans="1:7" ht="15.75">
      <c r="A55" s="79" t="s">
        <v>117</v>
      </c>
      <c r="B55" s="69"/>
      <c r="C55" s="73"/>
      <c r="D55" s="73"/>
      <c r="E55" s="80" t="s">
        <v>109</v>
      </c>
      <c r="F55" s="121"/>
      <c r="G55" s="180">
        <f>G56</f>
        <v>1080.8999999999999</v>
      </c>
    </row>
    <row r="56" spans="1:7" ht="42" customHeight="1">
      <c r="A56" s="114" t="s">
        <v>452</v>
      </c>
      <c r="B56" s="69"/>
      <c r="C56" s="73"/>
      <c r="D56" s="73"/>
      <c r="E56" s="45" t="s">
        <v>109</v>
      </c>
      <c r="F56" s="73" t="s">
        <v>341</v>
      </c>
      <c r="G56" s="180">
        <f>G57</f>
        <v>1080.8999999999999</v>
      </c>
    </row>
    <row r="57" spans="1:7" ht="15.75">
      <c r="A57" s="36" t="s">
        <v>32</v>
      </c>
      <c r="B57" s="69"/>
      <c r="C57" s="73"/>
      <c r="D57" s="73"/>
      <c r="E57" s="45" t="s">
        <v>109</v>
      </c>
      <c r="F57" s="73" t="s">
        <v>96</v>
      </c>
      <c r="G57" s="180">
        <f>'расх 17 г'!AC212</f>
        <v>1080.8999999999999</v>
      </c>
    </row>
    <row r="58" spans="1:7" ht="15.75">
      <c r="A58" s="36" t="s">
        <v>118</v>
      </c>
      <c r="B58" s="69"/>
      <c r="C58" s="73"/>
      <c r="D58" s="73"/>
      <c r="E58" s="45" t="s">
        <v>110</v>
      </c>
      <c r="F58" s="34"/>
      <c r="G58" s="180">
        <f>G59</f>
        <v>338.05499999999995</v>
      </c>
    </row>
    <row r="59" spans="1:7" ht="25.5">
      <c r="A59" s="46" t="s">
        <v>456</v>
      </c>
      <c r="B59" s="69"/>
      <c r="C59" s="73"/>
      <c r="D59" s="73"/>
      <c r="E59" s="45" t="s">
        <v>110</v>
      </c>
      <c r="F59" s="34" t="s">
        <v>457</v>
      </c>
      <c r="G59" s="180">
        <f>G60</f>
        <v>338.05499999999995</v>
      </c>
    </row>
    <row r="60" spans="1:7" ht="30" customHeight="1">
      <c r="A60" s="33" t="s">
        <v>458</v>
      </c>
      <c r="B60" s="69"/>
      <c r="C60" s="73"/>
      <c r="D60" s="73"/>
      <c r="E60" s="45" t="s">
        <v>110</v>
      </c>
      <c r="F60" s="34" t="s">
        <v>424</v>
      </c>
      <c r="G60" s="180">
        <f>'расх 17 г'!AC218</f>
        <v>338.05499999999995</v>
      </c>
    </row>
    <row r="61" spans="1:7" ht="25.5">
      <c r="A61" s="79" t="s">
        <v>111</v>
      </c>
      <c r="B61" s="69"/>
      <c r="C61" s="73"/>
      <c r="D61" s="73"/>
      <c r="E61" s="190" t="s">
        <v>113</v>
      </c>
      <c r="F61" s="78"/>
      <c r="G61" s="180">
        <f>G62</f>
        <v>119.42099999999999</v>
      </c>
    </row>
    <row r="62" spans="1:7" ht="30" customHeight="1">
      <c r="A62" s="36" t="s">
        <v>119</v>
      </c>
      <c r="B62" s="69"/>
      <c r="C62" s="73"/>
      <c r="D62" s="73"/>
      <c r="E62" s="45" t="s">
        <v>114</v>
      </c>
      <c r="F62" s="34"/>
      <c r="G62" s="180">
        <f>G63</f>
        <v>119.42099999999999</v>
      </c>
    </row>
    <row r="63" spans="1:7" ht="43.5" customHeight="1">
      <c r="A63" s="114" t="s">
        <v>452</v>
      </c>
      <c r="B63" s="69"/>
      <c r="C63" s="73"/>
      <c r="D63" s="73"/>
      <c r="E63" s="45" t="s">
        <v>114</v>
      </c>
      <c r="F63" s="34" t="s">
        <v>341</v>
      </c>
      <c r="G63" s="180">
        <f>G64</f>
        <v>119.42099999999999</v>
      </c>
    </row>
    <row r="64" spans="1:7" ht="15.75">
      <c r="A64" s="36" t="s">
        <v>32</v>
      </c>
      <c r="B64" s="69"/>
      <c r="C64" s="73"/>
      <c r="D64" s="73"/>
      <c r="E64" s="45" t="s">
        <v>114</v>
      </c>
      <c r="F64" s="73" t="s">
        <v>96</v>
      </c>
      <c r="G64" s="180">
        <f>'расх 17 г'!AC224</f>
        <v>119.42099999999999</v>
      </c>
    </row>
    <row r="65" spans="1:7" s="95" customFormat="1" ht="27">
      <c r="A65" s="125" t="s">
        <v>314</v>
      </c>
      <c r="B65" s="106"/>
      <c r="C65" s="144"/>
      <c r="D65" s="144"/>
      <c r="E65" s="107" t="s">
        <v>34</v>
      </c>
      <c r="F65" s="92"/>
      <c r="G65" s="352">
        <f>G66</f>
        <v>366.81</v>
      </c>
    </row>
    <row r="66" spans="1:7" ht="25.5">
      <c r="A66" s="320" t="s">
        <v>294</v>
      </c>
      <c r="B66" s="69"/>
      <c r="C66" s="73"/>
      <c r="D66" s="73"/>
      <c r="E66" s="148" t="s">
        <v>331</v>
      </c>
      <c r="F66" s="34"/>
      <c r="G66" s="180">
        <f>G67</f>
        <v>366.81</v>
      </c>
    </row>
    <row r="67" spans="1:7" ht="38.25">
      <c r="A67" s="36" t="s">
        <v>292</v>
      </c>
      <c r="B67" s="69" t="s">
        <v>406</v>
      </c>
      <c r="C67" s="34" t="s">
        <v>51</v>
      </c>
      <c r="D67" s="34" t="s">
        <v>47</v>
      </c>
      <c r="E67" s="148" t="s">
        <v>332</v>
      </c>
      <c r="F67" s="34"/>
      <c r="G67" s="180">
        <f>G68</f>
        <v>366.81</v>
      </c>
    </row>
    <row r="68" spans="1:7" ht="25.5">
      <c r="A68" s="321" t="s">
        <v>315</v>
      </c>
      <c r="B68" s="69" t="s">
        <v>406</v>
      </c>
      <c r="C68" s="34" t="s">
        <v>51</v>
      </c>
      <c r="D68" s="34" t="s">
        <v>47</v>
      </c>
      <c r="E68" s="148" t="s">
        <v>332</v>
      </c>
      <c r="F68" s="34" t="s">
        <v>316</v>
      </c>
      <c r="G68" s="180">
        <f>G69</f>
        <v>366.81</v>
      </c>
    </row>
    <row r="69" spans="1:7" ht="15.75">
      <c r="A69" s="321" t="s">
        <v>289</v>
      </c>
      <c r="B69" s="69"/>
      <c r="C69" s="34"/>
      <c r="D69" s="34"/>
      <c r="E69" s="148" t="s">
        <v>332</v>
      </c>
      <c r="F69" s="34" t="s">
        <v>218</v>
      </c>
      <c r="G69" s="330">
        <f>'расх 17 г'!W166</f>
        <v>366.81</v>
      </c>
    </row>
    <row r="70" spans="1:7" s="199" customFormat="1" ht="12.75">
      <c r="A70" s="195" t="s">
        <v>346</v>
      </c>
      <c r="B70" s="196"/>
      <c r="C70" s="197"/>
      <c r="D70" s="197"/>
      <c r="E70" s="198"/>
      <c r="F70" s="198"/>
      <c r="G70" s="221">
        <f>G9+G21+G26+G44+G65</f>
        <v>41462.49244</v>
      </c>
    </row>
    <row r="71" spans="1:7" s="138" customFormat="1" ht="30" customHeight="1">
      <c r="A71" s="247" t="s">
        <v>451</v>
      </c>
      <c r="B71" s="106" t="s">
        <v>345</v>
      </c>
      <c r="C71" s="107" t="s">
        <v>46</v>
      </c>
      <c r="D71" s="107" t="s">
        <v>47</v>
      </c>
      <c r="E71" s="80" t="s">
        <v>366</v>
      </c>
      <c r="F71" s="337"/>
      <c r="G71" s="218">
        <f>G72</f>
        <v>998.4540000000001</v>
      </c>
    </row>
    <row r="72" spans="1:7" s="5" customFormat="1" ht="13.5" customHeight="1">
      <c r="A72" s="26" t="s">
        <v>413</v>
      </c>
      <c r="B72" s="69" t="s">
        <v>345</v>
      </c>
      <c r="C72" s="177" t="s">
        <v>46</v>
      </c>
      <c r="D72" s="177" t="s">
        <v>47</v>
      </c>
      <c r="E72" s="146" t="s">
        <v>367</v>
      </c>
      <c r="F72" s="338"/>
      <c r="G72" s="222">
        <f>G73</f>
        <v>998.4540000000001</v>
      </c>
    </row>
    <row r="73" spans="1:7" s="5" customFormat="1" ht="27.75" customHeight="1">
      <c r="A73" s="26" t="s">
        <v>414</v>
      </c>
      <c r="B73" s="69" t="s">
        <v>345</v>
      </c>
      <c r="C73" s="146" t="s">
        <v>46</v>
      </c>
      <c r="D73" s="146" t="s">
        <v>47</v>
      </c>
      <c r="E73" s="146" t="s">
        <v>368</v>
      </c>
      <c r="F73" s="338"/>
      <c r="G73" s="222">
        <f>G74</f>
        <v>998.4540000000001</v>
      </c>
    </row>
    <row r="74" spans="1:7" s="5" customFormat="1" ht="44.25" customHeight="1">
      <c r="A74" s="114" t="s">
        <v>452</v>
      </c>
      <c r="B74" s="69" t="s">
        <v>345</v>
      </c>
      <c r="C74" s="146" t="s">
        <v>46</v>
      </c>
      <c r="D74" s="146" t="s">
        <v>47</v>
      </c>
      <c r="E74" s="146" t="s">
        <v>368</v>
      </c>
      <c r="F74" s="200" t="s">
        <v>341</v>
      </c>
      <c r="G74" s="222">
        <f>G75</f>
        <v>998.4540000000001</v>
      </c>
    </row>
    <row r="75" spans="1:7" s="5" customFormat="1" ht="17.25" customHeight="1">
      <c r="A75" s="114" t="s">
        <v>453</v>
      </c>
      <c r="B75" s="69" t="s">
        <v>345</v>
      </c>
      <c r="C75" s="146" t="s">
        <v>46</v>
      </c>
      <c r="D75" s="146" t="s">
        <v>47</v>
      </c>
      <c r="E75" s="146" t="s">
        <v>368</v>
      </c>
      <c r="F75" s="338" t="s">
        <v>337</v>
      </c>
      <c r="G75" s="222">
        <f>'расх 17 г'!AC15</f>
        <v>998.4540000000001</v>
      </c>
    </row>
    <row r="76" spans="1:7" s="5" customFormat="1" ht="15.75" hidden="1">
      <c r="A76" s="178" t="s">
        <v>415</v>
      </c>
      <c r="B76" s="116" t="s">
        <v>345</v>
      </c>
      <c r="C76" s="174" t="s">
        <v>46</v>
      </c>
      <c r="D76" s="174" t="s">
        <v>47</v>
      </c>
      <c r="E76" s="174" t="s">
        <v>368</v>
      </c>
      <c r="F76" s="200">
        <v>121</v>
      </c>
      <c r="G76" s="223"/>
    </row>
    <row r="77" spans="1:7" s="5" customFormat="1" ht="38.25" hidden="1">
      <c r="A77" s="178" t="s">
        <v>417</v>
      </c>
      <c r="B77" s="116" t="s">
        <v>345</v>
      </c>
      <c r="C77" s="174" t="s">
        <v>46</v>
      </c>
      <c r="D77" s="174" t="s">
        <v>47</v>
      </c>
      <c r="E77" s="174" t="s">
        <v>368</v>
      </c>
      <c r="F77" s="200" t="s">
        <v>418</v>
      </c>
      <c r="G77" s="223"/>
    </row>
    <row r="78" spans="1:7" s="138" customFormat="1" ht="27" customHeight="1">
      <c r="A78" s="247" t="s">
        <v>419</v>
      </c>
      <c r="B78" s="106" t="s">
        <v>345</v>
      </c>
      <c r="C78" s="92" t="s">
        <v>46</v>
      </c>
      <c r="D78" s="92" t="s">
        <v>49</v>
      </c>
      <c r="E78" s="80" t="s">
        <v>369</v>
      </c>
      <c r="F78" s="78"/>
      <c r="G78" s="94">
        <f>G79</f>
        <v>888.277</v>
      </c>
    </row>
    <row r="79" spans="1:7" s="5" customFormat="1" ht="15" customHeight="1">
      <c r="A79" s="179" t="s">
        <v>454</v>
      </c>
      <c r="B79" s="69" t="s">
        <v>345</v>
      </c>
      <c r="C79" s="47" t="s">
        <v>46</v>
      </c>
      <c r="D79" s="47" t="s">
        <v>49</v>
      </c>
      <c r="E79" s="146" t="s">
        <v>370</v>
      </c>
      <c r="F79" s="73"/>
      <c r="G79" s="85">
        <f>G80</f>
        <v>888.277</v>
      </c>
    </row>
    <row r="80" spans="1:7" s="5" customFormat="1" ht="25.5" customHeight="1">
      <c r="A80" s="26" t="s">
        <v>414</v>
      </c>
      <c r="B80" s="69" t="s">
        <v>345</v>
      </c>
      <c r="C80" s="47" t="s">
        <v>46</v>
      </c>
      <c r="D80" s="47" t="s">
        <v>49</v>
      </c>
      <c r="E80" s="146" t="s">
        <v>371</v>
      </c>
      <c r="F80" s="73"/>
      <c r="G80" s="222">
        <f>G81</f>
        <v>888.277</v>
      </c>
    </row>
    <row r="81" spans="1:7" s="5" customFormat="1" ht="51.75" customHeight="1">
      <c r="A81" s="114" t="s">
        <v>452</v>
      </c>
      <c r="B81" s="69" t="s">
        <v>345</v>
      </c>
      <c r="C81" s="47" t="s">
        <v>46</v>
      </c>
      <c r="D81" s="47" t="s">
        <v>49</v>
      </c>
      <c r="E81" s="146" t="s">
        <v>371</v>
      </c>
      <c r="F81" s="73" t="s">
        <v>341</v>
      </c>
      <c r="G81" s="222">
        <f>G82</f>
        <v>888.277</v>
      </c>
    </row>
    <row r="82" spans="1:7" s="5" customFormat="1" ht="17.25" customHeight="1">
      <c r="A82" s="114" t="s">
        <v>453</v>
      </c>
      <c r="B82" s="69" t="s">
        <v>345</v>
      </c>
      <c r="C82" s="47" t="s">
        <v>46</v>
      </c>
      <c r="D82" s="47" t="s">
        <v>49</v>
      </c>
      <c r="E82" s="146" t="s">
        <v>371</v>
      </c>
      <c r="F82" s="73" t="s">
        <v>337</v>
      </c>
      <c r="G82" s="222">
        <f>'расх 17 г'!AC23</f>
        <v>888.277</v>
      </c>
    </row>
    <row r="83" spans="1:7" s="5" customFormat="1" ht="15.75" hidden="1">
      <c r="A83" s="178" t="s">
        <v>415</v>
      </c>
      <c r="B83" s="116" t="s">
        <v>345</v>
      </c>
      <c r="C83" s="174" t="s">
        <v>46</v>
      </c>
      <c r="D83" s="174" t="s">
        <v>49</v>
      </c>
      <c r="E83" s="174" t="s">
        <v>371</v>
      </c>
      <c r="F83" s="200">
        <v>121</v>
      </c>
      <c r="G83" s="223"/>
    </row>
    <row r="84" spans="1:7" s="5" customFormat="1" ht="38.25" hidden="1">
      <c r="A84" s="178" t="s">
        <v>417</v>
      </c>
      <c r="B84" s="116" t="s">
        <v>345</v>
      </c>
      <c r="C84" s="174" t="s">
        <v>46</v>
      </c>
      <c r="D84" s="174" t="s">
        <v>49</v>
      </c>
      <c r="E84" s="174" t="s">
        <v>371</v>
      </c>
      <c r="F84" s="200" t="s">
        <v>418</v>
      </c>
      <c r="G84" s="223"/>
    </row>
    <row r="85" spans="1:7" s="20" customFormat="1" ht="39.75" customHeight="1">
      <c r="A85" s="79" t="s">
        <v>420</v>
      </c>
      <c r="B85" s="77" t="s">
        <v>345</v>
      </c>
      <c r="C85" s="78" t="s">
        <v>46</v>
      </c>
      <c r="D85" s="78" t="s">
        <v>48</v>
      </c>
      <c r="E85" s="80" t="s">
        <v>372</v>
      </c>
      <c r="F85" s="78"/>
      <c r="G85" s="228">
        <f>G86+G105</f>
        <v>8891.06086</v>
      </c>
    </row>
    <row r="86" spans="1:7" s="5" customFormat="1" ht="26.25" customHeight="1">
      <c r="A86" s="46" t="s">
        <v>455</v>
      </c>
      <c r="B86" s="69" t="s">
        <v>345</v>
      </c>
      <c r="C86" s="47" t="s">
        <v>46</v>
      </c>
      <c r="D86" s="47" t="s">
        <v>48</v>
      </c>
      <c r="E86" s="146" t="s">
        <v>373</v>
      </c>
      <c r="F86" s="47"/>
      <c r="G86" s="230">
        <f>G87+G93</f>
        <v>8891.06086</v>
      </c>
    </row>
    <row r="87" spans="1:7" s="5" customFormat="1" ht="27" customHeight="1">
      <c r="A87" s="26" t="s">
        <v>414</v>
      </c>
      <c r="B87" s="69" t="s">
        <v>345</v>
      </c>
      <c r="C87" s="47" t="s">
        <v>46</v>
      </c>
      <c r="D87" s="47" t="s">
        <v>48</v>
      </c>
      <c r="E87" s="146" t="s">
        <v>374</v>
      </c>
      <c r="F87" s="47"/>
      <c r="G87" s="180">
        <f>G88</f>
        <v>7469.044</v>
      </c>
    </row>
    <row r="88" spans="1:7" s="5" customFormat="1" ht="51">
      <c r="A88" s="114" t="s">
        <v>452</v>
      </c>
      <c r="B88" s="69" t="s">
        <v>345</v>
      </c>
      <c r="C88" s="47" t="s">
        <v>46</v>
      </c>
      <c r="D88" s="47" t="s">
        <v>48</v>
      </c>
      <c r="E88" s="146" t="s">
        <v>374</v>
      </c>
      <c r="F88" s="47" t="s">
        <v>341</v>
      </c>
      <c r="G88" s="180">
        <f>G89</f>
        <v>7469.044</v>
      </c>
    </row>
    <row r="89" spans="1:7" s="5" customFormat="1" ht="15.75">
      <c r="A89" s="26" t="s">
        <v>423</v>
      </c>
      <c r="B89" s="69" t="s">
        <v>345</v>
      </c>
      <c r="C89" s="47" t="s">
        <v>46</v>
      </c>
      <c r="D89" s="47" t="s">
        <v>48</v>
      </c>
      <c r="E89" s="146" t="s">
        <v>374</v>
      </c>
      <c r="F89" s="47" t="s">
        <v>337</v>
      </c>
      <c r="G89" s="180">
        <f>'расх 17 г'!AC31</f>
        <v>7469.044</v>
      </c>
    </row>
    <row r="90" spans="1:7" s="5" customFormat="1" ht="15.75" hidden="1">
      <c r="A90" s="178" t="s">
        <v>415</v>
      </c>
      <c r="B90" s="116" t="s">
        <v>345</v>
      </c>
      <c r="C90" s="150" t="s">
        <v>46</v>
      </c>
      <c r="D90" s="150" t="s">
        <v>48</v>
      </c>
      <c r="E90" s="174" t="s">
        <v>374</v>
      </c>
      <c r="F90" s="47" t="s">
        <v>61</v>
      </c>
      <c r="G90" s="85"/>
    </row>
    <row r="91" spans="1:7" s="5" customFormat="1" ht="15.75" hidden="1">
      <c r="A91" s="178" t="s">
        <v>426</v>
      </c>
      <c r="B91" s="116" t="s">
        <v>345</v>
      </c>
      <c r="C91" s="150" t="s">
        <v>46</v>
      </c>
      <c r="D91" s="150" t="s">
        <v>48</v>
      </c>
      <c r="E91" s="174" t="s">
        <v>374</v>
      </c>
      <c r="F91" s="47" t="s">
        <v>62</v>
      </c>
      <c r="G91" s="85"/>
    </row>
    <row r="92" spans="1:7" s="5" customFormat="1" ht="41.25" customHeight="1" hidden="1">
      <c r="A92" s="178" t="s">
        <v>417</v>
      </c>
      <c r="B92" s="116" t="s">
        <v>345</v>
      </c>
      <c r="C92" s="150" t="s">
        <v>46</v>
      </c>
      <c r="D92" s="150" t="s">
        <v>48</v>
      </c>
      <c r="E92" s="174" t="s">
        <v>374</v>
      </c>
      <c r="F92" s="47" t="s">
        <v>418</v>
      </c>
      <c r="G92" s="85"/>
    </row>
    <row r="93" spans="1:7" s="5" customFormat="1" ht="19.5" customHeight="1">
      <c r="A93" s="26" t="s">
        <v>422</v>
      </c>
      <c r="B93" s="69" t="s">
        <v>345</v>
      </c>
      <c r="C93" s="47" t="s">
        <v>46</v>
      </c>
      <c r="D93" s="47" t="s">
        <v>48</v>
      </c>
      <c r="E93" s="146" t="s">
        <v>375</v>
      </c>
      <c r="F93" s="47"/>
      <c r="G93" s="230">
        <f>G94+G98</f>
        <v>1422.01686</v>
      </c>
    </row>
    <row r="94" spans="1:7" s="5" customFormat="1" ht="29.25" customHeight="1">
      <c r="A94" s="46" t="s">
        <v>456</v>
      </c>
      <c r="B94" s="69" t="s">
        <v>345</v>
      </c>
      <c r="C94" s="47" t="s">
        <v>46</v>
      </c>
      <c r="D94" s="47" t="s">
        <v>48</v>
      </c>
      <c r="E94" s="146" t="s">
        <v>375</v>
      </c>
      <c r="F94" s="47" t="s">
        <v>457</v>
      </c>
      <c r="G94" s="243">
        <f>G95</f>
        <v>1219.3866</v>
      </c>
    </row>
    <row r="95" spans="1:7" s="5" customFormat="1" ht="28.5" customHeight="1">
      <c r="A95" s="26" t="s">
        <v>458</v>
      </c>
      <c r="B95" s="69" t="s">
        <v>345</v>
      </c>
      <c r="C95" s="47" t="s">
        <v>46</v>
      </c>
      <c r="D95" s="47" t="s">
        <v>48</v>
      </c>
      <c r="E95" s="146" t="s">
        <v>375</v>
      </c>
      <c r="F95" s="47" t="s">
        <v>424</v>
      </c>
      <c r="G95" s="243">
        <f>'расх 17 г'!AC37</f>
        <v>1219.3866</v>
      </c>
    </row>
    <row r="96" spans="1:7" s="5" customFormat="1" ht="25.5" hidden="1">
      <c r="A96" s="130" t="s">
        <v>63</v>
      </c>
      <c r="B96" s="116" t="s">
        <v>345</v>
      </c>
      <c r="C96" s="150" t="s">
        <v>46</v>
      </c>
      <c r="D96" s="150" t="s">
        <v>48</v>
      </c>
      <c r="E96" s="174" t="s">
        <v>375</v>
      </c>
      <c r="F96" s="47" t="s">
        <v>64</v>
      </c>
      <c r="G96" s="85"/>
    </row>
    <row r="97" spans="1:7" s="5" customFormat="1" ht="27" customHeight="1" hidden="1">
      <c r="A97" s="130" t="s">
        <v>334</v>
      </c>
      <c r="B97" s="116" t="s">
        <v>345</v>
      </c>
      <c r="C97" s="150" t="s">
        <v>46</v>
      </c>
      <c r="D97" s="150" t="s">
        <v>48</v>
      </c>
      <c r="E97" s="174" t="s">
        <v>375</v>
      </c>
      <c r="F97" s="47" t="s">
        <v>65</v>
      </c>
      <c r="G97" s="85"/>
    </row>
    <row r="98" spans="1:7" s="5" customFormat="1" ht="16.5" customHeight="1">
      <c r="A98" s="46" t="s">
        <v>343</v>
      </c>
      <c r="B98" s="69" t="s">
        <v>345</v>
      </c>
      <c r="C98" s="47" t="s">
        <v>46</v>
      </c>
      <c r="D98" s="47" t="s">
        <v>48</v>
      </c>
      <c r="E98" s="146" t="s">
        <v>375</v>
      </c>
      <c r="F98" s="47" t="s">
        <v>459</v>
      </c>
      <c r="G98" s="230">
        <f>G99+G101</f>
        <v>202.63026</v>
      </c>
    </row>
    <row r="99" spans="1:7" s="5" customFormat="1" ht="16.5" customHeight="1">
      <c r="A99" s="46" t="s">
        <v>460</v>
      </c>
      <c r="B99" s="69" t="s">
        <v>345</v>
      </c>
      <c r="C99" s="47" t="s">
        <v>46</v>
      </c>
      <c r="D99" s="47" t="s">
        <v>48</v>
      </c>
      <c r="E99" s="200" t="s">
        <v>375</v>
      </c>
      <c r="F99" s="47" t="s">
        <v>461</v>
      </c>
      <c r="G99" s="85">
        <f>'расх 17 г'!AC41</f>
        <v>2.7010000000000005</v>
      </c>
    </row>
    <row r="100" spans="1:7" s="5" customFormat="1" ht="66.75" customHeight="1" hidden="1">
      <c r="A100" s="181" t="s">
        <v>0</v>
      </c>
      <c r="B100" s="116" t="s">
        <v>345</v>
      </c>
      <c r="C100" s="150" t="s">
        <v>46</v>
      </c>
      <c r="D100" s="150" t="s">
        <v>48</v>
      </c>
      <c r="E100" s="174" t="s">
        <v>375</v>
      </c>
      <c r="F100" s="47" t="s">
        <v>35</v>
      </c>
      <c r="G100" s="85"/>
    </row>
    <row r="101" spans="1:7" s="5" customFormat="1" ht="18" customHeight="1">
      <c r="A101" s="46" t="s">
        <v>1</v>
      </c>
      <c r="B101" s="69" t="s">
        <v>345</v>
      </c>
      <c r="C101" s="47" t="s">
        <v>46</v>
      </c>
      <c r="D101" s="47" t="s">
        <v>48</v>
      </c>
      <c r="E101" s="146" t="s">
        <v>375</v>
      </c>
      <c r="F101" s="47" t="s">
        <v>427</v>
      </c>
      <c r="G101" s="230">
        <f>'расх 17 г'!AC43</f>
        <v>199.92926</v>
      </c>
    </row>
    <row r="102" spans="1:7" s="5" customFormat="1" ht="17.25" customHeight="1" hidden="1">
      <c r="A102" s="130" t="s">
        <v>2</v>
      </c>
      <c r="B102" s="116" t="s">
        <v>345</v>
      </c>
      <c r="C102" s="150" t="s">
        <v>46</v>
      </c>
      <c r="D102" s="150" t="s">
        <v>48</v>
      </c>
      <c r="E102" s="174" t="s">
        <v>375</v>
      </c>
      <c r="F102" s="47" t="s">
        <v>67</v>
      </c>
      <c r="G102" s="85"/>
    </row>
    <row r="103" spans="1:7" s="5" customFormat="1" ht="17.25" customHeight="1" hidden="1">
      <c r="A103" s="130" t="s">
        <v>430</v>
      </c>
      <c r="B103" s="116" t="s">
        <v>345</v>
      </c>
      <c r="C103" s="150" t="s">
        <v>46</v>
      </c>
      <c r="D103" s="150" t="s">
        <v>48</v>
      </c>
      <c r="E103" s="174" t="s">
        <v>375</v>
      </c>
      <c r="F103" s="47" t="s">
        <v>429</v>
      </c>
      <c r="G103" s="85"/>
    </row>
    <row r="104" spans="1:7" ht="39.75" customHeight="1" hidden="1">
      <c r="A104" s="46" t="s">
        <v>420</v>
      </c>
      <c r="B104" s="69" t="s">
        <v>345</v>
      </c>
      <c r="C104" s="47" t="s">
        <v>52</v>
      </c>
      <c r="D104" s="47" t="s">
        <v>46</v>
      </c>
      <c r="E104" s="146" t="s">
        <v>372</v>
      </c>
      <c r="F104" s="73"/>
      <c r="G104" s="180">
        <f>G105</f>
        <v>0</v>
      </c>
    </row>
    <row r="105" spans="1:7" ht="15.75" customHeight="1" hidden="1">
      <c r="A105" s="79" t="s">
        <v>432</v>
      </c>
      <c r="B105" s="69" t="s">
        <v>345</v>
      </c>
      <c r="C105" s="47" t="s">
        <v>52</v>
      </c>
      <c r="D105" s="47" t="s">
        <v>46</v>
      </c>
      <c r="E105" s="146" t="s">
        <v>391</v>
      </c>
      <c r="F105" s="73"/>
      <c r="G105" s="180">
        <f>G106+G112+G121+G129+G118</f>
        <v>0</v>
      </c>
    </row>
    <row r="106" spans="1:7" ht="27" customHeight="1" hidden="1">
      <c r="A106" s="46" t="s">
        <v>10</v>
      </c>
      <c r="B106" s="69" t="s">
        <v>345</v>
      </c>
      <c r="C106" s="47" t="s">
        <v>52</v>
      </c>
      <c r="D106" s="47" t="s">
        <v>46</v>
      </c>
      <c r="E106" s="146" t="s">
        <v>392</v>
      </c>
      <c r="F106" s="73"/>
      <c r="G106" s="180">
        <f>G107</f>
        <v>0</v>
      </c>
    </row>
    <row r="107" spans="1:7" ht="42" customHeight="1" hidden="1">
      <c r="A107" s="114" t="s">
        <v>452</v>
      </c>
      <c r="B107" s="69" t="s">
        <v>345</v>
      </c>
      <c r="C107" s="47" t="s">
        <v>52</v>
      </c>
      <c r="D107" s="47" t="s">
        <v>46</v>
      </c>
      <c r="E107" s="146" t="s">
        <v>392</v>
      </c>
      <c r="F107" s="73" t="s">
        <v>341</v>
      </c>
      <c r="G107" s="180">
        <f>G108</f>
        <v>0</v>
      </c>
    </row>
    <row r="108" spans="1:7" ht="16.5" customHeight="1" hidden="1">
      <c r="A108" s="46" t="s">
        <v>32</v>
      </c>
      <c r="B108" s="69" t="s">
        <v>345</v>
      </c>
      <c r="C108" s="47" t="s">
        <v>52</v>
      </c>
      <c r="D108" s="47" t="s">
        <v>46</v>
      </c>
      <c r="E108" s="146" t="s">
        <v>392</v>
      </c>
      <c r="F108" s="73" t="s">
        <v>96</v>
      </c>
      <c r="G108" s="180"/>
    </row>
    <row r="109" spans="1:7" ht="15.75" hidden="1">
      <c r="A109" s="130" t="s">
        <v>11</v>
      </c>
      <c r="B109" s="69" t="s">
        <v>345</v>
      </c>
      <c r="C109" s="150" t="s">
        <v>52</v>
      </c>
      <c r="D109" s="150" t="s">
        <v>46</v>
      </c>
      <c r="E109" s="174" t="s">
        <v>392</v>
      </c>
      <c r="F109" s="47" t="s">
        <v>80</v>
      </c>
      <c r="G109" s="180"/>
    </row>
    <row r="110" spans="1:7" ht="28.5" customHeight="1" hidden="1">
      <c r="A110" s="130" t="s">
        <v>12</v>
      </c>
      <c r="B110" s="69" t="s">
        <v>345</v>
      </c>
      <c r="C110" s="150" t="s">
        <v>52</v>
      </c>
      <c r="D110" s="150" t="s">
        <v>46</v>
      </c>
      <c r="E110" s="174" t="s">
        <v>392</v>
      </c>
      <c r="F110" s="47" t="s">
        <v>81</v>
      </c>
      <c r="G110" s="180"/>
    </row>
    <row r="111" spans="1:7" ht="28.5" customHeight="1" hidden="1">
      <c r="A111" s="130" t="s">
        <v>13</v>
      </c>
      <c r="B111" s="69" t="s">
        <v>345</v>
      </c>
      <c r="C111" s="150" t="s">
        <v>52</v>
      </c>
      <c r="D111" s="150" t="s">
        <v>46</v>
      </c>
      <c r="E111" s="174" t="s">
        <v>392</v>
      </c>
      <c r="F111" s="47" t="s">
        <v>416</v>
      </c>
      <c r="G111" s="180"/>
    </row>
    <row r="112" spans="1:7" ht="15.75" hidden="1">
      <c r="A112" s="46" t="s">
        <v>15</v>
      </c>
      <c r="B112" s="69" t="s">
        <v>345</v>
      </c>
      <c r="C112" s="47" t="s">
        <v>52</v>
      </c>
      <c r="D112" s="47" t="s">
        <v>46</v>
      </c>
      <c r="E112" s="146" t="s">
        <v>394</v>
      </c>
      <c r="F112" s="73"/>
      <c r="G112" s="180">
        <f>G113</f>
        <v>0</v>
      </c>
    </row>
    <row r="113" spans="1:7" ht="51" hidden="1">
      <c r="A113" s="114" t="s">
        <v>452</v>
      </c>
      <c r="B113" s="69" t="s">
        <v>345</v>
      </c>
      <c r="C113" s="47" t="s">
        <v>52</v>
      </c>
      <c r="D113" s="47" t="s">
        <v>46</v>
      </c>
      <c r="E113" s="146" t="s">
        <v>394</v>
      </c>
      <c r="F113" s="73" t="s">
        <v>341</v>
      </c>
      <c r="G113" s="180">
        <f>G114</f>
        <v>0</v>
      </c>
    </row>
    <row r="114" spans="1:7" ht="17.25" customHeight="1" hidden="1">
      <c r="A114" s="46" t="s">
        <v>347</v>
      </c>
      <c r="B114" s="69" t="s">
        <v>345</v>
      </c>
      <c r="C114" s="47" t="s">
        <v>52</v>
      </c>
      <c r="D114" s="47" t="s">
        <v>46</v>
      </c>
      <c r="E114" s="146" t="s">
        <v>394</v>
      </c>
      <c r="F114" s="73" t="s">
        <v>96</v>
      </c>
      <c r="G114" s="180"/>
    </row>
    <row r="115" spans="1:7" ht="15.75" hidden="1">
      <c r="A115" s="130" t="s">
        <v>11</v>
      </c>
      <c r="B115" s="69" t="s">
        <v>345</v>
      </c>
      <c r="C115" s="150" t="s">
        <v>52</v>
      </c>
      <c r="D115" s="150" t="s">
        <v>46</v>
      </c>
      <c r="E115" s="174" t="s">
        <v>394</v>
      </c>
      <c r="F115" s="47" t="s">
        <v>80</v>
      </c>
      <c r="G115" s="180"/>
    </row>
    <row r="116" spans="1:7" ht="27.75" customHeight="1" hidden="1">
      <c r="A116" s="130" t="s">
        <v>12</v>
      </c>
      <c r="B116" s="69" t="s">
        <v>345</v>
      </c>
      <c r="C116" s="150" t="s">
        <v>52</v>
      </c>
      <c r="D116" s="150" t="s">
        <v>46</v>
      </c>
      <c r="E116" s="174" t="s">
        <v>16</v>
      </c>
      <c r="F116" s="47" t="s">
        <v>81</v>
      </c>
      <c r="G116" s="180"/>
    </row>
    <row r="117" spans="1:7" ht="27.75" customHeight="1" hidden="1">
      <c r="A117" s="130" t="s">
        <v>13</v>
      </c>
      <c r="B117" s="69" t="s">
        <v>345</v>
      </c>
      <c r="C117" s="150" t="s">
        <v>52</v>
      </c>
      <c r="D117" s="150" t="s">
        <v>46</v>
      </c>
      <c r="E117" s="174" t="s">
        <v>394</v>
      </c>
      <c r="F117" s="47" t="s">
        <v>416</v>
      </c>
      <c r="G117" s="180"/>
    </row>
    <row r="118" spans="1:7" ht="42" customHeight="1" hidden="1">
      <c r="A118" s="36" t="s">
        <v>356</v>
      </c>
      <c r="B118" s="69" t="s">
        <v>90</v>
      </c>
      <c r="C118" s="34" t="s">
        <v>52</v>
      </c>
      <c r="D118" s="34" t="s">
        <v>46</v>
      </c>
      <c r="E118" s="45" t="s">
        <v>396</v>
      </c>
      <c r="F118" s="34"/>
      <c r="G118" s="90">
        <f>G119</f>
        <v>0</v>
      </c>
    </row>
    <row r="119" spans="1:7" ht="42" customHeight="1" hidden="1">
      <c r="A119" s="114" t="s">
        <v>452</v>
      </c>
      <c r="B119" s="69" t="s">
        <v>90</v>
      </c>
      <c r="C119" s="34" t="s">
        <v>52</v>
      </c>
      <c r="D119" s="34" t="s">
        <v>46</v>
      </c>
      <c r="E119" s="45" t="s">
        <v>396</v>
      </c>
      <c r="F119" s="34" t="s">
        <v>341</v>
      </c>
      <c r="G119" s="90">
        <f>G120</f>
        <v>0</v>
      </c>
    </row>
    <row r="120" spans="1:7" ht="18" customHeight="1" hidden="1">
      <c r="A120" s="36" t="s">
        <v>32</v>
      </c>
      <c r="B120" s="69" t="s">
        <v>90</v>
      </c>
      <c r="C120" s="34" t="s">
        <v>52</v>
      </c>
      <c r="D120" s="34" t="s">
        <v>46</v>
      </c>
      <c r="E120" s="45" t="s">
        <v>396</v>
      </c>
      <c r="F120" s="73" t="s">
        <v>96</v>
      </c>
      <c r="G120" s="90"/>
    </row>
    <row r="121" spans="1:7" ht="29.25" customHeight="1" hidden="1">
      <c r="A121" s="46" t="s">
        <v>14</v>
      </c>
      <c r="B121" s="69" t="s">
        <v>345</v>
      </c>
      <c r="C121" s="47" t="s">
        <v>52</v>
      </c>
      <c r="D121" s="47" t="s">
        <v>46</v>
      </c>
      <c r="E121" s="146" t="s">
        <v>393</v>
      </c>
      <c r="F121" s="47"/>
      <c r="G121" s="180">
        <f>G122+G126</f>
        <v>0</v>
      </c>
    </row>
    <row r="122" spans="1:7" ht="29.25" customHeight="1" hidden="1">
      <c r="A122" s="46" t="s">
        <v>456</v>
      </c>
      <c r="B122" s="69" t="s">
        <v>345</v>
      </c>
      <c r="C122" s="47" t="s">
        <v>52</v>
      </c>
      <c r="D122" s="47" t="s">
        <v>46</v>
      </c>
      <c r="E122" s="146" t="s">
        <v>393</v>
      </c>
      <c r="F122" s="47" t="s">
        <v>457</v>
      </c>
      <c r="G122" s="180">
        <f>G123</f>
        <v>0</v>
      </c>
    </row>
    <row r="123" spans="1:7" ht="29.25" customHeight="1" hidden="1">
      <c r="A123" s="26" t="s">
        <v>458</v>
      </c>
      <c r="B123" s="69" t="s">
        <v>345</v>
      </c>
      <c r="C123" s="47" t="s">
        <v>52</v>
      </c>
      <c r="D123" s="47" t="s">
        <v>46</v>
      </c>
      <c r="E123" s="146" t="s">
        <v>393</v>
      </c>
      <c r="F123" s="47" t="s">
        <v>424</v>
      </c>
      <c r="G123" s="180"/>
    </row>
    <row r="124" spans="1:7" ht="25.5" hidden="1">
      <c r="A124" s="130" t="s">
        <v>63</v>
      </c>
      <c r="B124" s="69" t="s">
        <v>345</v>
      </c>
      <c r="C124" s="150" t="s">
        <v>52</v>
      </c>
      <c r="D124" s="150" t="s">
        <v>46</v>
      </c>
      <c r="E124" s="174" t="s">
        <v>393</v>
      </c>
      <c r="F124" s="47" t="s">
        <v>64</v>
      </c>
      <c r="G124" s="180"/>
    </row>
    <row r="125" spans="1:8" ht="27" customHeight="1" hidden="1">
      <c r="A125" s="130" t="s">
        <v>334</v>
      </c>
      <c r="B125" s="69" t="s">
        <v>345</v>
      </c>
      <c r="C125" s="150" t="s">
        <v>52</v>
      </c>
      <c r="D125" s="150" t="s">
        <v>46</v>
      </c>
      <c r="E125" s="174" t="s">
        <v>393</v>
      </c>
      <c r="F125" s="47" t="s">
        <v>65</v>
      </c>
      <c r="G125" s="180"/>
      <c r="H125" s="72"/>
    </row>
    <row r="126" spans="1:8" ht="16.5" customHeight="1" hidden="1">
      <c r="A126" s="46" t="s">
        <v>343</v>
      </c>
      <c r="B126" s="69" t="s">
        <v>345</v>
      </c>
      <c r="C126" s="47" t="s">
        <v>52</v>
      </c>
      <c r="D126" s="47" t="s">
        <v>46</v>
      </c>
      <c r="E126" s="146" t="s">
        <v>393</v>
      </c>
      <c r="F126" s="47" t="s">
        <v>459</v>
      </c>
      <c r="G126" s="180">
        <f>G127</f>
        <v>0</v>
      </c>
      <c r="H126" s="72"/>
    </row>
    <row r="127" spans="1:7" ht="18" customHeight="1" hidden="1">
      <c r="A127" s="46" t="s">
        <v>428</v>
      </c>
      <c r="B127" s="69" t="s">
        <v>345</v>
      </c>
      <c r="C127" s="47" t="s">
        <v>52</v>
      </c>
      <c r="D127" s="47" t="s">
        <v>46</v>
      </c>
      <c r="E127" s="146" t="s">
        <v>393</v>
      </c>
      <c r="F127" s="47" t="s">
        <v>427</v>
      </c>
      <c r="G127" s="180"/>
    </row>
    <row r="128" spans="1:7" ht="17.25" customHeight="1" hidden="1">
      <c r="A128" s="130" t="s">
        <v>66</v>
      </c>
      <c r="B128" s="69" t="s">
        <v>345</v>
      </c>
      <c r="C128" s="150" t="s">
        <v>52</v>
      </c>
      <c r="D128" s="150" t="s">
        <v>46</v>
      </c>
      <c r="E128" s="174" t="s">
        <v>393</v>
      </c>
      <c r="F128" s="47" t="s">
        <v>67</v>
      </c>
      <c r="G128" s="180"/>
    </row>
    <row r="129" spans="1:7" ht="27.75" customHeight="1" hidden="1">
      <c r="A129" s="46" t="s">
        <v>17</v>
      </c>
      <c r="B129" s="69" t="s">
        <v>345</v>
      </c>
      <c r="C129" s="47" t="s">
        <v>52</v>
      </c>
      <c r="D129" s="47" t="s">
        <v>46</v>
      </c>
      <c r="E129" s="146" t="s">
        <v>395</v>
      </c>
      <c r="F129" s="47"/>
      <c r="G129" s="180">
        <f>G130</f>
        <v>0</v>
      </c>
    </row>
    <row r="130" spans="1:7" ht="27.75" customHeight="1" hidden="1">
      <c r="A130" s="46" t="s">
        <v>456</v>
      </c>
      <c r="B130" s="69" t="s">
        <v>345</v>
      </c>
      <c r="C130" s="47" t="s">
        <v>52</v>
      </c>
      <c r="D130" s="47" t="s">
        <v>46</v>
      </c>
      <c r="E130" s="146" t="s">
        <v>395</v>
      </c>
      <c r="F130" s="47" t="s">
        <v>457</v>
      </c>
      <c r="G130" s="180">
        <f>G131</f>
        <v>0</v>
      </c>
    </row>
    <row r="131" spans="1:7" ht="27.75" customHeight="1" hidden="1">
      <c r="A131" s="26" t="s">
        <v>458</v>
      </c>
      <c r="B131" s="69" t="s">
        <v>345</v>
      </c>
      <c r="C131" s="47" t="s">
        <v>52</v>
      </c>
      <c r="D131" s="47" t="s">
        <v>46</v>
      </c>
      <c r="E131" s="146" t="s">
        <v>395</v>
      </c>
      <c r="F131" s="47" t="s">
        <v>424</v>
      </c>
      <c r="G131" s="180"/>
    </row>
    <row r="132" spans="1:7" ht="25.5" hidden="1">
      <c r="A132" s="130" t="s">
        <v>63</v>
      </c>
      <c r="B132" s="69" t="s">
        <v>345</v>
      </c>
      <c r="C132" s="150" t="s">
        <v>52</v>
      </c>
      <c r="D132" s="150" t="s">
        <v>46</v>
      </c>
      <c r="E132" s="174" t="s">
        <v>395</v>
      </c>
      <c r="F132" s="47" t="s">
        <v>64</v>
      </c>
      <c r="G132" s="180"/>
    </row>
    <row r="133" spans="1:7" ht="26.25" customHeight="1" hidden="1">
      <c r="A133" s="130" t="s">
        <v>334</v>
      </c>
      <c r="B133" s="69" t="s">
        <v>345</v>
      </c>
      <c r="C133" s="150" t="s">
        <v>52</v>
      </c>
      <c r="D133" s="150" t="s">
        <v>46</v>
      </c>
      <c r="E133" s="174" t="s">
        <v>395</v>
      </c>
      <c r="F133" s="47" t="s">
        <v>65</v>
      </c>
      <c r="G133" s="180"/>
    </row>
    <row r="134" spans="1:7" ht="29.25" customHeight="1">
      <c r="A134" s="46" t="s">
        <v>3</v>
      </c>
      <c r="B134" s="69" t="s">
        <v>345</v>
      </c>
      <c r="C134" s="28" t="s">
        <v>48</v>
      </c>
      <c r="D134" s="28" t="s">
        <v>51</v>
      </c>
      <c r="E134" s="200" t="s">
        <v>377</v>
      </c>
      <c r="F134" s="73"/>
      <c r="G134" s="85">
        <f>G135+G139+G143+G153</f>
        <v>769.6000000000001</v>
      </c>
    </row>
    <row r="135" spans="1:7" ht="52.5" customHeight="1">
      <c r="A135" s="46" t="s">
        <v>439</v>
      </c>
      <c r="B135" s="69" t="s">
        <v>345</v>
      </c>
      <c r="C135" s="47" t="s">
        <v>48</v>
      </c>
      <c r="D135" s="47" t="s">
        <v>51</v>
      </c>
      <c r="E135" s="146" t="s">
        <v>383</v>
      </c>
      <c r="F135" s="47"/>
      <c r="G135" s="85">
        <f>G136</f>
        <v>38.7</v>
      </c>
    </row>
    <row r="136" spans="1:7" ht="27.75" customHeight="1">
      <c r="A136" s="46" t="s">
        <v>456</v>
      </c>
      <c r="B136" s="69" t="s">
        <v>345</v>
      </c>
      <c r="C136" s="47" t="s">
        <v>48</v>
      </c>
      <c r="D136" s="47" t="s">
        <v>51</v>
      </c>
      <c r="E136" s="146" t="s">
        <v>383</v>
      </c>
      <c r="F136" s="47" t="s">
        <v>457</v>
      </c>
      <c r="G136" s="85">
        <f>G137</f>
        <v>38.7</v>
      </c>
    </row>
    <row r="137" spans="1:7" ht="27" customHeight="1">
      <c r="A137" s="26" t="s">
        <v>458</v>
      </c>
      <c r="B137" s="69" t="s">
        <v>345</v>
      </c>
      <c r="C137" s="47" t="s">
        <v>48</v>
      </c>
      <c r="D137" s="47" t="s">
        <v>51</v>
      </c>
      <c r="E137" s="146" t="s">
        <v>383</v>
      </c>
      <c r="F137" s="47" t="s">
        <v>424</v>
      </c>
      <c r="G137" s="85">
        <f>'расх 17 г'!AC100</f>
        <v>38.7</v>
      </c>
    </row>
    <row r="138" spans="1:7" ht="25.5" customHeight="1" hidden="1">
      <c r="A138" s="130" t="s">
        <v>334</v>
      </c>
      <c r="B138" s="69" t="s">
        <v>345</v>
      </c>
      <c r="C138" s="150" t="s">
        <v>48</v>
      </c>
      <c r="D138" s="150" t="s">
        <v>51</v>
      </c>
      <c r="E138" s="174" t="s">
        <v>383</v>
      </c>
      <c r="F138" s="47" t="s">
        <v>65</v>
      </c>
      <c r="G138" s="85"/>
    </row>
    <row r="139" spans="1:7" s="5" customFormat="1" ht="30.75" customHeight="1">
      <c r="A139" s="182" t="s">
        <v>433</v>
      </c>
      <c r="B139" s="69" t="s">
        <v>345</v>
      </c>
      <c r="C139" s="47" t="s">
        <v>46</v>
      </c>
      <c r="D139" s="47" t="s">
        <v>48</v>
      </c>
      <c r="E139" s="146" t="s">
        <v>376</v>
      </c>
      <c r="F139" s="47"/>
      <c r="G139" s="85">
        <f>G140</f>
        <v>1</v>
      </c>
    </row>
    <row r="140" spans="1:7" s="5" customFormat="1" ht="30.75" customHeight="1">
      <c r="A140" s="46" t="s">
        <v>456</v>
      </c>
      <c r="B140" s="69" t="s">
        <v>345</v>
      </c>
      <c r="C140" s="47" t="s">
        <v>46</v>
      </c>
      <c r="D140" s="47" t="s">
        <v>48</v>
      </c>
      <c r="E140" s="146" t="s">
        <v>376</v>
      </c>
      <c r="F140" s="47" t="s">
        <v>457</v>
      </c>
      <c r="G140" s="85">
        <f>G141</f>
        <v>1</v>
      </c>
    </row>
    <row r="141" spans="1:7" s="5" customFormat="1" ht="30.75" customHeight="1">
      <c r="A141" s="26" t="s">
        <v>458</v>
      </c>
      <c r="B141" s="69" t="s">
        <v>345</v>
      </c>
      <c r="C141" s="47" t="s">
        <v>46</v>
      </c>
      <c r="D141" s="47" t="s">
        <v>48</v>
      </c>
      <c r="E141" s="146" t="s">
        <v>376</v>
      </c>
      <c r="F141" s="47" t="s">
        <v>424</v>
      </c>
      <c r="G141" s="85">
        <f>'расх 17 г'!AA49</f>
        <v>1</v>
      </c>
    </row>
    <row r="142" spans="1:7" s="5" customFormat="1" ht="25.5" customHeight="1" hidden="1">
      <c r="A142" s="130" t="s">
        <v>334</v>
      </c>
      <c r="B142" s="69" t="s">
        <v>345</v>
      </c>
      <c r="C142" s="150" t="s">
        <v>46</v>
      </c>
      <c r="D142" s="150" t="s">
        <v>48</v>
      </c>
      <c r="E142" s="174" t="s">
        <v>376</v>
      </c>
      <c r="F142" s="47" t="s">
        <v>65</v>
      </c>
      <c r="G142" s="85"/>
    </row>
    <row r="143" spans="1:7" ht="27.75" customHeight="1">
      <c r="A143" s="183" t="s">
        <v>72</v>
      </c>
      <c r="B143" s="69" t="s">
        <v>345</v>
      </c>
      <c r="C143" s="28" t="s">
        <v>47</v>
      </c>
      <c r="D143" s="28" t="s">
        <v>49</v>
      </c>
      <c r="E143" s="146" t="s">
        <v>381</v>
      </c>
      <c r="F143" s="73"/>
      <c r="G143" s="180">
        <f>G144+G149</f>
        <v>580.7</v>
      </c>
    </row>
    <row r="144" spans="1:7" ht="42" customHeight="1">
      <c r="A144" s="114" t="s">
        <v>452</v>
      </c>
      <c r="B144" s="69" t="s">
        <v>345</v>
      </c>
      <c r="C144" s="28" t="s">
        <v>47</v>
      </c>
      <c r="D144" s="28" t="s">
        <v>49</v>
      </c>
      <c r="E144" s="146" t="s">
        <v>381</v>
      </c>
      <c r="F144" s="73" t="s">
        <v>341</v>
      </c>
      <c r="G144" s="180">
        <f>G145</f>
        <v>568.81736</v>
      </c>
    </row>
    <row r="145" spans="1:7" ht="15.75">
      <c r="A145" s="26" t="s">
        <v>423</v>
      </c>
      <c r="B145" s="69" t="s">
        <v>345</v>
      </c>
      <c r="C145" s="28" t="s">
        <v>47</v>
      </c>
      <c r="D145" s="28" t="s">
        <v>49</v>
      </c>
      <c r="E145" s="146" t="s">
        <v>381</v>
      </c>
      <c r="F145" s="73" t="s">
        <v>337</v>
      </c>
      <c r="G145" s="180">
        <f>'расх 17 г'!AC80</f>
        <v>568.81736</v>
      </c>
    </row>
    <row r="146" spans="1:7" ht="25.5" hidden="1">
      <c r="A146" s="178" t="s">
        <v>333</v>
      </c>
      <c r="B146" s="69" t="s">
        <v>345</v>
      </c>
      <c r="C146" s="139" t="s">
        <v>47</v>
      </c>
      <c r="D146" s="139" t="s">
        <v>49</v>
      </c>
      <c r="E146" s="174" t="s">
        <v>381</v>
      </c>
      <c r="F146" s="47" t="s">
        <v>61</v>
      </c>
      <c r="G146" s="85"/>
    </row>
    <row r="147" spans="1:7" ht="15.75" hidden="1">
      <c r="A147" s="178" t="s">
        <v>426</v>
      </c>
      <c r="B147" s="69" t="s">
        <v>345</v>
      </c>
      <c r="C147" s="139" t="s">
        <v>47</v>
      </c>
      <c r="D147" s="139" t="s">
        <v>49</v>
      </c>
      <c r="E147" s="174" t="s">
        <v>381</v>
      </c>
      <c r="F147" s="47" t="s">
        <v>62</v>
      </c>
      <c r="G147" s="85"/>
    </row>
    <row r="148" spans="1:7" ht="38.25" hidden="1">
      <c r="A148" s="178" t="s">
        <v>417</v>
      </c>
      <c r="B148" s="69" t="s">
        <v>345</v>
      </c>
      <c r="C148" s="139" t="s">
        <v>47</v>
      </c>
      <c r="D148" s="139" t="s">
        <v>49</v>
      </c>
      <c r="E148" s="174" t="s">
        <v>381</v>
      </c>
      <c r="F148" s="47" t="s">
        <v>418</v>
      </c>
      <c r="G148" s="85"/>
    </row>
    <row r="149" spans="1:7" ht="28.5" customHeight="1">
      <c r="A149" s="46" t="s">
        <v>456</v>
      </c>
      <c r="B149" s="69" t="s">
        <v>345</v>
      </c>
      <c r="C149" s="28" t="s">
        <v>47</v>
      </c>
      <c r="D149" s="28" t="s">
        <v>49</v>
      </c>
      <c r="E149" s="146" t="s">
        <v>381</v>
      </c>
      <c r="F149" s="47" t="s">
        <v>457</v>
      </c>
      <c r="G149" s="85">
        <f>G150</f>
        <v>11.88264</v>
      </c>
    </row>
    <row r="150" spans="1:7" ht="25.5">
      <c r="A150" s="26" t="s">
        <v>458</v>
      </c>
      <c r="B150" s="69" t="s">
        <v>345</v>
      </c>
      <c r="C150" s="28" t="s">
        <v>47</v>
      </c>
      <c r="D150" s="28" t="s">
        <v>49</v>
      </c>
      <c r="E150" s="146" t="s">
        <v>381</v>
      </c>
      <c r="F150" s="47" t="s">
        <v>424</v>
      </c>
      <c r="G150" s="85">
        <f>'расх 17 г'!AC85</f>
        <v>11.88264</v>
      </c>
    </row>
    <row r="151" spans="1:7" ht="25.5" hidden="1">
      <c r="A151" s="130" t="s">
        <v>63</v>
      </c>
      <c r="B151" s="69" t="s">
        <v>345</v>
      </c>
      <c r="C151" s="139" t="s">
        <v>47</v>
      </c>
      <c r="D151" s="139" t="s">
        <v>49</v>
      </c>
      <c r="E151" s="174" t="s">
        <v>381</v>
      </c>
      <c r="F151" s="47" t="s">
        <v>64</v>
      </c>
      <c r="G151" s="180"/>
    </row>
    <row r="152" spans="1:7" ht="29.25" customHeight="1" hidden="1">
      <c r="A152" s="130" t="s">
        <v>334</v>
      </c>
      <c r="B152" s="69" t="s">
        <v>345</v>
      </c>
      <c r="C152" s="139" t="s">
        <v>47</v>
      </c>
      <c r="D152" s="139" t="s">
        <v>49</v>
      </c>
      <c r="E152" s="174" t="s">
        <v>381</v>
      </c>
      <c r="F152" s="47" t="s">
        <v>65</v>
      </c>
      <c r="G152" s="85"/>
    </row>
    <row r="153" spans="1:7" ht="29.25" customHeight="1">
      <c r="A153" s="183" t="s">
        <v>434</v>
      </c>
      <c r="B153" s="69" t="s">
        <v>345</v>
      </c>
      <c r="C153" s="28" t="s">
        <v>46</v>
      </c>
      <c r="D153" s="28" t="s">
        <v>57</v>
      </c>
      <c r="E153" s="146" t="s">
        <v>378</v>
      </c>
      <c r="F153" s="73"/>
      <c r="G153" s="180">
        <f>G154+G158</f>
        <v>149.2</v>
      </c>
    </row>
    <row r="154" spans="1:7" ht="43.5" customHeight="1">
      <c r="A154" s="114" t="s">
        <v>452</v>
      </c>
      <c r="B154" s="69" t="s">
        <v>345</v>
      </c>
      <c r="C154" s="28" t="s">
        <v>46</v>
      </c>
      <c r="D154" s="28" t="s">
        <v>57</v>
      </c>
      <c r="E154" s="146" t="s">
        <v>378</v>
      </c>
      <c r="F154" s="73" t="s">
        <v>341</v>
      </c>
      <c r="G154" s="180">
        <f>G155</f>
        <v>118.66162</v>
      </c>
    </row>
    <row r="155" spans="1:7" ht="17.25" customHeight="1">
      <c r="A155" s="26" t="s">
        <v>423</v>
      </c>
      <c r="B155" s="69" t="s">
        <v>345</v>
      </c>
      <c r="C155" s="28" t="s">
        <v>46</v>
      </c>
      <c r="D155" s="28" t="s">
        <v>57</v>
      </c>
      <c r="E155" s="146" t="s">
        <v>378</v>
      </c>
      <c r="F155" s="73" t="s">
        <v>337</v>
      </c>
      <c r="G155" s="180">
        <f>'расх 17 г'!AC55</f>
        <v>118.66162</v>
      </c>
    </row>
    <row r="156" spans="1:7" s="5" customFormat="1" ht="15.75" hidden="1">
      <c r="A156" s="178" t="s">
        <v>415</v>
      </c>
      <c r="B156" s="116" t="s">
        <v>345</v>
      </c>
      <c r="C156" s="139" t="s">
        <v>46</v>
      </c>
      <c r="D156" s="139" t="s">
        <v>57</v>
      </c>
      <c r="E156" s="174" t="s">
        <v>378</v>
      </c>
      <c r="F156" s="47" t="s">
        <v>61</v>
      </c>
      <c r="G156" s="85"/>
    </row>
    <row r="157" spans="1:7" s="5" customFormat="1" ht="38.25" hidden="1">
      <c r="A157" s="178" t="s">
        <v>417</v>
      </c>
      <c r="B157" s="116" t="s">
        <v>345</v>
      </c>
      <c r="C157" s="139" t="s">
        <v>46</v>
      </c>
      <c r="D157" s="139" t="s">
        <v>57</v>
      </c>
      <c r="E157" s="174" t="s">
        <v>378</v>
      </c>
      <c r="F157" s="47" t="s">
        <v>418</v>
      </c>
      <c r="G157" s="85"/>
    </row>
    <row r="158" spans="1:7" s="5" customFormat="1" ht="25.5">
      <c r="A158" s="46" t="s">
        <v>456</v>
      </c>
      <c r="B158" s="69" t="s">
        <v>345</v>
      </c>
      <c r="C158" s="28" t="s">
        <v>46</v>
      </c>
      <c r="D158" s="28" t="s">
        <v>57</v>
      </c>
      <c r="E158" s="146" t="s">
        <v>378</v>
      </c>
      <c r="F158" s="47" t="s">
        <v>457</v>
      </c>
      <c r="G158" s="85">
        <f>G159</f>
        <v>30.53838</v>
      </c>
    </row>
    <row r="159" spans="1:7" s="5" customFormat="1" ht="25.5">
      <c r="A159" s="26" t="s">
        <v>425</v>
      </c>
      <c r="B159" s="69" t="s">
        <v>345</v>
      </c>
      <c r="C159" s="28" t="s">
        <v>46</v>
      </c>
      <c r="D159" s="28" t="s">
        <v>57</v>
      </c>
      <c r="E159" s="146" t="s">
        <v>378</v>
      </c>
      <c r="F159" s="47" t="s">
        <v>424</v>
      </c>
      <c r="G159" s="85">
        <f>'расх 17 г'!AC59</f>
        <v>30.53838</v>
      </c>
    </row>
    <row r="160" spans="1:7" s="5" customFormat="1" ht="25.5" hidden="1">
      <c r="A160" s="130" t="s">
        <v>63</v>
      </c>
      <c r="B160" s="116" t="s">
        <v>345</v>
      </c>
      <c r="C160" s="139" t="s">
        <v>46</v>
      </c>
      <c r="D160" s="139" t="s">
        <v>57</v>
      </c>
      <c r="E160" s="174" t="s">
        <v>378</v>
      </c>
      <c r="F160" s="47" t="s">
        <v>64</v>
      </c>
      <c r="G160" s="180"/>
    </row>
    <row r="161" spans="1:7" s="5" customFormat="1" ht="28.5" customHeight="1" hidden="1">
      <c r="A161" s="130" t="s">
        <v>334</v>
      </c>
      <c r="B161" s="116" t="s">
        <v>345</v>
      </c>
      <c r="C161" s="139" t="s">
        <v>46</v>
      </c>
      <c r="D161" s="139" t="s">
        <v>57</v>
      </c>
      <c r="E161" s="174" t="s">
        <v>378</v>
      </c>
      <c r="F161" s="47" t="s">
        <v>65</v>
      </c>
      <c r="G161" s="85"/>
    </row>
    <row r="162" spans="1:7" s="6" customFormat="1" ht="29.25" customHeight="1">
      <c r="A162" s="132" t="s">
        <v>436</v>
      </c>
      <c r="B162" s="77" t="s">
        <v>345</v>
      </c>
      <c r="C162" s="78" t="s">
        <v>87</v>
      </c>
      <c r="D162" s="78" t="s">
        <v>46</v>
      </c>
      <c r="E162" s="80" t="s">
        <v>379</v>
      </c>
      <c r="F162" s="78"/>
      <c r="G162" s="325">
        <f>G163+G167+G170+G174+G178+G181+G184+G193+G196+G199+G206+G210+G218+G222+G226+G230+G236</f>
        <v>3332.4162799999995</v>
      </c>
    </row>
    <row r="163" spans="1:7" ht="15.75" customHeight="1">
      <c r="A163" s="182" t="s">
        <v>89</v>
      </c>
      <c r="B163" s="69" t="s">
        <v>345</v>
      </c>
      <c r="C163" s="47" t="s">
        <v>87</v>
      </c>
      <c r="D163" s="47" t="s">
        <v>46</v>
      </c>
      <c r="E163" s="146" t="s">
        <v>397</v>
      </c>
      <c r="F163" s="47"/>
      <c r="G163" s="180">
        <f>G164</f>
        <v>72.48</v>
      </c>
    </row>
    <row r="164" spans="1:7" ht="15.75" customHeight="1">
      <c r="A164" s="182" t="s">
        <v>18</v>
      </c>
      <c r="B164" s="69" t="s">
        <v>345</v>
      </c>
      <c r="C164" s="47" t="s">
        <v>87</v>
      </c>
      <c r="D164" s="47" t="s">
        <v>46</v>
      </c>
      <c r="E164" s="146" t="s">
        <v>397</v>
      </c>
      <c r="F164" s="47" t="s">
        <v>19</v>
      </c>
      <c r="G164" s="180">
        <f>G165</f>
        <v>72.48</v>
      </c>
    </row>
    <row r="165" spans="1:7" ht="15.75" customHeight="1">
      <c r="A165" s="159" t="s">
        <v>37</v>
      </c>
      <c r="B165" s="69"/>
      <c r="C165" s="47"/>
      <c r="D165" s="47"/>
      <c r="E165" s="146" t="s">
        <v>397</v>
      </c>
      <c r="F165" s="47" t="s">
        <v>340</v>
      </c>
      <c r="G165" s="180">
        <f>'расх 17 г'!AA238</f>
        <v>72.48</v>
      </c>
    </row>
    <row r="166" spans="1:7" ht="13.5" customHeight="1" hidden="1">
      <c r="A166" s="130" t="s">
        <v>336</v>
      </c>
      <c r="B166" s="69" t="s">
        <v>345</v>
      </c>
      <c r="C166" s="150" t="s">
        <v>87</v>
      </c>
      <c r="D166" s="150" t="s">
        <v>46</v>
      </c>
      <c r="E166" s="174" t="s">
        <v>397</v>
      </c>
      <c r="F166" s="47" t="s">
        <v>90</v>
      </c>
      <c r="G166" s="328"/>
    </row>
    <row r="167" spans="1:7" ht="25.5">
      <c r="A167" s="79" t="s">
        <v>100</v>
      </c>
      <c r="B167" s="69"/>
      <c r="C167" s="47"/>
      <c r="D167" s="47"/>
      <c r="E167" s="80" t="s">
        <v>99</v>
      </c>
      <c r="F167" s="92"/>
      <c r="G167" s="329">
        <f>G168</f>
        <v>769.2947800000001</v>
      </c>
    </row>
    <row r="168" spans="1:7" ht="13.5" customHeight="1">
      <c r="A168" s="36" t="s">
        <v>343</v>
      </c>
      <c r="B168" s="69"/>
      <c r="C168" s="47"/>
      <c r="D168" s="47"/>
      <c r="E168" s="146" t="s">
        <v>99</v>
      </c>
      <c r="F168" s="47" t="s">
        <v>459</v>
      </c>
      <c r="G168" s="329">
        <f>G169</f>
        <v>769.2947800000001</v>
      </c>
    </row>
    <row r="169" spans="1:7" ht="13.5" customHeight="1">
      <c r="A169" s="36" t="s">
        <v>460</v>
      </c>
      <c r="B169" s="69"/>
      <c r="C169" s="47"/>
      <c r="D169" s="47"/>
      <c r="E169" s="146" t="s">
        <v>99</v>
      </c>
      <c r="F169" s="47" t="s">
        <v>461</v>
      </c>
      <c r="G169" s="329">
        <f>'расх 17 г'!AC65</f>
        <v>769.2947800000001</v>
      </c>
    </row>
    <row r="170" spans="1:7" ht="15" customHeight="1">
      <c r="A170" s="46" t="s">
        <v>31</v>
      </c>
      <c r="B170" s="69" t="s">
        <v>345</v>
      </c>
      <c r="C170" s="47" t="s">
        <v>82</v>
      </c>
      <c r="D170" s="47" t="s">
        <v>46</v>
      </c>
      <c r="E170" s="146" t="s">
        <v>390</v>
      </c>
      <c r="F170" s="73"/>
      <c r="G170" s="180">
        <f>G171</f>
        <v>30</v>
      </c>
    </row>
    <row r="171" spans="1:7" ht="28.5" customHeight="1">
      <c r="A171" s="46" t="s">
        <v>456</v>
      </c>
      <c r="B171" s="69" t="s">
        <v>345</v>
      </c>
      <c r="C171" s="47" t="s">
        <v>52</v>
      </c>
      <c r="D171" s="47" t="s">
        <v>46</v>
      </c>
      <c r="E171" s="146" t="s">
        <v>390</v>
      </c>
      <c r="F171" s="73" t="s">
        <v>457</v>
      </c>
      <c r="G171" s="180">
        <f>G172</f>
        <v>30</v>
      </c>
    </row>
    <row r="172" spans="1:7" ht="27.75" customHeight="1">
      <c r="A172" s="26" t="s">
        <v>458</v>
      </c>
      <c r="B172" s="69" t="s">
        <v>345</v>
      </c>
      <c r="C172" s="47" t="s">
        <v>52</v>
      </c>
      <c r="D172" s="47" t="s">
        <v>46</v>
      </c>
      <c r="E172" s="146" t="s">
        <v>390</v>
      </c>
      <c r="F172" s="73" t="s">
        <v>424</v>
      </c>
      <c r="G172" s="180">
        <f>'расх 17 г'!AC231</f>
        <v>30</v>
      </c>
    </row>
    <row r="173" spans="1:7" ht="26.25" customHeight="1" hidden="1">
      <c r="A173" s="130" t="s">
        <v>334</v>
      </c>
      <c r="B173" s="69" t="s">
        <v>345</v>
      </c>
      <c r="C173" s="150" t="s">
        <v>52</v>
      </c>
      <c r="D173" s="150" t="s">
        <v>46</v>
      </c>
      <c r="E173" s="174" t="s">
        <v>390</v>
      </c>
      <c r="F173" s="47" t="s">
        <v>65</v>
      </c>
      <c r="G173" s="180"/>
    </row>
    <row r="174" spans="1:7" ht="28.5" customHeight="1" hidden="1">
      <c r="A174" s="46" t="s">
        <v>438</v>
      </c>
      <c r="B174" s="69" t="s">
        <v>345</v>
      </c>
      <c r="C174" s="47" t="s">
        <v>49</v>
      </c>
      <c r="D174" s="47" t="s">
        <v>50</v>
      </c>
      <c r="E174" s="146" t="s">
        <v>382</v>
      </c>
      <c r="F174" s="47"/>
      <c r="G174" s="180">
        <f>G175</f>
        <v>0</v>
      </c>
    </row>
    <row r="175" spans="1:7" ht="28.5" customHeight="1" hidden="1">
      <c r="A175" s="46" t="s">
        <v>456</v>
      </c>
      <c r="B175" s="69" t="s">
        <v>345</v>
      </c>
      <c r="C175" s="47" t="s">
        <v>49</v>
      </c>
      <c r="D175" s="47" t="s">
        <v>50</v>
      </c>
      <c r="E175" s="146" t="s">
        <v>382</v>
      </c>
      <c r="F175" s="47" t="s">
        <v>457</v>
      </c>
      <c r="G175" s="180">
        <f>G176</f>
        <v>0</v>
      </c>
    </row>
    <row r="176" spans="1:7" ht="28.5" customHeight="1" hidden="1">
      <c r="A176" s="26" t="s">
        <v>458</v>
      </c>
      <c r="B176" s="69" t="s">
        <v>345</v>
      </c>
      <c r="C176" s="47" t="s">
        <v>49</v>
      </c>
      <c r="D176" s="47" t="s">
        <v>50</v>
      </c>
      <c r="E176" s="146" t="s">
        <v>382</v>
      </c>
      <c r="F176" s="47" t="s">
        <v>424</v>
      </c>
      <c r="G176" s="180">
        <f>'расх 17 г'!AC93</f>
        <v>0</v>
      </c>
    </row>
    <row r="177" spans="1:7" ht="27" customHeight="1" hidden="1">
      <c r="A177" s="130" t="s">
        <v>334</v>
      </c>
      <c r="B177" s="69" t="s">
        <v>345</v>
      </c>
      <c r="C177" s="150" t="s">
        <v>49</v>
      </c>
      <c r="D177" s="150" t="s">
        <v>50</v>
      </c>
      <c r="E177" s="174" t="s">
        <v>382</v>
      </c>
      <c r="F177" s="47" t="s">
        <v>65</v>
      </c>
      <c r="G177" s="180"/>
    </row>
    <row r="178" spans="1:7" ht="26.25">
      <c r="A178" s="184" t="s">
        <v>20</v>
      </c>
      <c r="B178" s="69" t="s">
        <v>345</v>
      </c>
      <c r="C178" s="47" t="s">
        <v>85</v>
      </c>
      <c r="D178" s="47" t="s">
        <v>47</v>
      </c>
      <c r="E178" s="146" t="s">
        <v>21</v>
      </c>
      <c r="F178" s="47"/>
      <c r="G178" s="180">
        <f>G179</f>
        <v>299.903</v>
      </c>
    </row>
    <row r="179" spans="1:7" ht="29.25" customHeight="1">
      <c r="A179" s="46" t="s">
        <v>456</v>
      </c>
      <c r="B179" s="69" t="s">
        <v>345</v>
      </c>
      <c r="C179" s="47" t="s">
        <v>85</v>
      </c>
      <c r="D179" s="47" t="s">
        <v>47</v>
      </c>
      <c r="E179" s="146" t="s">
        <v>21</v>
      </c>
      <c r="F179" s="47" t="s">
        <v>457</v>
      </c>
      <c r="G179" s="180">
        <f>G180</f>
        <v>299.903</v>
      </c>
    </row>
    <row r="180" spans="1:7" ht="29.25" customHeight="1">
      <c r="A180" s="26" t="s">
        <v>458</v>
      </c>
      <c r="B180" s="69" t="s">
        <v>345</v>
      </c>
      <c r="C180" s="47" t="s">
        <v>85</v>
      </c>
      <c r="D180" s="47" t="s">
        <v>47</v>
      </c>
      <c r="E180" s="146" t="s">
        <v>21</v>
      </c>
      <c r="F180" s="47" t="s">
        <v>424</v>
      </c>
      <c r="G180" s="180">
        <f>'расх 17 г'!AC245</f>
        <v>299.903</v>
      </c>
    </row>
    <row r="181" spans="1:7" ht="51">
      <c r="A181" s="224" t="s">
        <v>22</v>
      </c>
      <c r="B181" s="69" t="s">
        <v>340</v>
      </c>
      <c r="C181" s="78" t="s">
        <v>85</v>
      </c>
      <c r="D181" s="78" t="s">
        <v>47</v>
      </c>
      <c r="E181" s="80" t="s">
        <v>23</v>
      </c>
      <c r="F181" s="47"/>
      <c r="G181" s="180">
        <f>G182</f>
        <v>40</v>
      </c>
    </row>
    <row r="182" spans="1:7" ht="30.75" customHeight="1">
      <c r="A182" s="46" t="s">
        <v>456</v>
      </c>
      <c r="B182" s="69" t="s">
        <v>340</v>
      </c>
      <c r="C182" s="47" t="s">
        <v>85</v>
      </c>
      <c r="D182" s="47" t="s">
        <v>47</v>
      </c>
      <c r="E182" s="146" t="s">
        <v>23</v>
      </c>
      <c r="F182" s="47" t="s">
        <v>457</v>
      </c>
      <c r="G182" s="85">
        <f>G183</f>
        <v>40</v>
      </c>
    </row>
    <row r="183" spans="1:7" ht="30.75" customHeight="1">
      <c r="A183" s="33" t="s">
        <v>458</v>
      </c>
      <c r="B183" s="69" t="s">
        <v>340</v>
      </c>
      <c r="C183" s="47" t="s">
        <v>85</v>
      </c>
      <c r="D183" s="47" t="s">
        <v>47</v>
      </c>
      <c r="E183" s="146" t="s">
        <v>23</v>
      </c>
      <c r="F183" s="47" t="s">
        <v>424</v>
      </c>
      <c r="G183" s="85">
        <f>'расх 17 г'!AA249</f>
        <v>40</v>
      </c>
    </row>
    <row r="184" spans="1:7" ht="15" customHeight="1">
      <c r="A184" s="46" t="s">
        <v>58</v>
      </c>
      <c r="B184" s="69" t="s">
        <v>345</v>
      </c>
      <c r="C184" s="47" t="s">
        <v>51</v>
      </c>
      <c r="D184" s="47" t="s">
        <v>47</v>
      </c>
      <c r="E184" s="146" t="s">
        <v>36</v>
      </c>
      <c r="F184" s="47"/>
      <c r="G184" s="230">
        <f>G185</f>
        <v>135.03099999999995</v>
      </c>
    </row>
    <row r="185" spans="1:7" ht="28.5" customHeight="1">
      <c r="A185" s="46" t="s">
        <v>456</v>
      </c>
      <c r="B185" s="69" t="s">
        <v>345</v>
      </c>
      <c r="C185" s="47" t="s">
        <v>51</v>
      </c>
      <c r="D185" s="47" t="s">
        <v>47</v>
      </c>
      <c r="E185" s="146" t="s">
        <v>36</v>
      </c>
      <c r="F185" s="47" t="s">
        <v>457</v>
      </c>
      <c r="G185" s="230">
        <f>G186</f>
        <v>135.03099999999995</v>
      </c>
    </row>
    <row r="186" spans="1:7" ht="30" customHeight="1">
      <c r="A186" s="26" t="s">
        <v>458</v>
      </c>
      <c r="B186" s="69" t="s">
        <v>345</v>
      </c>
      <c r="C186" s="47" t="s">
        <v>51</v>
      </c>
      <c r="D186" s="47" t="s">
        <v>47</v>
      </c>
      <c r="E186" s="146" t="s">
        <v>36</v>
      </c>
      <c r="F186" s="47" t="s">
        <v>424</v>
      </c>
      <c r="G186" s="230">
        <f>'расх 17 г'!AC160</f>
        <v>135.03099999999995</v>
      </c>
    </row>
    <row r="187" spans="1:7" ht="29.25" customHeight="1" hidden="1">
      <c r="A187" s="130" t="s">
        <v>334</v>
      </c>
      <c r="B187" s="69" t="s">
        <v>345</v>
      </c>
      <c r="C187" s="150" t="s">
        <v>51</v>
      </c>
      <c r="D187" s="150" t="s">
        <v>47</v>
      </c>
      <c r="E187" s="174" t="s">
        <v>36</v>
      </c>
      <c r="F187" s="47" t="s">
        <v>65</v>
      </c>
      <c r="G187" s="85"/>
    </row>
    <row r="188" spans="1:7" ht="51.75" customHeight="1" hidden="1">
      <c r="A188" s="175" t="s">
        <v>7</v>
      </c>
      <c r="B188" s="171" t="s">
        <v>345</v>
      </c>
      <c r="C188" s="176" t="s">
        <v>51</v>
      </c>
      <c r="D188" s="176" t="s">
        <v>47</v>
      </c>
      <c r="E188" s="146" t="s">
        <v>34</v>
      </c>
      <c r="F188" s="47"/>
      <c r="G188" s="85">
        <f>G189</f>
        <v>0</v>
      </c>
    </row>
    <row r="189" spans="1:7" ht="16.5" customHeight="1" hidden="1">
      <c r="A189" s="46" t="s">
        <v>8</v>
      </c>
      <c r="B189" s="171" t="s">
        <v>345</v>
      </c>
      <c r="C189" s="176" t="s">
        <v>51</v>
      </c>
      <c r="D189" s="176" t="s">
        <v>47</v>
      </c>
      <c r="E189" s="146" t="s">
        <v>331</v>
      </c>
      <c r="F189" s="47"/>
      <c r="G189" s="85">
        <f>G190</f>
        <v>0</v>
      </c>
    </row>
    <row r="190" spans="1:7" ht="16.5" customHeight="1" hidden="1">
      <c r="A190" s="46" t="s">
        <v>9</v>
      </c>
      <c r="B190" s="171" t="s">
        <v>345</v>
      </c>
      <c r="C190" s="176" t="s">
        <v>51</v>
      </c>
      <c r="D190" s="176" t="s">
        <v>47</v>
      </c>
      <c r="E190" s="146" t="s">
        <v>332</v>
      </c>
      <c r="F190" s="47"/>
      <c r="G190" s="85">
        <f>G191</f>
        <v>0</v>
      </c>
    </row>
    <row r="191" spans="1:7" ht="27.75" customHeight="1" hidden="1">
      <c r="A191" s="46" t="s">
        <v>334</v>
      </c>
      <c r="B191" s="171" t="s">
        <v>345</v>
      </c>
      <c r="C191" s="176" t="s">
        <v>51</v>
      </c>
      <c r="D191" s="176" t="s">
        <v>47</v>
      </c>
      <c r="E191" s="146" t="s">
        <v>332</v>
      </c>
      <c r="F191" s="47" t="s">
        <v>65</v>
      </c>
      <c r="G191" s="85"/>
    </row>
    <row r="192" spans="1:7" ht="29.25" customHeight="1" hidden="1">
      <c r="A192" s="46" t="s">
        <v>436</v>
      </c>
      <c r="B192" s="171" t="s">
        <v>345</v>
      </c>
      <c r="C192" s="176" t="s">
        <v>51</v>
      </c>
      <c r="D192" s="176" t="s">
        <v>47</v>
      </c>
      <c r="E192" s="146" t="s">
        <v>435</v>
      </c>
      <c r="F192" s="47"/>
      <c r="G192" s="85">
        <f>G195</f>
        <v>278.4</v>
      </c>
    </row>
    <row r="193" spans="1:7" ht="30.75" customHeight="1">
      <c r="A193" s="46" t="s">
        <v>401</v>
      </c>
      <c r="B193" s="69" t="s">
        <v>345</v>
      </c>
      <c r="C193" s="47" t="s">
        <v>94</v>
      </c>
      <c r="D193" s="47" t="s">
        <v>49</v>
      </c>
      <c r="E193" s="146" t="s">
        <v>398</v>
      </c>
      <c r="F193" s="47"/>
      <c r="G193" s="180">
        <f>G195</f>
        <v>278.4</v>
      </c>
    </row>
    <row r="194" spans="1:7" ht="16.5" customHeight="1">
      <c r="A194" s="46" t="s">
        <v>38</v>
      </c>
      <c r="B194" s="69" t="s">
        <v>406</v>
      </c>
      <c r="C194" s="34" t="s">
        <v>94</v>
      </c>
      <c r="D194" s="34" t="s">
        <v>49</v>
      </c>
      <c r="E194" s="45" t="s">
        <v>398</v>
      </c>
      <c r="F194" s="47" t="s">
        <v>39</v>
      </c>
      <c r="G194" s="180">
        <f>G195</f>
        <v>278.4</v>
      </c>
    </row>
    <row r="195" spans="1:7" ht="16.5" customHeight="1">
      <c r="A195" s="46" t="s">
        <v>339</v>
      </c>
      <c r="B195" s="69" t="s">
        <v>345</v>
      </c>
      <c r="C195" s="47" t="s">
        <v>94</v>
      </c>
      <c r="D195" s="47" t="s">
        <v>49</v>
      </c>
      <c r="E195" s="146" t="s">
        <v>398</v>
      </c>
      <c r="F195" s="47" t="s">
        <v>59</v>
      </c>
      <c r="G195" s="180">
        <f>'расх 17 г'!AA256</f>
        <v>278.4</v>
      </c>
    </row>
    <row r="196" spans="1:7" ht="27.75" customHeight="1">
      <c r="A196" s="46" t="s">
        <v>342</v>
      </c>
      <c r="B196" s="69" t="s">
        <v>345</v>
      </c>
      <c r="C196" s="47" t="s">
        <v>94</v>
      </c>
      <c r="D196" s="47" t="s">
        <v>49</v>
      </c>
      <c r="E196" s="146" t="s">
        <v>399</v>
      </c>
      <c r="F196" s="47"/>
      <c r="G196" s="180">
        <f>G198</f>
        <v>183.4</v>
      </c>
    </row>
    <row r="197" spans="1:7" ht="18" customHeight="1">
      <c r="A197" s="46" t="s">
        <v>38</v>
      </c>
      <c r="B197" s="69"/>
      <c r="C197" s="47"/>
      <c r="D197" s="47"/>
      <c r="E197" s="146" t="s">
        <v>399</v>
      </c>
      <c r="F197" s="47" t="s">
        <v>39</v>
      </c>
      <c r="G197" s="180">
        <f>G198</f>
        <v>183.4</v>
      </c>
    </row>
    <row r="198" spans="1:7" ht="17.25" customHeight="1">
      <c r="A198" s="46" t="s">
        <v>339</v>
      </c>
      <c r="B198" s="69" t="s">
        <v>345</v>
      </c>
      <c r="C198" s="47" t="s">
        <v>94</v>
      </c>
      <c r="D198" s="47" t="s">
        <v>49</v>
      </c>
      <c r="E198" s="146" t="s">
        <v>399</v>
      </c>
      <c r="F198" s="47" t="s">
        <v>59</v>
      </c>
      <c r="G198" s="180">
        <f>'расх 17 г'!AA259</f>
        <v>183.4</v>
      </c>
    </row>
    <row r="199" spans="1:7" ht="28.5" customHeight="1">
      <c r="A199" s="46" t="s">
        <v>402</v>
      </c>
      <c r="B199" s="69" t="s">
        <v>345</v>
      </c>
      <c r="C199" s="47" t="s">
        <v>94</v>
      </c>
      <c r="D199" s="47" t="s">
        <v>49</v>
      </c>
      <c r="E199" s="146" t="s">
        <v>400</v>
      </c>
      <c r="F199" s="47"/>
      <c r="G199" s="180">
        <f>G201</f>
        <v>37.3</v>
      </c>
    </row>
    <row r="200" spans="1:7" ht="16.5" customHeight="1">
      <c r="A200" s="46" t="s">
        <v>38</v>
      </c>
      <c r="B200" s="69"/>
      <c r="C200" s="47"/>
      <c r="D200" s="47"/>
      <c r="E200" s="146" t="s">
        <v>400</v>
      </c>
      <c r="F200" s="47" t="s">
        <v>39</v>
      </c>
      <c r="G200" s="180">
        <f>G201</f>
        <v>37.3</v>
      </c>
    </row>
    <row r="201" spans="1:7" ht="17.25" customHeight="1">
      <c r="A201" s="46" t="s">
        <v>339</v>
      </c>
      <c r="B201" s="69" t="s">
        <v>345</v>
      </c>
      <c r="C201" s="47" t="s">
        <v>94</v>
      </c>
      <c r="D201" s="47" t="s">
        <v>49</v>
      </c>
      <c r="E201" s="146" t="s">
        <v>400</v>
      </c>
      <c r="F201" s="47" t="s">
        <v>59</v>
      </c>
      <c r="G201" s="180">
        <f>'расх 17 г'!AA262</f>
        <v>37.3</v>
      </c>
    </row>
    <row r="202" spans="1:7" ht="40.5" customHeight="1" hidden="1">
      <c r="A202" s="46" t="s">
        <v>348</v>
      </c>
      <c r="B202" s="171" t="s">
        <v>345</v>
      </c>
      <c r="C202" s="176" t="s">
        <v>51</v>
      </c>
      <c r="D202" s="176" t="s">
        <v>49</v>
      </c>
      <c r="E202" s="146" t="s">
        <v>349</v>
      </c>
      <c r="F202" s="47"/>
      <c r="G202" s="85">
        <f>G203</f>
        <v>0</v>
      </c>
    </row>
    <row r="203" spans="1:7" ht="29.25" customHeight="1" hidden="1">
      <c r="A203" s="46" t="s">
        <v>350</v>
      </c>
      <c r="B203" s="171" t="s">
        <v>345</v>
      </c>
      <c r="C203" s="176" t="s">
        <v>51</v>
      </c>
      <c r="D203" s="176" t="s">
        <v>49</v>
      </c>
      <c r="E203" s="146" t="s">
        <v>351</v>
      </c>
      <c r="F203" s="47"/>
      <c r="G203" s="85">
        <f>G204</f>
        <v>0</v>
      </c>
    </row>
    <row r="204" spans="1:7" ht="21.75" customHeight="1" hidden="1">
      <c r="A204" s="46" t="s">
        <v>352</v>
      </c>
      <c r="B204" s="171" t="s">
        <v>345</v>
      </c>
      <c r="C204" s="176" t="s">
        <v>51</v>
      </c>
      <c r="D204" s="176" t="s">
        <v>49</v>
      </c>
      <c r="E204" s="146" t="s">
        <v>353</v>
      </c>
      <c r="F204" s="47"/>
      <c r="G204" s="85">
        <f>G205</f>
        <v>0</v>
      </c>
    </row>
    <row r="205" spans="1:7" ht="25.5" customHeight="1" hidden="1">
      <c r="A205" s="46" t="s">
        <v>334</v>
      </c>
      <c r="B205" s="171" t="s">
        <v>345</v>
      </c>
      <c r="C205" s="176" t="s">
        <v>51</v>
      </c>
      <c r="D205" s="176" t="s">
        <v>49</v>
      </c>
      <c r="E205" s="146" t="s">
        <v>353</v>
      </c>
      <c r="F205" s="73" t="s">
        <v>65</v>
      </c>
      <c r="G205" s="85">
        <v>0</v>
      </c>
    </row>
    <row r="206" spans="1:7" ht="14.25" customHeight="1">
      <c r="A206" s="25" t="s">
        <v>26</v>
      </c>
      <c r="B206" s="69" t="s">
        <v>345</v>
      </c>
      <c r="C206" s="47" t="s">
        <v>51</v>
      </c>
      <c r="D206" s="47" t="s">
        <v>49</v>
      </c>
      <c r="E206" s="146" t="s">
        <v>385</v>
      </c>
      <c r="F206" s="73"/>
      <c r="G206" s="180">
        <f>G207</f>
        <v>564.46615</v>
      </c>
    </row>
    <row r="207" spans="1:7" ht="27" customHeight="1">
      <c r="A207" s="46" t="s">
        <v>456</v>
      </c>
      <c r="B207" s="69" t="s">
        <v>345</v>
      </c>
      <c r="C207" s="47" t="s">
        <v>51</v>
      </c>
      <c r="D207" s="47" t="s">
        <v>49</v>
      </c>
      <c r="E207" s="146" t="s">
        <v>385</v>
      </c>
      <c r="F207" s="73" t="s">
        <v>457</v>
      </c>
      <c r="G207" s="180">
        <f>G208</f>
        <v>564.46615</v>
      </c>
    </row>
    <row r="208" spans="1:7" ht="27" customHeight="1">
      <c r="A208" s="26" t="s">
        <v>458</v>
      </c>
      <c r="B208" s="69" t="s">
        <v>345</v>
      </c>
      <c r="C208" s="47" t="s">
        <v>51</v>
      </c>
      <c r="D208" s="47" t="s">
        <v>49</v>
      </c>
      <c r="E208" s="146" t="s">
        <v>385</v>
      </c>
      <c r="F208" s="73" t="s">
        <v>424</v>
      </c>
      <c r="G208" s="180">
        <f>'расх 17 г'!AC172</f>
        <v>564.46615</v>
      </c>
    </row>
    <row r="209" spans="1:7" ht="27" customHeight="1" hidden="1">
      <c r="A209" s="130" t="s">
        <v>334</v>
      </c>
      <c r="B209" s="69" t="s">
        <v>345</v>
      </c>
      <c r="C209" s="150" t="s">
        <v>51</v>
      </c>
      <c r="D209" s="150" t="s">
        <v>49</v>
      </c>
      <c r="E209" s="174" t="s">
        <v>385</v>
      </c>
      <c r="F209" s="73" t="s">
        <v>65</v>
      </c>
      <c r="G209" s="180"/>
    </row>
    <row r="210" spans="1:7" ht="26.25" customHeight="1">
      <c r="A210" s="183" t="s">
        <v>28</v>
      </c>
      <c r="B210" s="69" t="s">
        <v>345</v>
      </c>
      <c r="C210" s="47" t="s">
        <v>51</v>
      </c>
      <c r="D210" s="47" t="s">
        <v>49</v>
      </c>
      <c r="E210" s="146" t="s">
        <v>386</v>
      </c>
      <c r="F210" s="73"/>
      <c r="G210" s="180">
        <f>G211</f>
        <v>20</v>
      </c>
    </row>
    <row r="211" spans="1:7" ht="26.25" customHeight="1">
      <c r="A211" s="46" t="s">
        <v>456</v>
      </c>
      <c r="B211" s="69" t="s">
        <v>345</v>
      </c>
      <c r="C211" s="47" t="s">
        <v>51</v>
      </c>
      <c r="D211" s="47" t="s">
        <v>49</v>
      </c>
      <c r="E211" s="146" t="s">
        <v>386</v>
      </c>
      <c r="F211" s="73" t="s">
        <v>457</v>
      </c>
      <c r="G211" s="180">
        <f>G212</f>
        <v>20</v>
      </c>
    </row>
    <row r="212" spans="1:7" ht="26.25" customHeight="1">
      <c r="A212" s="26" t="s">
        <v>458</v>
      </c>
      <c r="B212" s="69" t="s">
        <v>345</v>
      </c>
      <c r="C212" s="47" t="s">
        <v>51</v>
      </c>
      <c r="D212" s="47" t="s">
        <v>49</v>
      </c>
      <c r="E212" s="146" t="s">
        <v>386</v>
      </c>
      <c r="F212" s="73" t="s">
        <v>424</v>
      </c>
      <c r="G212" s="180">
        <f>'расх 17 г'!AA176</f>
        <v>20</v>
      </c>
    </row>
    <row r="213" spans="1:7" ht="27" customHeight="1" hidden="1">
      <c r="A213" s="130" t="s">
        <v>334</v>
      </c>
      <c r="B213" s="69" t="s">
        <v>345</v>
      </c>
      <c r="C213" s="150" t="s">
        <v>51</v>
      </c>
      <c r="D213" s="150" t="s">
        <v>49</v>
      </c>
      <c r="E213" s="174" t="s">
        <v>386</v>
      </c>
      <c r="F213" s="73" t="s">
        <v>65</v>
      </c>
      <c r="G213" s="180"/>
    </row>
    <row r="214" spans="1:7" ht="15.75" customHeight="1" hidden="1">
      <c r="A214" s="25" t="s">
        <v>29</v>
      </c>
      <c r="B214" s="69" t="s">
        <v>345</v>
      </c>
      <c r="C214" s="47" t="s">
        <v>51</v>
      </c>
      <c r="D214" s="47" t="s">
        <v>49</v>
      </c>
      <c r="E214" s="146" t="s">
        <v>387</v>
      </c>
      <c r="F214" s="73"/>
      <c r="G214" s="180">
        <f>G215</f>
        <v>0</v>
      </c>
    </row>
    <row r="215" spans="1:7" ht="28.5" customHeight="1" hidden="1">
      <c r="A215" s="46" t="s">
        <v>456</v>
      </c>
      <c r="B215" s="69" t="s">
        <v>345</v>
      </c>
      <c r="C215" s="47" t="s">
        <v>51</v>
      </c>
      <c r="D215" s="47" t="s">
        <v>49</v>
      </c>
      <c r="E215" s="146" t="s">
        <v>387</v>
      </c>
      <c r="F215" s="73" t="s">
        <v>457</v>
      </c>
      <c r="G215" s="180">
        <f>G216</f>
        <v>0</v>
      </c>
    </row>
    <row r="216" spans="1:7" ht="27" customHeight="1" hidden="1">
      <c r="A216" s="26" t="s">
        <v>458</v>
      </c>
      <c r="B216" s="69" t="s">
        <v>345</v>
      </c>
      <c r="C216" s="47" t="s">
        <v>51</v>
      </c>
      <c r="D216" s="47" t="s">
        <v>49</v>
      </c>
      <c r="E216" s="146" t="s">
        <v>387</v>
      </c>
      <c r="F216" s="73" t="s">
        <v>424</v>
      </c>
      <c r="G216" s="180"/>
    </row>
    <row r="217" spans="1:7" ht="26.25" customHeight="1" hidden="1">
      <c r="A217" s="130" t="s">
        <v>334</v>
      </c>
      <c r="B217" s="69" t="s">
        <v>345</v>
      </c>
      <c r="C217" s="150" t="s">
        <v>51</v>
      </c>
      <c r="D217" s="150" t="s">
        <v>49</v>
      </c>
      <c r="E217" s="174" t="s">
        <v>387</v>
      </c>
      <c r="F217" s="73" t="s">
        <v>65</v>
      </c>
      <c r="G217" s="180"/>
    </row>
    <row r="218" spans="1:7" ht="15" customHeight="1">
      <c r="A218" s="46" t="s">
        <v>77</v>
      </c>
      <c r="B218" s="69" t="s">
        <v>345</v>
      </c>
      <c r="C218" s="47" t="s">
        <v>51</v>
      </c>
      <c r="D218" s="47" t="s">
        <v>49</v>
      </c>
      <c r="E218" s="146" t="s">
        <v>388</v>
      </c>
      <c r="F218" s="73"/>
      <c r="G218" s="180">
        <f>G219</f>
        <v>20.000000000000007</v>
      </c>
    </row>
    <row r="219" spans="1:7" ht="28.5" customHeight="1">
      <c r="A219" s="46" t="s">
        <v>456</v>
      </c>
      <c r="B219" s="69" t="s">
        <v>345</v>
      </c>
      <c r="C219" s="47" t="s">
        <v>51</v>
      </c>
      <c r="D219" s="47" t="s">
        <v>49</v>
      </c>
      <c r="E219" s="146" t="s">
        <v>388</v>
      </c>
      <c r="F219" s="73" t="s">
        <v>457</v>
      </c>
      <c r="G219" s="180">
        <f>G220</f>
        <v>20.000000000000007</v>
      </c>
    </row>
    <row r="220" spans="1:7" ht="30" customHeight="1">
      <c r="A220" s="26" t="s">
        <v>458</v>
      </c>
      <c r="B220" s="69" t="s">
        <v>345</v>
      </c>
      <c r="C220" s="47" t="s">
        <v>51</v>
      </c>
      <c r="D220" s="47" t="s">
        <v>49</v>
      </c>
      <c r="E220" s="146" t="s">
        <v>388</v>
      </c>
      <c r="F220" s="73" t="s">
        <v>424</v>
      </c>
      <c r="G220" s="180">
        <f>'расх 17 г'!AC184</f>
        <v>20.000000000000007</v>
      </c>
    </row>
    <row r="221" spans="1:7" ht="27" customHeight="1" hidden="1">
      <c r="A221" s="130" t="s">
        <v>334</v>
      </c>
      <c r="B221" s="69" t="s">
        <v>345</v>
      </c>
      <c r="C221" s="150" t="s">
        <v>51</v>
      </c>
      <c r="D221" s="150" t="s">
        <v>49</v>
      </c>
      <c r="E221" s="174" t="s">
        <v>388</v>
      </c>
      <c r="F221" s="73" t="s">
        <v>65</v>
      </c>
      <c r="G221" s="180"/>
    </row>
    <row r="222" spans="1:7" ht="27.75" customHeight="1">
      <c r="A222" s="46" t="s">
        <v>30</v>
      </c>
      <c r="B222" s="69" t="s">
        <v>345</v>
      </c>
      <c r="C222" s="47" t="s">
        <v>51</v>
      </c>
      <c r="D222" s="47" t="s">
        <v>49</v>
      </c>
      <c r="E222" s="146" t="s">
        <v>389</v>
      </c>
      <c r="F222" s="73"/>
      <c r="G222" s="330">
        <f>G223</f>
        <v>690.23685</v>
      </c>
    </row>
    <row r="223" spans="1:7" ht="27.75" customHeight="1">
      <c r="A223" s="46" t="s">
        <v>456</v>
      </c>
      <c r="B223" s="69" t="s">
        <v>345</v>
      </c>
      <c r="C223" s="47" t="s">
        <v>51</v>
      </c>
      <c r="D223" s="47" t="s">
        <v>49</v>
      </c>
      <c r="E223" s="146" t="s">
        <v>389</v>
      </c>
      <c r="F223" s="73" t="s">
        <v>457</v>
      </c>
      <c r="G223" s="330">
        <f>G224</f>
        <v>690.23685</v>
      </c>
    </row>
    <row r="224" spans="1:7" ht="27.75" customHeight="1">
      <c r="A224" s="26" t="s">
        <v>458</v>
      </c>
      <c r="B224" s="69" t="s">
        <v>345</v>
      </c>
      <c r="C224" s="47" t="s">
        <v>51</v>
      </c>
      <c r="D224" s="47" t="s">
        <v>49</v>
      </c>
      <c r="E224" s="146" t="s">
        <v>389</v>
      </c>
      <c r="F224" s="73" t="s">
        <v>424</v>
      </c>
      <c r="G224" s="330">
        <f>'расх 17 г'!AC188</f>
        <v>690.23685</v>
      </c>
    </row>
    <row r="225" spans="1:7" ht="27" customHeight="1" hidden="1">
      <c r="A225" s="130" t="s">
        <v>334</v>
      </c>
      <c r="B225" s="69" t="s">
        <v>345</v>
      </c>
      <c r="C225" s="150" t="s">
        <v>51</v>
      </c>
      <c r="D225" s="150" t="s">
        <v>49</v>
      </c>
      <c r="E225" s="174" t="s">
        <v>389</v>
      </c>
      <c r="F225" s="73" t="s">
        <v>65</v>
      </c>
      <c r="G225" s="180"/>
    </row>
    <row r="226" spans="1:7" s="5" customFormat="1" ht="28.5" customHeight="1">
      <c r="A226" s="46" t="s">
        <v>437</v>
      </c>
      <c r="B226" s="69" t="s">
        <v>345</v>
      </c>
      <c r="C226" s="28" t="s">
        <v>46</v>
      </c>
      <c r="D226" s="28" t="s">
        <v>57</v>
      </c>
      <c r="E226" s="146" t="s">
        <v>380</v>
      </c>
      <c r="F226" s="47"/>
      <c r="G226" s="85">
        <f>G227</f>
        <v>49.5505</v>
      </c>
    </row>
    <row r="227" spans="1:7" s="5" customFormat="1" ht="28.5" customHeight="1">
      <c r="A227" s="46" t="s">
        <v>456</v>
      </c>
      <c r="B227" s="69" t="s">
        <v>345</v>
      </c>
      <c r="C227" s="28" t="s">
        <v>46</v>
      </c>
      <c r="D227" s="28" t="s">
        <v>57</v>
      </c>
      <c r="E227" s="146" t="s">
        <v>380</v>
      </c>
      <c r="F227" s="47" t="s">
        <v>457</v>
      </c>
      <c r="G227" s="85">
        <f>G228</f>
        <v>49.5505</v>
      </c>
    </row>
    <row r="228" spans="1:7" s="5" customFormat="1" ht="28.5" customHeight="1">
      <c r="A228" s="26" t="s">
        <v>458</v>
      </c>
      <c r="B228" s="69" t="s">
        <v>345</v>
      </c>
      <c r="C228" s="28" t="s">
        <v>46</v>
      </c>
      <c r="D228" s="28" t="s">
        <v>57</v>
      </c>
      <c r="E228" s="146" t="s">
        <v>380</v>
      </c>
      <c r="F228" s="47" t="s">
        <v>424</v>
      </c>
      <c r="G228" s="85">
        <f>'расх 17 г'!AC69</f>
        <v>49.5505</v>
      </c>
    </row>
    <row r="229" spans="1:7" s="5" customFormat="1" ht="27" customHeight="1" hidden="1">
      <c r="A229" s="130" t="s">
        <v>334</v>
      </c>
      <c r="B229" s="69" t="s">
        <v>345</v>
      </c>
      <c r="C229" s="139" t="s">
        <v>46</v>
      </c>
      <c r="D229" s="139" t="s">
        <v>57</v>
      </c>
      <c r="E229" s="174" t="s">
        <v>380</v>
      </c>
      <c r="F229" s="47" t="s">
        <v>65</v>
      </c>
      <c r="G229" s="85"/>
    </row>
    <row r="230" spans="1:7" ht="15" customHeight="1">
      <c r="A230" s="46" t="s">
        <v>403</v>
      </c>
      <c r="B230" s="69" t="s">
        <v>345</v>
      </c>
      <c r="C230" s="47" t="s">
        <v>51</v>
      </c>
      <c r="D230" s="47" t="s">
        <v>46</v>
      </c>
      <c r="E230" s="146" t="s">
        <v>384</v>
      </c>
      <c r="F230" s="47"/>
      <c r="G230" s="85">
        <f>G231+G234</f>
        <v>78.80799999999999</v>
      </c>
    </row>
    <row r="231" spans="1:7" ht="28.5" customHeight="1">
      <c r="A231" s="46" t="s">
        <v>456</v>
      </c>
      <c r="B231" s="69" t="s">
        <v>345</v>
      </c>
      <c r="C231" s="47" t="s">
        <v>51</v>
      </c>
      <c r="D231" s="47" t="s">
        <v>46</v>
      </c>
      <c r="E231" s="146" t="s">
        <v>384</v>
      </c>
      <c r="F231" s="47" t="s">
        <v>457</v>
      </c>
      <c r="G231" s="85">
        <f>G232</f>
        <v>78.80799999999999</v>
      </c>
    </row>
    <row r="232" spans="1:7" ht="29.25" customHeight="1">
      <c r="A232" s="26" t="s">
        <v>458</v>
      </c>
      <c r="B232" s="69" t="s">
        <v>345</v>
      </c>
      <c r="C232" s="47" t="s">
        <v>51</v>
      </c>
      <c r="D232" s="47" t="s">
        <v>46</v>
      </c>
      <c r="E232" s="146" t="s">
        <v>384</v>
      </c>
      <c r="F232" s="47" t="s">
        <v>424</v>
      </c>
      <c r="G232" s="85">
        <f>'расх 17 г'!AC150</f>
        <v>78.80799999999999</v>
      </c>
    </row>
    <row r="233" spans="1:7" ht="30" customHeight="1" hidden="1">
      <c r="A233" s="130" t="s">
        <v>334</v>
      </c>
      <c r="B233" s="69" t="s">
        <v>345</v>
      </c>
      <c r="C233" s="150" t="s">
        <v>51</v>
      </c>
      <c r="D233" s="150" t="s">
        <v>46</v>
      </c>
      <c r="E233" s="174" t="s">
        <v>384</v>
      </c>
      <c r="F233" s="47" t="s">
        <v>65</v>
      </c>
      <c r="G233" s="85"/>
    </row>
    <row r="234" spans="1:7" s="5" customFormat="1" ht="30" customHeight="1" hidden="1">
      <c r="A234" s="26" t="s">
        <v>458</v>
      </c>
      <c r="B234" s="69" t="s">
        <v>345</v>
      </c>
      <c r="C234" s="47" t="s">
        <v>51</v>
      </c>
      <c r="D234" s="47" t="s">
        <v>47</v>
      </c>
      <c r="E234" s="146" t="s">
        <v>384</v>
      </c>
      <c r="F234" s="47" t="s">
        <v>424</v>
      </c>
      <c r="G234" s="85">
        <f>'расх 17 г'!U156</f>
        <v>0</v>
      </c>
    </row>
    <row r="235" spans="1:7" ht="30" customHeight="1" hidden="1">
      <c r="A235" s="130" t="s">
        <v>334</v>
      </c>
      <c r="B235" s="69" t="s">
        <v>345</v>
      </c>
      <c r="C235" s="150" t="s">
        <v>51</v>
      </c>
      <c r="D235" s="150" t="s">
        <v>47</v>
      </c>
      <c r="E235" s="174" t="s">
        <v>384</v>
      </c>
      <c r="F235" s="47" t="s">
        <v>65</v>
      </c>
      <c r="G235" s="85"/>
    </row>
    <row r="236" spans="1:7" s="5" customFormat="1" ht="16.5" customHeight="1">
      <c r="A236" s="46" t="s">
        <v>4</v>
      </c>
      <c r="B236" s="69" t="s">
        <v>345</v>
      </c>
      <c r="C236" s="73" t="s">
        <v>46</v>
      </c>
      <c r="D236" s="73" t="s">
        <v>57</v>
      </c>
      <c r="E236" s="200" t="s">
        <v>5</v>
      </c>
      <c r="F236" s="47"/>
      <c r="G236" s="85">
        <f>G237</f>
        <v>63.546</v>
      </c>
    </row>
    <row r="237" spans="1:7" s="5" customFormat="1" ht="17.25" customHeight="1">
      <c r="A237" s="46" t="s">
        <v>343</v>
      </c>
      <c r="B237" s="69" t="s">
        <v>345</v>
      </c>
      <c r="C237" s="73" t="s">
        <v>46</v>
      </c>
      <c r="D237" s="73" t="s">
        <v>57</v>
      </c>
      <c r="E237" s="200" t="s">
        <v>5</v>
      </c>
      <c r="F237" s="47" t="s">
        <v>459</v>
      </c>
      <c r="G237" s="85">
        <f>G238</f>
        <v>63.546</v>
      </c>
    </row>
    <row r="238" spans="1:7" s="5" customFormat="1" ht="18" customHeight="1">
      <c r="A238" s="46" t="s">
        <v>1</v>
      </c>
      <c r="B238" s="69" t="s">
        <v>345</v>
      </c>
      <c r="C238" s="73" t="s">
        <v>46</v>
      </c>
      <c r="D238" s="73" t="s">
        <v>57</v>
      </c>
      <c r="E238" s="200" t="s">
        <v>5</v>
      </c>
      <c r="F238" s="47" t="s">
        <v>427</v>
      </c>
      <c r="G238" s="85">
        <f>'расх 17 г'!AC73</f>
        <v>63.546</v>
      </c>
    </row>
    <row r="239" spans="1:7" s="5" customFormat="1" ht="15.75" customHeight="1" hidden="1">
      <c r="A239" s="130" t="s">
        <v>430</v>
      </c>
      <c r="B239" s="69" t="s">
        <v>345</v>
      </c>
      <c r="C239" s="139" t="s">
        <v>46</v>
      </c>
      <c r="D239" s="139" t="s">
        <v>57</v>
      </c>
      <c r="E239" s="174" t="s">
        <v>5</v>
      </c>
      <c r="F239" s="47" t="s">
        <v>429</v>
      </c>
      <c r="G239" s="85"/>
    </row>
    <row r="240" spans="1:7" s="142" customFormat="1" ht="15.75" customHeight="1">
      <c r="A240" s="100" t="s">
        <v>354</v>
      </c>
      <c r="B240" s="68"/>
      <c r="C240" s="185"/>
      <c r="D240" s="185"/>
      <c r="E240" s="201"/>
      <c r="F240" s="64"/>
      <c r="G240" s="237">
        <f>G71+G78+G85+G134+G162</f>
        <v>14879.80814</v>
      </c>
    </row>
    <row r="241" spans="1:7" s="19" customFormat="1" ht="15" customHeight="1">
      <c r="A241" s="100" t="s">
        <v>355</v>
      </c>
      <c r="B241" s="186"/>
      <c r="C241" s="187"/>
      <c r="D241" s="187"/>
      <c r="E241" s="119"/>
      <c r="F241" s="64"/>
      <c r="G241" s="331">
        <f>G240+G70</f>
        <v>56342.30058</v>
      </c>
    </row>
    <row r="243" ht="15.75">
      <c r="G243" s="332"/>
    </row>
    <row r="244" ht="15.75">
      <c r="G244" s="333"/>
    </row>
    <row r="245" ht="15.75">
      <c r="G245" s="349">
        <f>'расх 17 г'!AC263</f>
        <v>56342.30058</v>
      </c>
    </row>
    <row r="246" spans="7:9" ht="15.75">
      <c r="G246" s="349"/>
      <c r="I246" s="250"/>
    </row>
    <row r="247" ht="15.75">
      <c r="G247" s="333"/>
    </row>
    <row r="250" ht="15.75">
      <c r="G250" s="16">
        <f>G245-G241</f>
        <v>0</v>
      </c>
    </row>
    <row r="251" ht="15.75">
      <c r="G251" s="333"/>
    </row>
    <row r="317" spans="2:5" ht="15.75">
      <c r="B317" s="188"/>
      <c r="C317" s="189"/>
      <c r="D317" s="189"/>
      <c r="E317" s="2"/>
    </row>
    <row r="318" spans="2:5" ht="15.75">
      <c r="B318" s="188"/>
      <c r="C318" s="189"/>
      <c r="D318" s="189"/>
      <c r="E318" s="2"/>
    </row>
    <row r="319" spans="2:5" ht="15.75">
      <c r="B319" s="188"/>
      <c r="C319" s="189"/>
      <c r="D319" s="189"/>
      <c r="E319" s="2"/>
    </row>
    <row r="320" spans="2:5" ht="15.75">
      <c r="B320" s="188"/>
      <c r="C320" s="189"/>
      <c r="D320" s="189"/>
      <c r="E320" s="2"/>
    </row>
    <row r="321" spans="2:5" ht="15.75">
      <c r="B321" s="188"/>
      <c r="C321" s="189"/>
      <c r="D321" s="189"/>
      <c r="E321" s="2"/>
    </row>
  </sheetData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2005-07-10T15:33:35Z</cp:lastPrinted>
  <dcterms:created xsi:type="dcterms:W3CDTF">2007-12-24T02:44:39Z</dcterms:created>
  <dcterms:modified xsi:type="dcterms:W3CDTF">2005-07-10T15:34:03Z</dcterms:modified>
  <cp:category/>
  <cp:version/>
  <cp:contentType/>
  <cp:contentStatus/>
</cp:coreProperties>
</file>