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00" activeTab="1"/>
  </bookViews>
  <sheets>
    <sheet name="прил 1" sheetId="1" r:id="rId1"/>
    <sheet name="прил 2" sheetId="2" r:id="rId2"/>
    <sheet name="прил 3" sheetId="3" r:id="rId3"/>
  </sheets>
  <definedNames>
    <definedName name="_xlnm.Print_Area" localSheetId="1">'прил 2'!$A$1:$R$19</definedName>
    <definedName name="_xlnm.Print_Area" localSheetId="2">'прил 3'!$A$1:$N$17</definedName>
  </definedNames>
  <calcPr fullCalcOnLoad="1"/>
</workbook>
</file>

<file path=xl/sharedStrings.xml><?xml version="1.0" encoding="utf-8"?>
<sst xmlns="http://schemas.openxmlformats.org/spreadsheetml/2006/main" count="151" uniqueCount="73">
  <si>
    <t>Приложение 1</t>
  </si>
  <si>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</si>
  <si>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</si>
  <si>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</si>
  <si>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</si>
  <si>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</si>
  <si>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</si>
  <si>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</si>
  <si>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</si>
  <si>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</si>
  <si>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</si>
  <si>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</si>
  <si>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</si>
  <si>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</si>
  <si>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</si>
  <si>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</si>
  <si>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</si>
  <si>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</si>
  <si>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</si>
  <si>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</si>
  <si>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</si>
  <si>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</si>
  <si>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</si>
  <si>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</si>
  <si>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</si>
  <si>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</si>
  <si>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</si>
  <si>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X</t>
  </si>
  <si>
    <t>Каменные, кирпичные</t>
  </si>
  <si>
    <t>п. Николаевка, ул. Октябрьская, 31</t>
  </si>
  <si>
    <t>п. Николаевка, ул. Октябрьская, 33</t>
  </si>
  <si>
    <t>п. Николаевка, ул. Октябрьская, 35</t>
  </si>
  <si>
    <t>Перечень многоквартирных домов, включенных в краткосрочный муниципальный план реализации региональной 
программы по проведению капитального ремонта общего имущества многоквартирных домов, расположенных 
на территории МО "Николаевское городское поселение" Смидовичского муниципального района Еврейской автономной области</t>
  </si>
  <si>
    <t>Приложение №2</t>
  </si>
  <si>
    <t>Планируемые показатели выполнения  краткострочного муниципального плана реализации региональной программы 
по проведению капитального ремонта общего имущества многоквартирных домов, расположенных на территории 
МО "Николаевское городское поселение" Смидовичского муниципального района Еврейской автономной области</t>
  </si>
  <si>
    <t>Наименование МО</t>
  </si>
  <si>
    <t>общая
площадь
МКД, всего</t>
  </si>
  <si>
    <t>Количество
жителей,
зарегистриров
анных в МКД
на дату
утверждения
программы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</si>
  <si>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</si>
  <si>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</si>
  <si>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</si>
  <si>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</si>
  <si>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</si>
  <si>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</si>
  <si>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</si>
  <si>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кв.м.</t>
  </si>
  <si>
    <t>ед.</t>
  </si>
  <si>
    <t xml:space="preserve"> Николаевское городское поселение</t>
  </si>
  <si>
    <t>Приложение №3</t>
  </si>
  <si>
    <t>Реестр многоквартирных домов  по видам ремонта,  включенных в краткострочный муниципальный план реализации
 региональной программы по проведению капитального ремонта общего имущества многоквартирных домов, расположенных 
на территории МО "Николаевское городское поселение" Смидовичского муниципального района Еврейской автономной области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</si>
  <si>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</si>
  <si>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</si>
  <si>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</si>
  <si>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</si>
  <si>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</si>
  <si>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</si>
  <si>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</si>
  <si>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</si>
  <si>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</si>
  <si>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</si>
  <si>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</si>
  <si>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</si>
  <si>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куб.м.</t>
  </si>
  <si>
    <t>Итого за 2017 год:</t>
  </si>
  <si>
    <t>Итого за 2018 год:</t>
  </si>
  <si>
    <t>Итого за 2019 год:</t>
  </si>
  <si>
    <t>п Николаевка, ул Дорошенко, д. 4</t>
  </si>
  <si>
    <t>12.2018</t>
  </si>
  <si>
    <t>12.2017</t>
  </si>
  <si>
    <t>Итого за 2017-2019 годы:</t>
  </si>
  <si>
    <t>другие виды (усиление чердачных перекрытий)</t>
  </si>
  <si>
    <t>0</t>
  </si>
  <si>
    <t>п. Николаевка, ул. Октябрьская, 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</si>
</sst>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0.0"/>
    <numFmt numFmtId="175" formatCode="0.000"/>
    <numFmt numFmtId="176" formatCode="##\ ###\ ###\ ##0.00"/>
    <numFmt numFmtId="177" formatCode="#\ ###\ ###\ ##0.00"/>
    <numFmt numFmtId="178" formatCode="####\ ###\ ###\ ##0.00"/>
    <numFmt numFmtId="179" formatCode="#####\ ###\ ###\ 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73" fontId="46" fillId="0" borderId="10" xfId="0" applyNumberFormat="1" applyFont="1" applyBorder="1" applyAlignment="1">
      <alignment horizontal="center" vertical="center"/>
    </xf>
    <xf numFmtId="173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47" fillId="0" borderId="10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4" fontId="48" fillId="0" borderId="0" xfId="0" applyNumberFormat="1" applyFont="1" applyAlignment="1">
      <alignment/>
    </xf>
    <xf numFmtId="2" fontId="48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2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73" fontId="44" fillId="0" borderId="10" xfId="0" applyNumberFormat="1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75" zoomScaleNormal="75" zoomScaleSheetLayoutView="75" zoomScalePageLayoutView="0" workbookViewId="0" topLeftCell="A8">
      <selection activeCell="K24" sqref="K24"/>
    </sheetView>
  </sheetViews>
  <sheetFormatPr defaultColWidth="9.140625" defaultRowHeight="15"/>
  <cols>
    <col min="1" max="1" width="4.7109375" style="0" customWidth="1"/>
    <col min="2" max="2" width="27.57421875" style="0" customWidth="1"/>
    <col min="3" max="3" width="6.7109375" style="0" customWidth="1"/>
    <col min="4" max="4" width="8.421875" style="0" customWidth="1"/>
    <col min="5" max="5" width="12.421875" style="0" customWidth="1"/>
    <col min="6" max="7" width="9.421875" style="0" bestFit="1" customWidth="1"/>
    <col min="8" max="8" width="10.421875" style="0" bestFit="1" customWidth="1"/>
    <col min="9" max="9" width="10.57421875" style="0" customWidth="1"/>
    <col min="10" max="11" width="9.421875" style="0" bestFit="1" customWidth="1"/>
    <col min="12" max="12" width="13.8515625" style="0" bestFit="1" customWidth="1"/>
    <col min="13" max="15" width="9.421875" style="0" bestFit="1" customWidth="1"/>
    <col min="16" max="16" width="13.8515625" style="0" bestFit="1" customWidth="1"/>
    <col min="17" max="17" width="12.7109375" style="0" customWidth="1"/>
    <col min="18" max="18" width="10.421875" style="0" bestFit="1" customWidth="1"/>
    <col min="19" max="19" width="9.421875" style="0" bestFit="1" customWidth="1"/>
  </cols>
  <sheetData>
    <row r="1" spans="1:19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1" t="s">
        <v>0</v>
      </c>
      <c r="S1" s="71"/>
    </row>
    <row r="2" spans="1:18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74.25" customHeight="1">
      <c r="A3" s="72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74" t="s">
        <v>1</v>
      </c>
      <c r="B5" s="74" t="s">
        <v>2</v>
      </c>
      <c r="C5" s="74" t="s">
        <v>3</v>
      </c>
      <c r="D5" s="75"/>
      <c r="E5" s="77" t="s">
        <v>6</v>
      </c>
      <c r="F5" s="77" t="s">
        <v>7</v>
      </c>
      <c r="G5" s="77" t="s">
        <v>8</v>
      </c>
      <c r="H5" s="77" t="s">
        <v>9</v>
      </c>
      <c r="I5" s="74" t="s">
        <v>11</v>
      </c>
      <c r="J5" s="75"/>
      <c r="K5" s="77" t="s">
        <v>14</v>
      </c>
      <c r="L5" s="74" t="s">
        <v>16</v>
      </c>
      <c r="M5" s="75"/>
      <c r="N5" s="75"/>
      <c r="O5" s="75"/>
      <c r="P5" s="75"/>
      <c r="Q5" s="77" t="s">
        <v>23</v>
      </c>
      <c r="R5" s="77" t="s">
        <v>25</v>
      </c>
      <c r="S5" s="77" t="s">
        <v>26</v>
      </c>
    </row>
    <row r="6" spans="1:19" ht="15.75">
      <c r="A6" s="75"/>
      <c r="B6" s="75"/>
      <c r="C6" s="77" t="s">
        <v>4</v>
      </c>
      <c r="D6" s="77" t="s">
        <v>5</v>
      </c>
      <c r="E6" s="75"/>
      <c r="F6" s="75"/>
      <c r="G6" s="75"/>
      <c r="H6" s="75"/>
      <c r="I6" s="77" t="s">
        <v>12</v>
      </c>
      <c r="J6" s="77" t="s">
        <v>13</v>
      </c>
      <c r="K6" s="75"/>
      <c r="L6" s="77" t="s">
        <v>12</v>
      </c>
      <c r="M6" s="74" t="s">
        <v>18</v>
      </c>
      <c r="N6" s="75"/>
      <c r="O6" s="75"/>
      <c r="P6" s="75"/>
      <c r="Q6" s="75"/>
      <c r="R6" s="75"/>
      <c r="S6" s="75"/>
    </row>
    <row r="7" spans="1:19" ht="176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8" t="s">
        <v>19</v>
      </c>
      <c r="N7" s="8" t="s">
        <v>20</v>
      </c>
      <c r="O7" s="8" t="s">
        <v>21</v>
      </c>
      <c r="P7" s="8" t="s">
        <v>22</v>
      </c>
      <c r="Q7" s="75"/>
      <c r="R7" s="75"/>
      <c r="S7" s="75"/>
    </row>
    <row r="8" spans="1:19" ht="15.75">
      <c r="A8" s="76"/>
      <c r="B8" s="76"/>
      <c r="C8" s="76"/>
      <c r="D8" s="76"/>
      <c r="E8" s="76"/>
      <c r="F8" s="76"/>
      <c r="G8" s="76"/>
      <c r="H8" s="3" t="s">
        <v>10</v>
      </c>
      <c r="I8" s="3" t="s">
        <v>10</v>
      </c>
      <c r="J8" s="3" t="s">
        <v>10</v>
      </c>
      <c r="K8" s="3" t="s">
        <v>15</v>
      </c>
      <c r="L8" s="3" t="s">
        <v>17</v>
      </c>
      <c r="M8" s="3" t="s">
        <v>17</v>
      </c>
      <c r="N8" s="3" t="s">
        <v>17</v>
      </c>
      <c r="O8" s="3" t="s">
        <v>17</v>
      </c>
      <c r="P8" s="3" t="s">
        <v>17</v>
      </c>
      <c r="Q8" s="3" t="s">
        <v>24</v>
      </c>
      <c r="R8" s="3" t="s">
        <v>24</v>
      </c>
      <c r="S8" s="76"/>
    </row>
    <row r="9" spans="1:19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</row>
    <row r="10" spans="1:19" ht="25.5" customHeight="1">
      <c r="A10" s="78">
        <v>2017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80"/>
    </row>
    <row r="11" spans="1:19" ht="31.5" customHeight="1">
      <c r="A11" s="44"/>
      <c r="B11" s="42" t="s">
        <v>63</v>
      </c>
      <c r="C11" s="45" t="s">
        <v>27</v>
      </c>
      <c r="D11" s="45" t="s">
        <v>27</v>
      </c>
      <c r="E11" s="45" t="s">
        <v>27</v>
      </c>
      <c r="F11" s="46" t="s">
        <v>27</v>
      </c>
      <c r="G11" s="46" t="s">
        <v>27</v>
      </c>
      <c r="H11" s="47">
        <f aca="true" t="shared" si="0" ref="H11:P11">SUM(H12:H13)</f>
        <v>565.5</v>
      </c>
      <c r="I11" s="47">
        <f t="shared" si="0"/>
        <v>545.5</v>
      </c>
      <c r="J11" s="47">
        <f t="shared" si="0"/>
        <v>471.6</v>
      </c>
      <c r="K11" s="47">
        <f t="shared" si="0"/>
        <v>28</v>
      </c>
      <c r="L11" s="47">
        <f t="shared" si="0"/>
        <v>5756459.1</v>
      </c>
      <c r="M11" s="47">
        <f t="shared" si="0"/>
        <v>0</v>
      </c>
      <c r="N11" s="47">
        <f t="shared" si="0"/>
        <v>0</v>
      </c>
      <c r="O11" s="47">
        <f t="shared" si="0"/>
        <v>0</v>
      </c>
      <c r="P11" s="47">
        <f t="shared" si="0"/>
        <v>5756459.1</v>
      </c>
      <c r="Q11" s="48">
        <f>L11/H11</f>
        <v>10179.414854111405</v>
      </c>
      <c r="R11" s="49">
        <v>4779.72</v>
      </c>
      <c r="S11" s="45" t="s">
        <v>27</v>
      </c>
    </row>
    <row r="12" spans="1:19" ht="31.5" customHeight="1">
      <c r="A12" s="3">
        <v>1</v>
      </c>
      <c r="B12" s="7" t="s">
        <v>31</v>
      </c>
      <c r="C12" s="11">
        <v>1962</v>
      </c>
      <c r="D12" s="12"/>
      <c r="E12" s="12" t="s">
        <v>28</v>
      </c>
      <c r="F12" s="11">
        <v>2</v>
      </c>
      <c r="G12" s="11">
        <v>1</v>
      </c>
      <c r="H12" s="13">
        <v>275.4</v>
      </c>
      <c r="I12" s="13">
        <v>275.4</v>
      </c>
      <c r="J12" s="63">
        <v>201.5</v>
      </c>
      <c r="K12" s="64">
        <v>18</v>
      </c>
      <c r="L12" s="13">
        <f>'прил 2'!C11</f>
        <v>2918886.21</v>
      </c>
      <c r="M12" s="13">
        <v>0</v>
      </c>
      <c r="N12" s="13">
        <v>0</v>
      </c>
      <c r="O12" s="13">
        <v>0</v>
      </c>
      <c r="P12" s="13">
        <f>L12</f>
        <v>2918886.21</v>
      </c>
      <c r="Q12" s="10">
        <f>L12/H12</f>
        <v>10598.715359477124</v>
      </c>
      <c r="R12" s="13">
        <v>4779.72</v>
      </c>
      <c r="S12" s="15" t="s">
        <v>68</v>
      </c>
    </row>
    <row r="13" spans="1:19" ht="31.5" customHeight="1">
      <c r="A13" s="3">
        <v>2</v>
      </c>
      <c r="B13" s="7" t="s">
        <v>66</v>
      </c>
      <c r="C13" s="9">
        <v>1962</v>
      </c>
      <c r="D13" s="9"/>
      <c r="E13" s="12" t="s">
        <v>28</v>
      </c>
      <c r="F13" s="62">
        <v>2</v>
      </c>
      <c r="G13" s="62">
        <v>1</v>
      </c>
      <c r="H13" s="13">
        <v>290.1</v>
      </c>
      <c r="I13" s="13">
        <v>270.1</v>
      </c>
      <c r="J13" s="65">
        <v>270.1</v>
      </c>
      <c r="K13" s="64">
        <v>10</v>
      </c>
      <c r="L13" s="13">
        <f>'прил 2'!C12</f>
        <v>2837572.8899999997</v>
      </c>
      <c r="M13" s="5">
        <f>SUM(M14:M17)</f>
        <v>0</v>
      </c>
      <c r="N13" s="5">
        <f>SUM(N14:N17)</f>
        <v>0</v>
      </c>
      <c r="O13" s="5">
        <f>SUM(O14:O17)</f>
        <v>0</v>
      </c>
      <c r="P13" s="5">
        <f>L13</f>
        <v>2837572.8899999997</v>
      </c>
      <c r="Q13" s="10">
        <f>L13/H13</f>
        <v>9781.361220268871</v>
      </c>
      <c r="R13" s="13">
        <v>4779.72</v>
      </c>
      <c r="S13" s="15" t="s">
        <v>68</v>
      </c>
    </row>
    <row r="14" spans="1:19" ht="22.5" customHeight="1">
      <c r="A14" s="78">
        <v>2018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</row>
    <row r="15" spans="1:19" ht="31.5" customHeight="1">
      <c r="A15" s="44"/>
      <c r="B15" s="42" t="s">
        <v>64</v>
      </c>
      <c r="C15" s="45" t="s">
        <v>27</v>
      </c>
      <c r="D15" s="45" t="s">
        <v>27</v>
      </c>
      <c r="E15" s="45" t="s">
        <v>27</v>
      </c>
      <c r="F15" s="46" t="s">
        <v>27</v>
      </c>
      <c r="G15" s="46" t="s">
        <v>27</v>
      </c>
      <c r="H15" s="47">
        <f aca="true" t="shared" si="1" ref="H15:P15">SUM(H16:H17)</f>
        <v>720.4</v>
      </c>
      <c r="I15" s="47">
        <f t="shared" si="1"/>
        <v>720.4</v>
      </c>
      <c r="J15" s="47">
        <f t="shared" si="1"/>
        <v>689.3</v>
      </c>
      <c r="K15" s="47">
        <f t="shared" si="1"/>
        <v>26</v>
      </c>
      <c r="L15" s="47">
        <f t="shared" si="1"/>
        <v>4231226.18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4231226.18</v>
      </c>
      <c r="Q15" s="48">
        <f>L15/H15</f>
        <v>5873.44000555247</v>
      </c>
      <c r="R15" s="49">
        <v>24191.6</v>
      </c>
      <c r="S15" s="45" t="s">
        <v>27</v>
      </c>
    </row>
    <row r="16" spans="1:19" ht="31.5" customHeight="1">
      <c r="A16" s="3">
        <v>1</v>
      </c>
      <c r="B16" s="7" t="s">
        <v>29</v>
      </c>
      <c r="C16" s="11">
        <v>1962</v>
      </c>
      <c r="D16" s="12"/>
      <c r="E16" s="12" t="s">
        <v>28</v>
      </c>
      <c r="F16" s="11">
        <v>2</v>
      </c>
      <c r="G16" s="11">
        <v>1</v>
      </c>
      <c r="H16" s="13">
        <v>360.2</v>
      </c>
      <c r="I16" s="13">
        <v>360.2</v>
      </c>
      <c r="J16" s="13">
        <v>360.2</v>
      </c>
      <c r="K16" s="12">
        <v>11</v>
      </c>
      <c r="L16" s="13">
        <f>'прил 2'!C15</f>
        <v>2115613.09</v>
      </c>
      <c r="M16" s="13">
        <v>0</v>
      </c>
      <c r="N16" s="13">
        <v>0</v>
      </c>
      <c r="O16" s="13">
        <v>0</v>
      </c>
      <c r="P16" s="13">
        <f>L16</f>
        <v>2115613.09</v>
      </c>
      <c r="Q16" s="10">
        <f>L16/H16</f>
        <v>5873.44000555247</v>
      </c>
      <c r="R16" s="13">
        <v>24191.6</v>
      </c>
      <c r="S16" s="15" t="s">
        <v>67</v>
      </c>
    </row>
    <row r="17" spans="1:19" ht="31.5" customHeight="1">
      <c r="A17" s="3">
        <v>2</v>
      </c>
      <c r="B17" s="7" t="s">
        <v>30</v>
      </c>
      <c r="C17" s="11">
        <v>1962</v>
      </c>
      <c r="D17" s="12"/>
      <c r="E17" s="12" t="s">
        <v>28</v>
      </c>
      <c r="F17" s="11">
        <v>2</v>
      </c>
      <c r="G17" s="11">
        <v>1</v>
      </c>
      <c r="H17" s="13">
        <v>360.2</v>
      </c>
      <c r="I17" s="13">
        <v>360.2</v>
      </c>
      <c r="J17" s="13">
        <v>329.1</v>
      </c>
      <c r="K17" s="12">
        <v>15</v>
      </c>
      <c r="L17" s="13">
        <f>'прил 2'!C16</f>
        <v>2115613.09</v>
      </c>
      <c r="M17" s="13">
        <v>0</v>
      </c>
      <c r="N17" s="13">
        <v>0</v>
      </c>
      <c r="O17" s="13">
        <v>0</v>
      </c>
      <c r="P17" s="13">
        <f>L17</f>
        <v>2115613.09</v>
      </c>
      <c r="Q17" s="10">
        <f>L17/H17</f>
        <v>5873.44000555247</v>
      </c>
      <c r="R17" s="13">
        <v>24191.6</v>
      </c>
      <c r="S17" s="15" t="s">
        <v>67</v>
      </c>
    </row>
    <row r="18" spans="1:19" ht="27.75" customHeight="1">
      <c r="A18" s="78">
        <v>2019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</row>
    <row r="19" spans="1:19" ht="31.5" customHeight="1">
      <c r="A19" s="44"/>
      <c r="B19" s="42" t="s">
        <v>65</v>
      </c>
      <c r="C19" s="45" t="s">
        <v>27</v>
      </c>
      <c r="D19" s="45" t="s">
        <v>27</v>
      </c>
      <c r="E19" s="45" t="s">
        <v>27</v>
      </c>
      <c r="F19" s="46" t="s">
        <v>27</v>
      </c>
      <c r="G19" s="46" t="s">
        <v>27</v>
      </c>
      <c r="H19" s="47">
        <f>SUM(H20:H20)</f>
        <v>268.2</v>
      </c>
      <c r="I19" s="47">
        <f>SUM(I20:I20)</f>
        <v>629.4</v>
      </c>
      <c r="J19" s="47">
        <f aca="true" t="shared" si="2" ref="J19:P19">SUM(J20:J20)</f>
        <v>626.4</v>
      </c>
      <c r="K19" s="47">
        <f t="shared" si="2"/>
        <v>20</v>
      </c>
      <c r="L19" s="47">
        <f t="shared" si="2"/>
        <v>2252747.22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2252747.22</v>
      </c>
      <c r="Q19" s="48">
        <v>0</v>
      </c>
      <c r="R19" s="49">
        <v>0</v>
      </c>
      <c r="S19" s="45" t="s">
        <v>27</v>
      </c>
    </row>
    <row r="20" spans="1:19" ht="31.5" customHeight="1">
      <c r="A20" s="3">
        <v>1</v>
      </c>
      <c r="B20" s="7" t="s">
        <v>72</v>
      </c>
      <c r="C20" s="11">
        <v>1960</v>
      </c>
      <c r="D20" s="11"/>
      <c r="E20" s="67" t="s">
        <v>28</v>
      </c>
      <c r="F20" s="11">
        <v>2</v>
      </c>
      <c r="G20" s="11">
        <v>1</v>
      </c>
      <c r="H20" s="43">
        <v>268.2</v>
      </c>
      <c r="I20" s="11">
        <v>629.4</v>
      </c>
      <c r="J20" s="68">
        <v>626.4</v>
      </c>
      <c r="K20" s="69">
        <v>20</v>
      </c>
      <c r="L20" s="13">
        <v>2252747.22</v>
      </c>
      <c r="M20" s="13">
        <v>0</v>
      </c>
      <c r="N20" s="13">
        <v>0</v>
      </c>
      <c r="O20" s="13">
        <v>0</v>
      </c>
      <c r="P20" s="13">
        <f>L20</f>
        <v>2252747.22</v>
      </c>
      <c r="Q20" s="10">
        <v>0</v>
      </c>
      <c r="R20" s="13">
        <v>0</v>
      </c>
      <c r="S20" s="15" t="s">
        <v>71</v>
      </c>
    </row>
    <row r="22" ht="15">
      <c r="L22" s="25"/>
    </row>
  </sheetData>
  <sheetProtection/>
  <mergeCells count="24">
    <mergeCell ref="A18:S18"/>
    <mergeCell ref="K5:K7"/>
    <mergeCell ref="L5:P5"/>
    <mergeCell ref="Q5:Q7"/>
    <mergeCell ref="R5:R7"/>
    <mergeCell ref="S5:S8"/>
    <mergeCell ref="C6:C8"/>
    <mergeCell ref="L6:L7"/>
    <mergeCell ref="M6:P6"/>
    <mergeCell ref="F5:F8"/>
    <mergeCell ref="A10:S10"/>
    <mergeCell ref="A14:S14"/>
    <mergeCell ref="I5:J5"/>
    <mergeCell ref="D6:D8"/>
    <mergeCell ref="I6:I7"/>
    <mergeCell ref="J6:J7"/>
    <mergeCell ref="R1:S1"/>
    <mergeCell ref="A3:S3"/>
    <mergeCell ref="A5:A8"/>
    <mergeCell ref="B5:B8"/>
    <mergeCell ref="C5:D5"/>
    <mergeCell ref="E5:E8"/>
    <mergeCell ref="G5:G8"/>
    <mergeCell ref="H5:H7"/>
  </mergeCells>
  <printOptions/>
  <pageMargins left="0.1968503937007874" right="0.1968503937007874" top="0.7480314960629921" bottom="0.1968503937007874" header="0.31496062992125984" footer="0.31496062992125984"/>
  <pageSetup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="75" zoomScaleSheetLayoutView="75" zoomScalePageLayoutView="0" workbookViewId="0" topLeftCell="A5">
      <selection activeCell="C20" sqref="C20"/>
    </sheetView>
  </sheetViews>
  <sheetFormatPr defaultColWidth="9.140625" defaultRowHeight="15"/>
  <cols>
    <col min="1" max="1" width="4.57421875" style="29" customWidth="1"/>
    <col min="2" max="2" width="34.7109375" style="29" customWidth="1"/>
    <col min="3" max="3" width="14.8515625" style="29" customWidth="1"/>
    <col min="4" max="4" width="16.7109375" style="29" customWidth="1"/>
    <col min="5" max="6" width="7.57421875" style="29" customWidth="1"/>
    <col min="7" max="7" width="9.140625" style="29" customWidth="1"/>
    <col min="8" max="8" width="13.140625" style="29" customWidth="1"/>
    <col min="9" max="11" width="7.57421875" style="29" customWidth="1"/>
    <col min="12" max="12" width="14.421875" style="29" customWidth="1"/>
    <col min="13" max="14" width="7.57421875" style="29" customWidth="1"/>
    <col min="15" max="15" width="10.28125" style="29" customWidth="1"/>
    <col min="16" max="16" width="21.28125" style="29" customWidth="1"/>
    <col min="17" max="17" width="13.7109375" style="29" customWidth="1"/>
    <col min="18" max="18" width="12.57421875" style="29" customWidth="1"/>
    <col min="19" max="16384" width="9.140625" style="29" customWidth="1"/>
  </cols>
  <sheetData>
    <row r="1" spans="17:18" ht="15">
      <c r="Q1" s="81" t="s">
        <v>33</v>
      </c>
      <c r="R1" s="82"/>
    </row>
    <row r="3" spans="1:18" ht="67.5" customHeight="1">
      <c r="A3" s="83" t="s">
        <v>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22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37.5" customHeight="1">
      <c r="A5" s="85" t="s">
        <v>1</v>
      </c>
      <c r="B5" s="85" t="s">
        <v>2</v>
      </c>
      <c r="C5" s="85" t="s">
        <v>50</v>
      </c>
      <c r="D5" s="85" t="s">
        <v>51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 t="s">
        <v>52</v>
      </c>
      <c r="P5" s="85"/>
      <c r="Q5" s="85"/>
      <c r="R5" s="85"/>
    </row>
    <row r="6" spans="1:18" ht="63" customHeight="1">
      <c r="A6" s="85"/>
      <c r="B6" s="85"/>
      <c r="C6" s="85"/>
      <c r="D6" s="32" t="s">
        <v>53</v>
      </c>
      <c r="E6" s="87" t="s">
        <v>54</v>
      </c>
      <c r="F6" s="88"/>
      <c r="G6" s="87" t="s">
        <v>55</v>
      </c>
      <c r="H6" s="88"/>
      <c r="I6" s="87" t="s">
        <v>56</v>
      </c>
      <c r="J6" s="88"/>
      <c r="K6" s="87" t="s">
        <v>57</v>
      </c>
      <c r="L6" s="88"/>
      <c r="M6" s="87" t="s">
        <v>58</v>
      </c>
      <c r="N6" s="88"/>
      <c r="O6" s="32" t="s">
        <v>59</v>
      </c>
      <c r="P6" s="33" t="s">
        <v>60</v>
      </c>
      <c r="Q6" s="33" t="s">
        <v>61</v>
      </c>
      <c r="R6" s="66" t="s">
        <v>70</v>
      </c>
    </row>
    <row r="7" spans="1:18" ht="15" customHeight="1">
      <c r="A7" s="86"/>
      <c r="B7" s="86"/>
      <c r="C7" s="34" t="s">
        <v>17</v>
      </c>
      <c r="D7" s="34" t="s">
        <v>17</v>
      </c>
      <c r="E7" s="34" t="s">
        <v>46</v>
      </c>
      <c r="F7" s="34" t="s">
        <v>17</v>
      </c>
      <c r="G7" s="34" t="s">
        <v>45</v>
      </c>
      <c r="H7" s="34" t="s">
        <v>17</v>
      </c>
      <c r="I7" s="34" t="s">
        <v>45</v>
      </c>
      <c r="J7" s="34" t="s">
        <v>17</v>
      </c>
      <c r="K7" s="34" t="s">
        <v>45</v>
      </c>
      <c r="L7" s="34" t="s">
        <v>17</v>
      </c>
      <c r="M7" s="34" t="s">
        <v>62</v>
      </c>
      <c r="N7" s="34" t="s">
        <v>17</v>
      </c>
      <c r="O7" s="34" t="s">
        <v>17</v>
      </c>
      <c r="P7" s="34" t="s">
        <v>17</v>
      </c>
      <c r="Q7" s="34" t="s">
        <v>17</v>
      </c>
      <c r="R7" s="34" t="s">
        <v>17</v>
      </c>
    </row>
    <row r="8" spans="1:18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</row>
    <row r="9" spans="1:18" s="36" customFormat="1" ht="27.75" customHeight="1">
      <c r="A9" s="92">
        <v>2017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</row>
    <row r="10" spans="1:18" s="36" customFormat="1" ht="27.75" customHeight="1">
      <c r="A10" s="40"/>
      <c r="B10" s="20" t="s">
        <v>63</v>
      </c>
      <c r="C10" s="41">
        <f>SUM(C11:C12)</f>
        <v>5756459.1</v>
      </c>
      <c r="D10" s="41">
        <f aca="true" t="shared" si="0" ref="D10:R10">SUM(D11:D12)</f>
        <v>2977747.26</v>
      </c>
      <c r="E10" s="41">
        <f t="shared" si="0"/>
        <v>0</v>
      </c>
      <c r="F10" s="41">
        <f t="shared" si="0"/>
        <v>0</v>
      </c>
      <c r="G10" s="41">
        <f t="shared" si="0"/>
        <v>532.8</v>
      </c>
      <c r="H10" s="41">
        <f t="shared" si="0"/>
        <v>2778711.84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1:18" s="36" customFormat="1" ht="27.75" customHeight="1">
      <c r="A11" s="50">
        <v>1</v>
      </c>
      <c r="B11" s="51" t="s">
        <v>31</v>
      </c>
      <c r="C11" s="14">
        <f>D11+F11+H11+J11+L11+N11+O11+P11+Q11+R11</f>
        <v>2918886.21</v>
      </c>
      <c r="D11" s="14">
        <v>1518056.63</v>
      </c>
      <c r="E11" s="14">
        <v>0</v>
      </c>
      <c r="F11" s="14">
        <v>0</v>
      </c>
      <c r="G11" s="14">
        <v>268.6</v>
      </c>
      <c r="H11" s="14">
        <v>1400829.58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</row>
    <row r="12" spans="1:18" s="60" customFormat="1" ht="27.75" customHeight="1">
      <c r="A12" s="50">
        <v>2</v>
      </c>
      <c r="B12" s="51" t="s">
        <v>66</v>
      </c>
      <c r="C12" s="14">
        <f>D12+F12+H12+J12+L12+N12+O12+P12+Q12+R12</f>
        <v>2837572.8899999997</v>
      </c>
      <c r="D12" s="14">
        <v>1459690.63</v>
      </c>
      <c r="E12" s="14">
        <v>0</v>
      </c>
      <c r="F12" s="14">
        <v>0</v>
      </c>
      <c r="G12" s="14">
        <v>264.2</v>
      </c>
      <c r="H12" s="14">
        <v>1377882.26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</row>
    <row r="13" spans="1:18" s="36" customFormat="1" ht="27.75" customHeight="1">
      <c r="A13" s="89">
        <v>2018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</row>
    <row r="14" spans="1:18" s="36" customFormat="1" ht="27.75" customHeight="1">
      <c r="A14" s="52"/>
      <c r="B14" s="53" t="s">
        <v>64</v>
      </c>
      <c r="C14" s="49">
        <f aca="true" t="shared" si="1" ref="C14:R14">SUM(C15:C16)</f>
        <v>4231226.18</v>
      </c>
      <c r="D14" s="49">
        <f t="shared" si="1"/>
        <v>0</v>
      </c>
      <c r="E14" s="49">
        <f t="shared" si="1"/>
        <v>0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0</v>
      </c>
      <c r="J14" s="49">
        <f t="shared" si="1"/>
        <v>0</v>
      </c>
      <c r="K14" s="49">
        <f>SUM(K15:K16)</f>
        <v>451.08</v>
      </c>
      <c r="L14" s="49">
        <f t="shared" si="1"/>
        <v>4231226.18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</row>
    <row r="15" spans="1:18" s="36" customFormat="1" ht="27.75" customHeight="1">
      <c r="A15" s="59">
        <v>1</v>
      </c>
      <c r="B15" s="7" t="s">
        <v>29</v>
      </c>
      <c r="C15" s="14">
        <f>D15+F15+H15+J15+L15+N15+O15+P15+Q15+R15</f>
        <v>2115613.09</v>
      </c>
      <c r="D15" s="14">
        <v>0</v>
      </c>
      <c r="E15" s="61">
        <v>0</v>
      </c>
      <c r="F15" s="61">
        <v>0</v>
      </c>
      <c r="G15" s="13">
        <v>0</v>
      </c>
      <c r="H15" s="13">
        <v>0</v>
      </c>
      <c r="I15" s="61">
        <v>0</v>
      </c>
      <c r="J15" s="61">
        <v>0</v>
      </c>
      <c r="K15" s="61">
        <v>225.54</v>
      </c>
      <c r="L15" s="61">
        <v>2115613.09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</row>
    <row r="16" spans="1:18" s="36" customFormat="1" ht="27.75" customHeight="1">
      <c r="A16" s="50">
        <v>2</v>
      </c>
      <c r="B16" s="51" t="s">
        <v>30</v>
      </c>
      <c r="C16" s="14">
        <f>D16+F16+H16+J16+L16+N16+O16+P16+Q16+R16</f>
        <v>2115613.09</v>
      </c>
      <c r="D16" s="14">
        <v>0</v>
      </c>
      <c r="E16" s="61">
        <v>0</v>
      </c>
      <c r="F16" s="61">
        <v>0</v>
      </c>
      <c r="G16" s="13">
        <v>0</v>
      </c>
      <c r="H16" s="13">
        <v>0</v>
      </c>
      <c r="I16" s="61">
        <v>0</v>
      </c>
      <c r="J16" s="61">
        <v>0</v>
      </c>
      <c r="K16" s="61">
        <v>225.54</v>
      </c>
      <c r="L16" s="61">
        <v>2115613.09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</row>
    <row r="17" spans="1:18" s="36" customFormat="1" ht="27.75" customHeight="1">
      <c r="A17" s="89">
        <v>2019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</row>
    <row r="18" spans="1:18" s="36" customFormat="1" ht="27.75" customHeight="1">
      <c r="A18" s="52"/>
      <c r="B18" s="53" t="s">
        <v>65</v>
      </c>
      <c r="C18" s="49">
        <f aca="true" t="shared" si="2" ref="C18:R18">SUM(C19:C19)</f>
        <v>2252747.2199999997</v>
      </c>
      <c r="D18" s="49">
        <f t="shared" si="2"/>
        <v>615737.95</v>
      </c>
      <c r="E18" s="49">
        <f t="shared" si="2"/>
        <v>0</v>
      </c>
      <c r="F18" s="49">
        <f t="shared" si="2"/>
        <v>0</v>
      </c>
      <c r="G18" s="49">
        <f t="shared" si="2"/>
        <v>265</v>
      </c>
      <c r="H18" s="49">
        <f>SUM(H19:H19)</f>
        <v>1637009.27</v>
      </c>
      <c r="I18" s="49">
        <f t="shared" si="2"/>
        <v>0</v>
      </c>
      <c r="J18" s="49">
        <f t="shared" si="2"/>
        <v>0</v>
      </c>
      <c r="K18" s="49">
        <f t="shared" si="2"/>
        <v>0</v>
      </c>
      <c r="L18" s="49">
        <f t="shared" si="2"/>
        <v>0</v>
      </c>
      <c r="M18" s="49">
        <f t="shared" si="2"/>
        <v>0</v>
      </c>
      <c r="N18" s="49">
        <f t="shared" si="2"/>
        <v>0</v>
      </c>
      <c r="O18" s="49">
        <f t="shared" si="2"/>
        <v>0</v>
      </c>
      <c r="P18" s="49">
        <f t="shared" si="2"/>
        <v>0</v>
      </c>
      <c r="Q18" s="49">
        <f t="shared" si="2"/>
        <v>0</v>
      </c>
      <c r="R18" s="49">
        <f t="shared" si="2"/>
        <v>0</v>
      </c>
    </row>
    <row r="19" spans="1:18" s="36" customFormat="1" ht="27.75" customHeight="1">
      <c r="A19" s="50">
        <v>1</v>
      </c>
      <c r="B19" s="51" t="s">
        <v>72</v>
      </c>
      <c r="C19" s="14">
        <f>D19+H19</f>
        <v>2252747.2199999997</v>
      </c>
      <c r="D19" s="14">
        <v>615737.95</v>
      </c>
      <c r="E19" s="50">
        <v>0</v>
      </c>
      <c r="F19" s="54">
        <v>0</v>
      </c>
      <c r="G19" s="54">
        <v>265</v>
      </c>
      <c r="H19" s="14">
        <v>1637009.27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</row>
    <row r="20" ht="15">
      <c r="C20" s="37"/>
    </row>
    <row r="21" spans="3:8" ht="15">
      <c r="C21" s="37"/>
      <c r="H21" s="37"/>
    </row>
    <row r="22" ht="15">
      <c r="C22" s="37"/>
    </row>
    <row r="23" ht="15">
      <c r="C23" s="37"/>
    </row>
  </sheetData>
  <sheetProtection/>
  <mergeCells count="15">
    <mergeCell ref="A17:R17"/>
    <mergeCell ref="K6:L6"/>
    <mergeCell ref="M6:N6"/>
    <mergeCell ref="A9:R9"/>
    <mergeCell ref="A13:R13"/>
    <mergeCell ref="Q1:R1"/>
    <mergeCell ref="A3:R3"/>
    <mergeCell ref="A5:A7"/>
    <mergeCell ref="B5:B7"/>
    <mergeCell ref="C5:C6"/>
    <mergeCell ref="D5:N5"/>
    <mergeCell ref="O5:R5"/>
    <mergeCell ref="E6:F6"/>
    <mergeCell ref="G6:H6"/>
    <mergeCell ref="I6:J6"/>
  </mergeCells>
  <printOptions/>
  <pageMargins left="0.3937007874015748" right="0.3937007874015748" top="0.7480314960629921" bottom="0.1968503937007874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view="pageBreakPreview" zoomScale="75" zoomScaleSheetLayoutView="75" zoomScalePageLayoutView="0" workbookViewId="0" topLeftCell="A3">
      <selection activeCell="M14" sqref="M14"/>
    </sheetView>
  </sheetViews>
  <sheetFormatPr defaultColWidth="9.140625" defaultRowHeight="15"/>
  <cols>
    <col min="1" max="1" width="5.00390625" style="0" customWidth="1"/>
    <col min="2" max="2" width="27.8515625" style="0" customWidth="1"/>
    <col min="3" max="3" width="14.00390625" style="0" customWidth="1"/>
    <col min="4" max="4" width="15.28125" style="0" customWidth="1"/>
    <col min="5" max="9" width="11.421875" style="0" customWidth="1"/>
    <col min="10" max="10" width="12.28125" style="0" customWidth="1"/>
    <col min="11" max="11" width="14.57421875" style="0" customWidth="1"/>
    <col min="12" max="12" width="12.28125" style="0" customWidth="1"/>
    <col min="13" max="13" width="16.28125" style="0" customWidth="1"/>
    <col min="14" max="14" width="15.421875" style="0" customWidth="1"/>
    <col min="15" max="22" width="0" style="0" hidden="1" customWidth="1"/>
    <col min="23" max="23" width="6.140625" style="0" customWidth="1"/>
    <col min="24" max="24" width="4.7109375" style="0" customWidth="1"/>
    <col min="25" max="25" width="5.00390625" style="0" customWidth="1"/>
    <col min="26" max="26" width="9.8515625" style="0" customWidth="1"/>
    <col min="27" max="27" width="7.7109375" style="0" customWidth="1"/>
    <col min="28" max="28" width="10.7109375" style="0" customWidth="1"/>
    <col min="29" max="29" width="15.00390625" style="0" customWidth="1"/>
    <col min="30" max="30" width="6.140625" style="0" customWidth="1"/>
  </cols>
  <sheetData>
    <row r="1" spans="8:14" ht="15">
      <c r="H1" s="82" t="s">
        <v>48</v>
      </c>
      <c r="I1" s="95"/>
      <c r="J1" s="95"/>
      <c r="K1" s="95"/>
      <c r="L1" s="95"/>
      <c r="M1" s="95"/>
      <c r="N1" s="95"/>
    </row>
    <row r="3" spans="1:17" ht="67.5" customHeight="1">
      <c r="A3" s="83" t="s">
        <v>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8.7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5" s="17" customFormat="1" ht="78.75">
      <c r="A5" s="99" t="s">
        <v>1</v>
      </c>
      <c r="B5" s="101" t="s">
        <v>35</v>
      </c>
      <c r="C5" s="99" t="s">
        <v>36</v>
      </c>
      <c r="D5" s="99" t="s">
        <v>37</v>
      </c>
      <c r="E5" s="101" t="s">
        <v>38</v>
      </c>
      <c r="F5" s="102"/>
      <c r="G5" s="102"/>
      <c r="H5" s="102"/>
      <c r="I5" s="102"/>
      <c r="J5" s="101" t="s">
        <v>16</v>
      </c>
      <c r="K5" s="102"/>
      <c r="L5" s="102"/>
      <c r="M5" s="102"/>
      <c r="N5" s="102"/>
      <c r="O5" s="16" t="s">
        <v>39</v>
      </c>
    </row>
    <row r="6" spans="1:14" s="17" customFormat="1" ht="37.5" customHeight="1">
      <c r="A6" s="100"/>
      <c r="B6" s="102"/>
      <c r="C6" s="100"/>
      <c r="D6" s="100"/>
      <c r="E6" s="18" t="s">
        <v>40</v>
      </c>
      <c r="F6" s="18" t="s">
        <v>41</v>
      </c>
      <c r="G6" s="18" t="s">
        <v>42</v>
      </c>
      <c r="H6" s="18" t="s">
        <v>43</v>
      </c>
      <c r="I6" s="18" t="s">
        <v>44</v>
      </c>
      <c r="J6" s="18" t="s">
        <v>40</v>
      </c>
      <c r="K6" s="18" t="s">
        <v>41</v>
      </c>
      <c r="L6" s="18" t="s">
        <v>42</v>
      </c>
      <c r="M6" s="18" t="s">
        <v>43</v>
      </c>
      <c r="N6" s="18" t="s">
        <v>44</v>
      </c>
    </row>
    <row r="7" spans="1:14" s="17" customFormat="1" ht="15.75">
      <c r="A7" s="100"/>
      <c r="B7" s="102"/>
      <c r="C7" s="18" t="s">
        <v>45</v>
      </c>
      <c r="D7" s="18" t="s">
        <v>15</v>
      </c>
      <c r="E7" s="18" t="s">
        <v>46</v>
      </c>
      <c r="F7" s="18" t="s">
        <v>46</v>
      </c>
      <c r="G7" s="18" t="s">
        <v>46</v>
      </c>
      <c r="H7" s="18" t="s">
        <v>46</v>
      </c>
      <c r="I7" s="18" t="s">
        <v>46</v>
      </c>
      <c r="J7" s="18" t="s">
        <v>17</v>
      </c>
      <c r="K7" s="18" t="s">
        <v>17</v>
      </c>
      <c r="L7" s="18" t="s">
        <v>17</v>
      </c>
      <c r="M7" s="18" t="s">
        <v>17</v>
      </c>
      <c r="N7" s="18" t="s">
        <v>17</v>
      </c>
    </row>
    <row r="8" spans="1:14" s="17" customFormat="1" ht="15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s="17" customFormat="1" ht="31.5" customHeight="1">
      <c r="A9" s="19"/>
      <c r="B9" s="20" t="s">
        <v>69</v>
      </c>
      <c r="C9" s="55">
        <f>C10+C12+C14</f>
        <v>1554.1000000000001</v>
      </c>
      <c r="D9" s="56">
        <f>D10+D12+D14</f>
        <v>74</v>
      </c>
      <c r="E9" s="19"/>
      <c r="F9" s="19"/>
      <c r="G9" s="19"/>
      <c r="H9" s="19"/>
      <c r="I9" s="56">
        <f>I10+I12+I14</f>
        <v>5</v>
      </c>
      <c r="J9" s="21"/>
      <c r="K9" s="21"/>
      <c r="L9" s="21"/>
      <c r="M9" s="21"/>
      <c r="N9" s="21">
        <f>N10+N12+N14</f>
        <v>12240432.5</v>
      </c>
    </row>
    <row r="10" spans="1:14" s="17" customFormat="1" ht="33" customHeight="1">
      <c r="A10" s="58"/>
      <c r="B10" s="20" t="s">
        <v>63</v>
      </c>
      <c r="C10" s="22">
        <f aca="true" t="shared" si="0" ref="C10:N10">C11</f>
        <v>565.5</v>
      </c>
      <c r="D10" s="23">
        <f t="shared" si="0"/>
        <v>28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2</v>
      </c>
      <c r="I10" s="23">
        <f t="shared" si="0"/>
        <v>2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5756459.1</v>
      </c>
      <c r="N10" s="21">
        <f t="shared" si="0"/>
        <v>5756459.1</v>
      </c>
    </row>
    <row r="11" spans="1:14" s="17" customFormat="1" ht="33" customHeight="1">
      <c r="A11" s="18">
        <v>1</v>
      </c>
      <c r="B11" s="24" t="s">
        <v>47</v>
      </c>
      <c r="C11" s="28">
        <f>'прил 1'!H11</f>
        <v>565.5</v>
      </c>
      <c r="D11" s="26">
        <f>'прил 1'!K11</f>
        <v>28</v>
      </c>
      <c r="E11" s="57">
        <v>0</v>
      </c>
      <c r="F11" s="57">
        <v>0</v>
      </c>
      <c r="G11" s="57">
        <v>0</v>
      </c>
      <c r="H11" s="57">
        <v>2</v>
      </c>
      <c r="I11" s="57">
        <f>E11+F11+G11+H11</f>
        <v>2</v>
      </c>
      <c r="J11" s="27">
        <v>0</v>
      </c>
      <c r="K11" s="27">
        <v>0</v>
      </c>
      <c r="L11" s="27">
        <v>0</v>
      </c>
      <c r="M11" s="27">
        <f>'прил 1'!L11</f>
        <v>5756459.1</v>
      </c>
      <c r="N11" s="27">
        <f>M11+L11+K11+J11</f>
        <v>5756459.1</v>
      </c>
    </row>
    <row r="12" spans="1:14" s="17" customFormat="1" ht="33" customHeight="1">
      <c r="A12" s="58"/>
      <c r="B12" s="20" t="s">
        <v>64</v>
      </c>
      <c r="C12" s="22">
        <f aca="true" t="shared" si="1" ref="C12:N12">C13</f>
        <v>720.4</v>
      </c>
      <c r="D12" s="23">
        <f t="shared" si="1"/>
        <v>26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2</v>
      </c>
      <c r="I12" s="23">
        <f t="shared" si="1"/>
        <v>2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4231226.18</v>
      </c>
      <c r="N12" s="21">
        <f t="shared" si="1"/>
        <v>4231226.18</v>
      </c>
    </row>
    <row r="13" spans="1:14" s="17" customFormat="1" ht="33" customHeight="1">
      <c r="A13" s="39">
        <v>1</v>
      </c>
      <c r="B13" s="24" t="s">
        <v>47</v>
      </c>
      <c r="C13" s="28">
        <f>'прил 1'!H15</f>
        <v>720.4</v>
      </c>
      <c r="D13" s="26">
        <f>'прил 1'!K15</f>
        <v>26</v>
      </c>
      <c r="E13" s="57">
        <v>0</v>
      </c>
      <c r="F13" s="57">
        <v>0</v>
      </c>
      <c r="G13" s="57">
        <v>0</v>
      </c>
      <c r="H13" s="57">
        <v>2</v>
      </c>
      <c r="I13" s="57">
        <f>E13+F13+G13+H13</f>
        <v>2</v>
      </c>
      <c r="J13" s="27">
        <v>0</v>
      </c>
      <c r="K13" s="27">
        <v>0</v>
      </c>
      <c r="L13" s="27">
        <v>0</v>
      </c>
      <c r="M13" s="27">
        <f>'прил 1'!L15</f>
        <v>4231226.18</v>
      </c>
      <c r="N13" s="27">
        <f>M13+L13+K13+J13</f>
        <v>4231226.18</v>
      </c>
    </row>
    <row r="14" spans="1:14" s="17" customFormat="1" ht="33" customHeight="1">
      <c r="A14" s="58"/>
      <c r="B14" s="20" t="s">
        <v>65</v>
      </c>
      <c r="C14" s="22">
        <f aca="true" t="shared" si="2" ref="C14:N14">C15</f>
        <v>268.2</v>
      </c>
      <c r="D14" s="23">
        <f t="shared" si="2"/>
        <v>20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1</v>
      </c>
      <c r="I14" s="23">
        <f t="shared" si="2"/>
        <v>1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2252747.22</v>
      </c>
      <c r="N14" s="21">
        <f t="shared" si="2"/>
        <v>2252747.22</v>
      </c>
    </row>
    <row r="15" spans="1:14" s="17" customFormat="1" ht="33" customHeight="1">
      <c r="A15" s="39">
        <v>1</v>
      </c>
      <c r="B15" s="24" t="s">
        <v>47</v>
      </c>
      <c r="C15" s="28">
        <f>'прил 1'!H19</f>
        <v>268.2</v>
      </c>
      <c r="D15" s="70">
        <f>'прил 1'!K19</f>
        <v>20</v>
      </c>
      <c r="E15" s="57">
        <v>0</v>
      </c>
      <c r="F15" s="57">
        <v>0</v>
      </c>
      <c r="G15" s="57">
        <v>0</v>
      </c>
      <c r="H15" s="57">
        <v>1</v>
      </c>
      <c r="I15" s="57">
        <f>E15+F15+G15+H15</f>
        <v>1</v>
      </c>
      <c r="J15" s="27">
        <v>0</v>
      </c>
      <c r="K15" s="27">
        <v>0</v>
      </c>
      <c r="L15" s="27">
        <v>0</v>
      </c>
      <c r="M15" s="27">
        <f>'прил 1'!L19</f>
        <v>2252747.22</v>
      </c>
      <c r="N15" s="27">
        <f>M15+L15+K15+J15</f>
        <v>2252747.22</v>
      </c>
    </row>
    <row r="16" ht="15">
      <c r="K16" s="25"/>
    </row>
  </sheetData>
  <sheetProtection/>
  <mergeCells count="9">
    <mergeCell ref="H1:N1"/>
    <mergeCell ref="A3:Q3"/>
    <mergeCell ref="A4:Q4"/>
    <mergeCell ref="A5:A7"/>
    <mergeCell ref="B5:B7"/>
    <mergeCell ref="C5:C6"/>
    <mergeCell ref="D5:D6"/>
    <mergeCell ref="E5:I5"/>
    <mergeCell ref="J5:N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ukh525</dc:creator>
  <cp:keywords/>
  <dc:description/>
  <cp:lastModifiedBy>Владелец</cp:lastModifiedBy>
  <cp:lastPrinted>2018-12-29T01:17:01Z</cp:lastPrinted>
  <dcterms:created xsi:type="dcterms:W3CDTF">2014-08-26T02:55:18Z</dcterms:created>
  <dcterms:modified xsi:type="dcterms:W3CDTF">2018-12-29T01:17:19Z</dcterms:modified>
  <cp:category/>
  <cp:version/>
  <cp:contentType/>
  <cp:contentStatus/>
</cp:coreProperties>
</file>