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1340" windowHeight="8340" tabRatio="922" activeTab="8"/>
  </bookViews>
  <sheets>
    <sheet name="Источн18 г" sheetId="1" r:id="rId1"/>
    <sheet name="источн 19-20" sheetId="2" state="hidden" r:id="rId2"/>
    <sheet name="гл админ )" sheetId="3" r:id="rId3"/>
    <sheet name="гл админ деф" sheetId="4" state="hidden" r:id="rId4"/>
    <sheet name="доходы2018" sheetId="5" r:id="rId5"/>
    <sheet name="дох 2019-2020" sheetId="6" state="hidden" r:id="rId6"/>
    <sheet name="расх 18 г" sheetId="7" r:id="rId7"/>
    <sheet name="расх 2019-2020" sheetId="8" state="hidden" r:id="rId8"/>
    <sheet name="РБА 2018" sheetId="9" r:id="rId9"/>
    <sheet name="целев 2018" sheetId="10" r:id="rId10"/>
    <sheet name="РБА 2019-2020" sheetId="11" state="hidden" r:id="rId11"/>
    <sheet name="целев 2019-2020" sheetId="12" state="hidden" r:id="rId12"/>
    <sheet name="мтр18" sheetId="13" state="hidden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<sst xmlns="http://schemas.openxmlformats.org/spreadsheetml/2006/main" count="9892" uniqueCount="670">
  <si>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</si>
  <si>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</si>
  <si>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</si>
  <si>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</si>
  <si>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</si>
  <si>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</si>
  <si>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</si>
  <si>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</si>
  <si>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</si>
  <si>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</si>
  <si>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</si>
  <si>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</si>
  <si>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</si>
  <si>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</si>
  <si>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</si>
  <si>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</si>
  <si>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</si>
  <si>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</si>
  <si>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</si>
  <si>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</si>
  <si>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</si>
  <si>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</si>
  <si>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</si>
  <si>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</si>
  <si>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</si>
  <si>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</si>
  <si>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</si>
  <si>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</si>
  <si>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</si>
  <si>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</si>
  <si>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</si>
  <si>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</si>
  <si>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</si>
  <si>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</si>
  <si>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</si>
  <si>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</si>
  <si>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</si>
  <si>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</si>
  <si>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</si>
  <si>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</si>
  <si>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</si>
  <si>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</si>
  <si>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</si>
  <si>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</si>
  <si>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</si>
  <si>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</si>
  <si>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</si>
  <si>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</si>
  <si>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</si>
  <si>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</si>
  <si>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</si>
  <si>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</si>
  <si>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</si>
  <si>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</si>
  <si>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</si>
  <si>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</si>
  <si>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</si>
  <si>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</si>
  <si>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</si>
  <si>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</si>
  <si>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</si>
  <si>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</si>
  <si>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</si>
  <si>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</si>
  <si>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</si>
  <si>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</si>
  <si>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</si>
  <si>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</si>
  <si>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</si>
  <si>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</si>
  <si>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</si>
  <si>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</si>
  <si>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</si>
  <si>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</si>
  <si>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</si>
  <si>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</si>
  <si>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</si>
  <si>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</si>
  <si>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</si>
  <si>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</si>
  <si>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</si>
  <si>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</si>
  <si>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</si>
  <si>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</si>
  <si>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</si>
  <si>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</si>
  <si>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</si>
  <si>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</si>
  <si>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</si>
  <si>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</si>
  <si>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</si>
  <si>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</si>
  <si>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</si>
  <si>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</si>
  <si>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</si>
  <si>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</si>
  <si>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</si>
  <si>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</si>
  <si>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</si>
  <si>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</si>
  <si>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</si>
  <si>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</si>
  <si>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</si>
  <si>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</si>
  <si>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</si>
  <si>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</si>
  <si>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</si>
  <si>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</si>
  <si>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</si>
  <si>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</si>
  <si>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</si>
  <si>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</si>
  <si>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</si>
  <si>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</si>
  <si>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</si>
  <si>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</si>
  <si>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</si>
  <si>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</si>
  <si>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</si>
  <si>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</si>
  <si>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</si>
  <si>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</si>
  <si>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202 15009 13 0000 151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</si>
  <si>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</si>
  <si>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202 20077 13 0000 151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</si>
  <si>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</si>
  <si>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</si>
  <si>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</si>
  <si>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</si>
  <si>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</si>
  <si>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</si>
  <si>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</si>
  <si>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</si>
  <si>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</si>
  <si>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</si>
  <si>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</si>
  <si>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</si>
  <si>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</si>
  <si>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</si>
  <si>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</si>
  <si>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</si>
  <si>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</si>
  <si>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</si>
  <si>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</si>
  <si>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</si>
  <si>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</si>
  <si>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</si>
  <si>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</si>
  <si>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</si>
  <si>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</si>
  <si>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</si>
  <si>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</si>
  <si>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</si>
  <si>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</si>
  <si>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</si>
  <si>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</si>
  <si>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</si>
  <si>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</si>
  <si>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</si>
  <si>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</si>
  <si>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</si>
  <si>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</si>
  <si>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</si>
  <si>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</si>
  <si>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</si>
  <si>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</si>
  <si>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</si>
  <si>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</si>
  <si>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</si>
  <si>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</si>
  <si>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</si>
  <si>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</si>
  <si>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</si>
  <si>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</si>
  <si>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</si>
  <si>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</si>
  <si>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</si>
  <si>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</si>
  <si>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</si>
  <si>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</si>
  <si>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</si>
  <si>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</si>
  <si>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</si>
  <si>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</si>
  <si>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</si>
  <si>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</si>
  <si>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</si>
  <si>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</si>
  <si>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</si>
  <si>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       от  31.08.2018 №342   </t>
  </si>
  <si>
    <t xml:space="preserve">                от 31.08.2018  № 342 </t>
  </si>
  <si>
    <t xml:space="preserve">                                             от 31.08.2018 №342  </t>
  </si>
  <si>
    <t xml:space="preserve">от 31.08.2018 № 342   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</si>
  <si>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</si>
  <si>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</si>
  <si>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</si>
  <si>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</si>
  <si>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</si>
  <si>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</si>
  <si>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</si>
  <si>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</si>
  <si>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</si>
  <si>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</si>
  <si>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</si>
  <si>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</si>
  <si>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</si>
  <si>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</si>
  <si>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</si>
  <si>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</si>
  <si>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</si>
  <si>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</si>
  <si>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</si>
  <si>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</si>
  <si>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</si>
  <si>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</si>
  <si>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</si>
  <si>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</si>
  <si>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</si>
  <si>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</si>
  <si>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</si>
  <si>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</si>
  <si>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</si>
  <si>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</si>
  <si>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</si>
  <si>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</si>
  <si>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</si>
  <si>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</si>
  <si>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</si>
  <si>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</si>
  <si>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</si>
  <si>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</si>
  <si>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</si>
  <si>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</si>
  <si>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</si>
  <si>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</si>
  <si>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</si>
  <si>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</si>
  <si>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</si>
  <si>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</si>
  <si>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</si>
  <si>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</si>
  <si>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</si>
  <si>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</si>
  <si>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</si>
  <si>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</si>
  <si>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</si>
  <si>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</si>
  <si>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</si>
  <si>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</si>
  <si>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</si>
  <si>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202 15001 13 0000 151</t>
  </si>
  <si>
    <t>202 15002 13 0000 151</t>
  </si>
  <si>
    <t>202 19999 13 0000 151</t>
  </si>
  <si>
    <t>202 20041 13 0000 151</t>
  </si>
  <si>
    <t>202 20051 13 0000 151</t>
  </si>
  <si>
    <t>202 20216 13 0000 151</t>
  </si>
  <si>
    <t>202 29999 13 0000 151</t>
  </si>
  <si>
    <t>202 35930 13 0000 151</t>
  </si>
  <si>
    <t>202 35118 13 0000 151</t>
  </si>
  <si>
    <t>202 30024 13 0000 151</t>
  </si>
  <si>
    <t>202 39999 13 0000 151</t>
  </si>
  <si>
    <t>202 40014 13 0000 151</t>
  </si>
  <si>
    <t>202 45144 13 0000 151</t>
  </si>
  <si>
    <t>202 45146 13 0000 151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</si>
  <si>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</si>
  <si>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202 45147 13 0000 151</t>
  </si>
  <si>
    <t>202 49999 13 0000 151</t>
  </si>
  <si>
    <t>202 90024 13 0000 151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</si>
  <si>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</si>
  <si>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</si>
  <si>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</si>
  <si>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</si>
  <si>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</si>
  <si>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</si>
  <si>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</si>
  <si>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</si>
  <si>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</si>
  <si>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</si>
  <si>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</si>
  <si>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</si>
  <si>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</si>
  <si>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</si>
  <si>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</si>
  <si>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</si>
  <si>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</si>
  <si>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</si>
  <si>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</si>
  <si>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</si>
  <si>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</si>
  <si>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</si>
  <si>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</si>
  <si>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</si>
  <si>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</si>
  <si>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</si>
  <si>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</si>
  <si>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</si>
  <si>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</si>
  <si>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</si>
  <si>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</si>
  <si>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</si>
  <si>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</si>
  <si>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</si>
  <si>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</si>
  <si>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</si>
  <si>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</si>
  <si>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</si>
  <si>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</si>
  <si>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</si>
  <si>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</si>
  <si>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</si>
  <si>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</si>
  <si>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</si>
  <si>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</si>
  <si>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</si>
  <si>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</si>
  <si>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</si>
  <si>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</si>
  <si>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</si>
  <si>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</si>
  <si>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</si>
  <si>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</si>
  <si>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</si>
  <si>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</si>
  <si>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</si>
  <si>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</si>
  <si>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</si>
  <si>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</si>
  <si>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</si>
  <si>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</si>
  <si>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</si>
  <si>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</si>
  <si>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</si>
  <si>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</si>
  <si>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</si>
  <si>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</si>
  <si>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</si>
  <si>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</si>
  <si>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к решению Собрания депутатов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</si>
  <si>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</si>
  <si>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</si>
  <si>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</si>
  <si>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</si>
  <si>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</si>
  <si>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</si>
  <si>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</si>
  <si>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</si>
  <si>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202 20303 13 0000 151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</si>
  <si>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</si>
  <si>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</si>
  <si>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</si>
  <si>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</si>
  <si>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</si>
  <si>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</si>
  <si>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</si>
  <si>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</si>
  <si>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</si>
  <si>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</si>
  <si>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</si>
  <si>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</si>
  <si>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>Основное мероприятие "Реконструкция напорного канализационного коллектора в п. 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</si>
  <si>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</si>
  <si>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 xml:space="preserve">                Приложение № 2</t>
  </si>
  <si>
    <t>Приложение № 5</t>
  </si>
  <si>
    <t xml:space="preserve">05 0 01 00000 </t>
  </si>
  <si>
    <t xml:space="preserve">                                        Приложение № 3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</si>
  <si>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</si>
  <si>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</si>
  <si>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</si>
  <si>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</si>
  <si>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</si>
  <si>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</si>
  <si>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</si>
  <si>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</si>
  <si>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</si>
  <si>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</si>
  <si>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</si>
  <si>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</si>
  <si>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</si>
  <si>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</si>
  <si>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</si>
  <si>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</si>
  <si>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</si>
  <si>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</si>
  <si>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</si>
  <si>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</si>
  <si>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</si>
  <si>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</si>
  <si>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</si>
  <si>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</si>
  <si>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</si>
  <si>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МП"Формирование комфортной городской среды на 2018 и плановый период 2019-2022 годов"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</si>
  <si>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</si>
  <si>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</si>
  <si>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</si>
  <si>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</si>
  <si>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</si>
  <si>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</si>
  <si>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</si>
  <si>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</si>
  <si>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</si>
  <si>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</si>
  <si>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</si>
  <si>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9</t>
  </si>
  <si>
    <t>от 14.06.2018 № 330</t>
  </si>
  <si>
    <t>от 14.06.2018 №  330</t>
  </si>
  <si>
    <t>03 0 01 L5550</t>
  </si>
  <si>
    <t>03 0 01 L5551</t>
  </si>
  <si>
    <t>Мероприятия по повышению качества и комфорта городской среды за счет средств федерадьного бюджета</t>
  </si>
  <si>
    <t>Мероприятия по повышению качества и комфорта городской среды за счет средств областного бюджета</t>
  </si>
  <si>
    <t>03 0 01 L5552</t>
  </si>
  <si>
    <t>Мероприятия по повышению качества и комфорта городской среды за счет средств местного бюджета</t>
  </si>
  <si>
    <t>Обеспечение проведения выборов и референдумов</t>
  </si>
  <si>
    <t>07</t>
  </si>
  <si>
    <t>83 3 00 20004</t>
  </si>
  <si>
    <t>83 3 00 2004</t>
  </si>
  <si>
    <t>Осуществление отдельных государственных полномочий по предоставлению 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</si>
  <si>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 xml:space="preserve">от                            №    </t>
  </si>
  <si>
    <t xml:space="preserve">от 31.08.2018  № 342    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</si>
  <si>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</si>
  <si>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</si>
  <si>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</si>
  <si>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</si>
  <si>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</si>
  <si>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</si>
  <si>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</si>
  <si>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</si>
  <si>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</si>
  <si>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</si>
  <si>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</si>
  <si>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</si>
  <si>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</si>
  <si>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</si>
  <si>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</si>
  <si>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</si>
  <si>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</si>
  <si>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</si>
  <si>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</si>
  <si>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</si>
  <si>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Поступление доходов в бюджет Николаевского городского поселения на плановый период 2019 и 2020 годов</t>
  </si>
  <si>
    <t>2020 год, тыс. рублей</t>
  </si>
  <si>
    <t>Ведомственная структура  расходов бюджета  Николаевского городского поселения  на 2018 год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</si>
  <si>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</si>
  <si>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</si>
  <si>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</si>
  <si>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</si>
  <si>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</si>
  <si>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</si>
  <si>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</si>
  <si>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</si>
  <si>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</si>
  <si>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</si>
  <si>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</si>
  <si>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</si>
  <si>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</si>
  <si>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</si>
  <si>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</si>
  <si>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</si>
  <si>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</si>
  <si>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</si>
  <si>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</si>
  <si>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</si>
  <si>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</si>
  <si>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</si>
  <si>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</si>
  <si>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</si>
  <si>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</si>
  <si>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</si>
  <si>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</si>
  <si>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</si>
  <si>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</si>
  <si>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</si>
  <si>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</si>
  <si>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</si>
  <si>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</si>
  <si>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</si>
  <si>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</si>
  <si>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</si>
  <si>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</si>
  <si>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</si>
  <si>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</si>
  <si>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</si>
  <si>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</si>
  <si>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</si>
  <si>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</si>
  <si>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</si>
  <si>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</si>
  <si>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</si>
  <si>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</si>
  <si>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</si>
  <si>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</si>
  <si>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</si>
  <si>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</si>
  <si>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</si>
  <si>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</si>
  <si>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</si>
  <si>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</si>
  <si>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</si>
  <si>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</si>
  <si>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</si>
  <si>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</si>
  <si>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</si>
  <si>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</si>
  <si>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</si>
  <si>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2019 сумма (тыс. рублей)</t>
  </si>
  <si>
    <t>2020 сумма (тыс.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</si>
  <si>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</si>
  <si>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</si>
  <si>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</si>
  <si>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</si>
  <si>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</si>
  <si>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</si>
  <si>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Перечень главных администраторов источников финансирования дефицита бюджета Николаевского городского поселения на 2018 год и на плановый период 2019 и 2020 годов</t>
  </si>
  <si>
    <t>Поступление доходов в бюджет Николаевского городского поселения в 2018 году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</si>
  <si>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</si>
  <si>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</si>
  <si>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</si>
  <si>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2019 год, тыс. рублей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</si>
  <si>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</si>
  <si>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</si>
  <si>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</si>
  <si>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</si>
  <si>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</si>
  <si>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</si>
  <si>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</si>
  <si>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</si>
  <si>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</si>
  <si>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</si>
  <si>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</si>
  <si>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</si>
  <si>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</si>
  <si>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</si>
  <si>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</si>
  <si>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</si>
  <si>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</si>
  <si>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</si>
  <si>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</si>
  <si>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</si>
  <si>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</si>
  <si>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</si>
  <si>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</si>
  <si>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</si>
  <si>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</si>
  <si>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</si>
  <si>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</si>
  <si>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</si>
  <si>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</si>
  <si>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</si>
  <si>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</si>
  <si>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</si>
  <si>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</si>
  <si>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</si>
  <si>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</si>
  <si>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</si>
  <si>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</si>
  <si>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</si>
  <si>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</si>
  <si>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</si>
  <si>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</si>
  <si>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</si>
  <si>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</si>
  <si>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</si>
  <si>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</si>
  <si>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</si>
  <si>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</si>
  <si>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</si>
  <si>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</si>
  <si>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</si>
  <si>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</si>
  <si>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</si>
  <si>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</si>
  <si>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</si>
  <si>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</si>
  <si>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</si>
  <si>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</si>
  <si>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</si>
  <si>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</si>
  <si>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</si>
  <si>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</si>
  <si>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</si>
  <si>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</si>
  <si>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</si>
  <si>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</si>
  <si>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</si>
  <si>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</si>
  <si>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</si>
  <si>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</si>
  <si>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</si>
  <si>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</si>
  <si>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</si>
  <si>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</si>
  <si>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</si>
  <si>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</si>
  <si>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</si>
  <si>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</si>
  <si>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</si>
  <si>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</si>
  <si>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Источники финансирования дефицита бюджета Николаевского городского поселения       на 2018 год</t>
  </si>
  <si>
    <t>Источники внутреннего финансирования дефицита бюджета Николаевского городского поселения на плановый период 2019 и 2020 годов</t>
  </si>
  <si>
    <t>Перечень главных администраторов доходов бюджета  Николаевского городского поселения на 2018 год и на плановый период 2019 и 2020 годов " &lt;*&gt;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</si>
  <si>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</si>
  <si>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</si>
  <si>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</si>
  <si>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</si>
  <si>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</si>
  <si>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05 0 01 05010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</si>
  <si>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</si>
  <si>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</si>
  <si>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</si>
  <si>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</si>
  <si>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</si>
  <si>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</si>
  <si>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</si>
  <si>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</si>
  <si>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</si>
  <si>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</si>
  <si>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</si>
  <si>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Ведомственная структура  расходов бюджета  Николаевского городского поселения  на плановый период 2019 и 2020 годов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</si>
  <si>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</si>
  <si>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</si>
  <si>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</si>
  <si>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</si>
  <si>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</si>
  <si>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</si>
  <si>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</si>
  <si>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</si>
  <si>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</si>
  <si>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</si>
  <si>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</si>
  <si>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</si>
  <si>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</si>
  <si>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</si>
  <si>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</si>
  <si>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208 05000 13 0000 180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</si>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</sst>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185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wrapText="1"/>
    </xf>
    <xf numFmtId="17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174" fontId="10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175" fontId="11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49" fontId="10" fillId="4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49" fontId="10" fillId="4" borderId="10" xfId="0" applyNumberFormat="1" applyFont="1" applyFill="1" applyBorder="1" applyAlignment="1">
      <alignment horizontal="center"/>
    </xf>
    <xf numFmtId="174" fontId="11" fillId="0" borderId="10" xfId="6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49" fontId="10" fillId="22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0" fontId="11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11" fillId="22" borderId="10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center"/>
    </xf>
    <xf numFmtId="49" fontId="10" fillId="22" borderId="11" xfId="0" applyNumberFormat="1" applyFont="1" applyFill="1" applyBorder="1" applyAlignment="1">
      <alignment horizontal="center" wrapText="1"/>
    </xf>
    <xf numFmtId="49" fontId="11" fillId="22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49" fontId="11" fillId="4" borderId="1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top" wrapText="1"/>
    </xf>
    <xf numFmtId="49" fontId="10" fillId="22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0" fontId="11" fillId="4" borderId="10" xfId="0" applyFont="1" applyFill="1" applyBorder="1" applyAlignment="1">
      <alignment vertical="top" wrapText="1"/>
    </xf>
    <xf numFmtId="2" fontId="11" fillId="0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174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0" fillId="4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6" fillId="22" borderId="11" xfId="0" applyNumberFormat="1" applyFont="1" applyFill="1" applyBorder="1" applyAlignment="1">
      <alignment horizontal="center" wrapText="1"/>
    </xf>
    <xf numFmtId="49" fontId="16" fillId="22" borderId="10" xfId="0" applyNumberFormat="1" applyFont="1" applyFill="1" applyBorder="1" applyAlignment="1">
      <alignment horizontal="center"/>
    </xf>
    <xf numFmtId="49" fontId="11" fillId="22" borderId="0" xfId="0" applyNumberFormat="1" applyFont="1" applyFill="1" applyAlignment="1">
      <alignment/>
    </xf>
    <xf numFmtId="49" fontId="3" fillId="22" borderId="0" xfId="0" applyNumberFormat="1" applyFont="1" applyFill="1" applyAlignment="1">
      <alignment horizontal="center"/>
    </xf>
    <xf numFmtId="4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49" fontId="12" fillId="22" borderId="10" xfId="0" applyNumberFormat="1" applyFont="1" applyFill="1" applyBorder="1" applyAlignment="1">
      <alignment horizontal="center" wrapText="1"/>
    </xf>
    <xf numFmtId="49" fontId="15" fillId="22" borderId="11" xfId="0" applyNumberFormat="1" applyFont="1" applyFill="1" applyBorder="1" applyAlignment="1">
      <alignment horizontal="center" wrapText="1"/>
    </xf>
    <xf numFmtId="49" fontId="13" fillId="22" borderId="10" xfId="0" applyNumberFormat="1" applyFont="1" applyFill="1" applyBorder="1" applyAlignment="1">
      <alignment horizontal="center" wrapText="1"/>
    </xf>
    <xf numFmtId="174" fontId="12" fillId="0" borderId="10" xfId="60" applyNumberFormat="1" applyFont="1" applyFill="1" applyBorder="1" applyAlignment="1">
      <alignment horizontal="right"/>
    </xf>
    <xf numFmtId="174" fontId="13" fillId="0" borderId="10" xfId="6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6" fillId="0" borderId="13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/>
    </xf>
    <xf numFmtId="49" fontId="9" fillId="0" borderId="0" xfId="0" applyNumberFormat="1" applyFont="1" applyFill="1" applyAlignment="1">
      <alignment horizontal="left"/>
    </xf>
    <xf numFmtId="49" fontId="16" fillId="0" borderId="10" xfId="0" applyNumberFormat="1" applyFont="1" applyFill="1" applyBorder="1" applyAlignment="1">
      <alignment horizontal="left" vertical="top" wrapText="1"/>
    </xf>
    <xf numFmtId="177" fontId="16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2" fontId="1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2" fontId="16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2" fontId="11" fillId="0" borderId="12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/>
    </xf>
    <xf numFmtId="174" fontId="23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174" fontId="7" fillId="0" borderId="0" xfId="0" applyNumberFormat="1" applyFont="1" applyFill="1" applyAlignment="1">
      <alignment/>
    </xf>
    <xf numFmtId="0" fontId="13" fillId="0" borderId="0" xfId="0" applyFont="1" applyFill="1" applyAlignment="1">
      <alignment horizontal="justify"/>
    </xf>
    <xf numFmtId="174" fontId="16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174" fontId="15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vertical="top" wrapText="1"/>
    </xf>
    <xf numFmtId="178" fontId="11" fillId="0" borderId="10" xfId="0" applyNumberFormat="1" applyFont="1" applyFill="1" applyBorder="1" applyAlignment="1">
      <alignment/>
    </xf>
    <xf numFmtId="49" fontId="23" fillId="0" borderId="14" xfId="0" applyNumberFormat="1" applyFont="1" applyFill="1" applyBorder="1" applyAlignment="1">
      <alignment vertical="top" wrapText="1"/>
    </xf>
    <xf numFmtId="49" fontId="15" fillId="0" borderId="14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2" fontId="13" fillId="0" borderId="10" xfId="0" applyNumberFormat="1" applyFont="1" applyFill="1" applyBorder="1" applyAlignment="1">
      <alignment/>
    </xf>
    <xf numFmtId="0" fontId="13" fillId="0" borderId="14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5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right" vertical="top" wrapText="1"/>
    </xf>
    <xf numFmtId="0" fontId="2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185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85" fontId="11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185" fontId="16" fillId="0" borderId="10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75" fontId="11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185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23" fillId="0" borderId="10" xfId="0" applyNumberFormat="1" applyFont="1" applyFill="1" applyBorder="1" applyAlignment="1">
      <alignment horizontal="right"/>
    </xf>
    <xf numFmtId="49" fontId="10" fillId="4" borderId="10" xfId="0" applyNumberFormat="1" applyFont="1" applyFill="1" applyBorder="1" applyAlignment="1">
      <alignment vertical="top" wrapText="1"/>
    </xf>
    <xf numFmtId="2" fontId="11" fillId="4" borderId="10" xfId="0" applyNumberFormat="1" applyFont="1" applyFill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top" wrapText="1"/>
    </xf>
    <xf numFmtId="192" fontId="11" fillId="0" borderId="12" xfId="0" applyNumberFormat="1" applyFont="1" applyFill="1" applyBorder="1" applyAlignment="1">
      <alignment/>
    </xf>
    <xf numFmtId="173" fontId="11" fillId="0" borderId="12" xfId="0" applyNumberFormat="1" applyFont="1" applyFill="1" applyBorder="1" applyAlignment="1">
      <alignment/>
    </xf>
    <xf numFmtId="43" fontId="11" fillId="0" borderId="10" xfId="60" applyFont="1" applyFill="1" applyBorder="1" applyAlignment="1">
      <alignment vertical="top" wrapText="1"/>
    </xf>
    <xf numFmtId="43" fontId="10" fillId="0" borderId="11" xfId="60" applyFont="1" applyFill="1" applyBorder="1" applyAlignment="1">
      <alignment horizontal="center" wrapText="1"/>
    </xf>
    <xf numFmtId="43" fontId="11" fillId="0" borderId="10" xfId="60" applyFont="1" applyFill="1" applyBorder="1" applyAlignment="1">
      <alignment horizontal="center"/>
    </xf>
    <xf numFmtId="43" fontId="11" fillId="0" borderId="10" xfId="60" applyFont="1" applyFill="1" applyBorder="1" applyAlignment="1">
      <alignment wrapText="1"/>
    </xf>
    <xf numFmtId="43" fontId="3" fillId="0" borderId="0" xfId="60" applyFont="1" applyFill="1" applyAlignment="1">
      <alignment/>
    </xf>
    <xf numFmtId="176" fontId="11" fillId="0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14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 horizontal="right"/>
    </xf>
    <xf numFmtId="176" fontId="10" fillId="0" borderId="10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Border="1" applyAlignment="1">
      <alignment/>
    </xf>
    <xf numFmtId="49" fontId="10" fillId="25" borderId="10" xfId="0" applyNumberFormat="1" applyFont="1" applyFill="1" applyBorder="1" applyAlignment="1">
      <alignment vertical="top" wrapText="1"/>
    </xf>
    <xf numFmtId="49" fontId="11" fillId="25" borderId="10" xfId="0" applyNumberFormat="1" applyFont="1" applyFill="1" applyBorder="1" applyAlignment="1">
      <alignment horizontal="center" wrapText="1"/>
    </xf>
    <xf numFmtId="49" fontId="10" fillId="25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176" fontId="23" fillId="0" borderId="10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176" fontId="11" fillId="0" borderId="10" xfId="60" applyNumberFormat="1" applyFont="1" applyFill="1" applyBorder="1" applyAlignment="1">
      <alignment/>
    </xf>
    <xf numFmtId="173" fontId="11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4" fontId="12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92" fontId="12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49" fontId="9" fillId="2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27" customWidth="1"/>
    <col min="4" max="4" width="17.25390625" style="227" customWidth="1"/>
    <col min="5" max="5" width="14.875" style="4" bestFit="1" customWidth="1"/>
    <col min="6" max="16384" width="9.125" style="4" customWidth="1"/>
  </cols>
  <sheetData>
    <row r="1" spans="1:5" ht="15.75">
      <c r="A1" s="225"/>
      <c r="B1" s="8"/>
      <c r="C1" s="159" t="s">
        <v>338</v>
      </c>
      <c r="D1" s="159"/>
      <c r="E1" s="159"/>
    </row>
    <row r="2" spans="1:4" ht="15" customHeight="1">
      <c r="A2" s="225"/>
      <c r="B2" s="8"/>
      <c r="C2" s="159" t="s">
        <v>337</v>
      </c>
      <c r="D2" s="159"/>
    </row>
    <row r="3" spans="1:5" ht="15.75" customHeight="1">
      <c r="A3" s="225"/>
      <c r="B3" s="8"/>
      <c r="C3" s="159"/>
      <c r="D3" s="391" t="s">
        <v>189</v>
      </c>
      <c r="E3" s="391"/>
    </row>
    <row r="4" spans="1:4" ht="15.75">
      <c r="A4" s="225"/>
      <c r="B4" s="8"/>
      <c r="C4" s="226"/>
      <c r="D4" s="226"/>
    </row>
    <row r="5" spans="1:5" ht="31.5" customHeight="1">
      <c r="A5" s="397" t="s">
        <v>596</v>
      </c>
      <c r="B5" s="397"/>
      <c r="C5" s="397"/>
      <c r="D5" s="397"/>
      <c r="E5" s="397"/>
    </row>
    <row r="7" spans="1:5" s="229" customFormat="1" ht="32.25" customHeight="1">
      <c r="A7" s="392" t="s">
        <v>310</v>
      </c>
      <c r="B7" s="392"/>
      <c r="C7" s="398" t="s">
        <v>313</v>
      </c>
      <c r="D7" s="399"/>
      <c r="E7" s="402" t="s">
        <v>5</v>
      </c>
    </row>
    <row r="8" spans="1:5" s="229" customFormat="1" ht="78.75" customHeight="1">
      <c r="A8" s="46" t="s">
        <v>314</v>
      </c>
      <c r="B8" s="46" t="s">
        <v>316</v>
      </c>
      <c r="C8" s="400"/>
      <c r="D8" s="401"/>
      <c r="E8" s="402"/>
    </row>
    <row r="9" spans="1:5" s="231" customFormat="1" ht="15">
      <c r="A9" s="230" t="s">
        <v>317</v>
      </c>
      <c r="B9" s="43" t="s">
        <v>318</v>
      </c>
      <c r="C9" s="392">
        <v>3</v>
      </c>
      <c r="D9" s="392"/>
      <c r="E9" s="140">
        <v>4</v>
      </c>
    </row>
    <row r="10" spans="1:5" s="235" customFormat="1" ht="30.75" customHeight="1">
      <c r="A10" s="232" t="s">
        <v>599</v>
      </c>
      <c r="B10" s="233" t="s">
        <v>319</v>
      </c>
      <c r="C10" s="403" t="s">
        <v>320</v>
      </c>
      <c r="D10" s="404"/>
      <c r="E10" s="234">
        <f>E11</f>
        <v>1199.629</v>
      </c>
    </row>
    <row r="11" spans="1:5" s="235" customFormat="1" ht="27.75" customHeight="1">
      <c r="A11" s="232" t="s">
        <v>599</v>
      </c>
      <c r="B11" s="233" t="s">
        <v>321</v>
      </c>
      <c r="C11" s="403" t="s">
        <v>322</v>
      </c>
      <c r="D11" s="404"/>
      <c r="E11" s="100">
        <v>1199.629</v>
      </c>
    </row>
    <row r="12" spans="1:5" s="238" customFormat="1" ht="18.75" customHeight="1">
      <c r="A12" s="236" t="s">
        <v>599</v>
      </c>
      <c r="B12" s="237" t="s">
        <v>323</v>
      </c>
      <c r="C12" s="393" t="s">
        <v>324</v>
      </c>
      <c r="D12" s="394"/>
      <c r="E12" s="197">
        <f>E15</f>
        <v>-38856.031</v>
      </c>
    </row>
    <row r="13" spans="1:5" s="229" customFormat="1" ht="24" customHeight="1">
      <c r="A13" s="239" t="s">
        <v>599</v>
      </c>
      <c r="B13" s="230" t="s">
        <v>325</v>
      </c>
      <c r="C13" s="395" t="s">
        <v>326</v>
      </c>
      <c r="D13" s="396"/>
      <c r="E13" s="101">
        <f>E12</f>
        <v>-38856.031</v>
      </c>
    </row>
    <row r="14" spans="1:5" s="229" customFormat="1" ht="29.25" customHeight="1">
      <c r="A14" s="239" t="s">
        <v>599</v>
      </c>
      <c r="B14" s="230" t="s">
        <v>327</v>
      </c>
      <c r="C14" s="395" t="s">
        <v>328</v>
      </c>
      <c r="D14" s="396"/>
      <c r="E14" s="101">
        <f>E13</f>
        <v>-38856.031</v>
      </c>
    </row>
    <row r="15" spans="1:5" s="229" customFormat="1" ht="30" customHeight="1">
      <c r="A15" s="239" t="s">
        <v>599</v>
      </c>
      <c r="B15" s="230" t="s">
        <v>129</v>
      </c>
      <c r="C15" s="395" t="s">
        <v>130</v>
      </c>
      <c r="D15" s="396"/>
      <c r="E15" s="101">
        <f>-доходы2018!G120</f>
        <v>-38856.031</v>
      </c>
    </row>
    <row r="16" spans="1:5" s="238" customFormat="1" ht="17.25" customHeight="1">
      <c r="A16" s="236" t="s">
        <v>599</v>
      </c>
      <c r="B16" s="237" t="s">
        <v>329</v>
      </c>
      <c r="C16" s="393" t="s">
        <v>330</v>
      </c>
      <c r="D16" s="394"/>
      <c r="E16" s="197">
        <f>E17</f>
        <v>40055.66084999999</v>
      </c>
    </row>
    <row r="17" spans="1:5" s="229" customFormat="1" ht="25.5" customHeight="1">
      <c r="A17" s="239" t="s">
        <v>599</v>
      </c>
      <c r="B17" s="230" t="s">
        <v>331</v>
      </c>
      <c r="C17" s="395" t="s">
        <v>332</v>
      </c>
      <c r="D17" s="396"/>
      <c r="E17" s="101">
        <f>E18</f>
        <v>40055.66084999999</v>
      </c>
    </row>
    <row r="18" spans="1:5" s="229" customFormat="1" ht="29.25" customHeight="1">
      <c r="A18" s="239" t="s">
        <v>599</v>
      </c>
      <c r="B18" s="230" t="s">
        <v>333</v>
      </c>
      <c r="C18" s="395" t="s">
        <v>334</v>
      </c>
      <c r="D18" s="396"/>
      <c r="E18" s="101">
        <f>E19</f>
        <v>40055.66084999999</v>
      </c>
    </row>
    <row r="19" spans="1:5" s="229" customFormat="1" ht="31.5" customHeight="1">
      <c r="A19" s="239" t="s">
        <v>599</v>
      </c>
      <c r="B19" s="230" t="s">
        <v>131</v>
      </c>
      <c r="C19" s="395" t="s">
        <v>132</v>
      </c>
      <c r="D19" s="396"/>
      <c r="E19" s="101">
        <f>'расх 18 г'!G317</f>
        <v>40055.66084999999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5" ht="15.75">
      <c r="A23" s="157"/>
      <c r="B23" s="157"/>
      <c r="E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sheetProtection/>
  <mergeCells count="16">
    <mergeCell ref="C18:D18"/>
    <mergeCell ref="C19:D19"/>
    <mergeCell ref="C15:D15"/>
    <mergeCell ref="C12:D12"/>
    <mergeCell ref="C14:D14"/>
    <mergeCell ref="C13:D13"/>
    <mergeCell ref="D3:E3"/>
    <mergeCell ref="C9:D9"/>
    <mergeCell ref="C16:D16"/>
    <mergeCell ref="C17:D17"/>
    <mergeCell ref="A5:E5"/>
    <mergeCell ref="A7:B7"/>
    <mergeCell ref="C7:D8"/>
    <mergeCell ref="E7:E8"/>
    <mergeCell ref="C11:D11"/>
    <mergeCell ref="C10:D10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8"/>
  <sheetViews>
    <sheetView zoomScalePageLayoutView="0" workbookViewId="0" topLeftCell="A13">
      <selection activeCell="I7" sqref="I7"/>
    </sheetView>
  </sheetViews>
  <sheetFormatPr defaultColWidth="9.00390625" defaultRowHeight="12.75"/>
  <cols>
    <col min="1" max="1" width="63.25390625" style="1" customWidth="1"/>
    <col min="2" max="2" width="5.00390625" style="84" hidden="1" customWidth="1"/>
    <col min="3" max="3" width="4.00390625" style="85" hidden="1" customWidth="1"/>
    <col min="4" max="4" width="4.25390625" style="85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82"/>
      <c r="C1" s="423" t="s">
        <v>339</v>
      </c>
      <c r="D1" s="423"/>
      <c r="E1" s="423"/>
      <c r="F1" s="423"/>
      <c r="G1" s="423"/>
    </row>
    <row r="2" spans="1:7" s="4" customFormat="1" ht="15.75">
      <c r="A2" s="7"/>
      <c r="B2" s="82"/>
      <c r="C2" s="391" t="s">
        <v>150</v>
      </c>
      <c r="D2" s="391"/>
      <c r="E2" s="391"/>
      <c r="F2" s="391"/>
      <c r="G2" s="391"/>
    </row>
    <row r="3" spans="1:7" s="4" customFormat="1" ht="15.75">
      <c r="A3" s="7"/>
      <c r="B3" s="82"/>
      <c r="C3" s="391" t="s">
        <v>417</v>
      </c>
      <c r="D3" s="391"/>
      <c r="E3" s="391"/>
      <c r="F3" s="391"/>
      <c r="G3" s="391"/>
    </row>
    <row r="4" spans="1:7" s="4" customFormat="1" ht="15.75">
      <c r="A4" s="7"/>
      <c r="B4" s="82"/>
      <c r="C4" s="83"/>
      <c r="D4" s="83"/>
      <c r="E4" s="8"/>
      <c r="F4" s="56"/>
      <c r="G4" s="9"/>
    </row>
    <row r="5" spans="1:7" s="4" customFormat="1" ht="68.25" customHeight="1">
      <c r="A5" s="397" t="s">
        <v>502</v>
      </c>
      <c r="B5" s="397"/>
      <c r="C5" s="397"/>
      <c r="D5" s="397"/>
      <c r="E5" s="397"/>
      <c r="F5" s="397"/>
      <c r="G5" s="397"/>
    </row>
    <row r="6" ht="12" customHeight="1"/>
    <row r="7" spans="1:7" s="3" customFormat="1" ht="33" customHeight="1">
      <c r="A7" s="34" t="s">
        <v>151</v>
      </c>
      <c r="B7" s="86"/>
      <c r="C7" s="86" t="s">
        <v>1</v>
      </c>
      <c r="D7" s="86" t="s">
        <v>2</v>
      </c>
      <c r="E7" s="34" t="s">
        <v>483</v>
      </c>
      <c r="F7" s="34" t="s">
        <v>4</v>
      </c>
      <c r="G7" s="57" t="s">
        <v>5</v>
      </c>
    </row>
    <row r="8" spans="1:7" ht="12" customHeight="1">
      <c r="A8" s="13">
        <v>1</v>
      </c>
      <c r="B8" s="87">
        <v>2</v>
      </c>
      <c r="C8" s="87">
        <v>3</v>
      </c>
      <c r="D8" s="87">
        <v>4</v>
      </c>
      <c r="E8" s="13">
        <v>2</v>
      </c>
      <c r="F8" s="13">
        <v>3</v>
      </c>
      <c r="G8" s="44">
        <v>4</v>
      </c>
    </row>
    <row r="9" spans="1:7" s="11" customFormat="1" ht="57" customHeight="1">
      <c r="A9" s="58" t="s">
        <v>418</v>
      </c>
      <c r="B9" s="108" t="s">
        <v>484</v>
      </c>
      <c r="C9" s="114" t="s">
        <v>144</v>
      </c>
      <c r="D9" s="114" t="s">
        <v>146</v>
      </c>
      <c r="E9" s="59" t="s">
        <v>661</v>
      </c>
      <c r="F9" s="59"/>
      <c r="G9" s="38">
        <f>G10</f>
        <v>2799.297</v>
      </c>
    </row>
    <row r="10" spans="1:7" s="5" customFormat="1" ht="42" customHeight="1">
      <c r="A10" s="126" t="s">
        <v>600</v>
      </c>
      <c r="B10" s="115" t="s">
        <v>484</v>
      </c>
      <c r="C10" s="116" t="s">
        <v>144</v>
      </c>
      <c r="D10" s="116" t="s">
        <v>146</v>
      </c>
      <c r="E10" s="113" t="s">
        <v>662</v>
      </c>
      <c r="F10" s="50"/>
      <c r="G10" s="51">
        <f>G11+G14+G17</f>
        <v>2799.297</v>
      </c>
    </row>
    <row r="11" spans="1:7" ht="30" customHeight="1">
      <c r="A11" s="26" t="s">
        <v>605</v>
      </c>
      <c r="B11" s="40" t="s">
        <v>599</v>
      </c>
      <c r="C11" s="27" t="s">
        <v>144</v>
      </c>
      <c r="D11" s="27" t="s">
        <v>146</v>
      </c>
      <c r="E11" s="27" t="s">
        <v>606</v>
      </c>
      <c r="F11" s="74"/>
      <c r="G11" s="90">
        <f>G12</f>
        <v>705</v>
      </c>
    </row>
    <row r="12" spans="1:7" ht="30" customHeight="1">
      <c r="A12" s="28" t="s">
        <v>11</v>
      </c>
      <c r="B12" s="40" t="s">
        <v>599</v>
      </c>
      <c r="C12" s="27" t="s">
        <v>144</v>
      </c>
      <c r="D12" s="27" t="s">
        <v>146</v>
      </c>
      <c r="E12" s="27" t="s">
        <v>606</v>
      </c>
      <c r="F12" s="74" t="s">
        <v>12</v>
      </c>
      <c r="G12" s="90">
        <f>G13</f>
        <v>705</v>
      </c>
    </row>
    <row r="13" spans="1:7" ht="30" customHeight="1">
      <c r="A13" s="23" t="s">
        <v>13</v>
      </c>
      <c r="B13" s="40" t="s">
        <v>599</v>
      </c>
      <c r="C13" s="27" t="s">
        <v>144</v>
      </c>
      <c r="D13" s="27" t="s">
        <v>146</v>
      </c>
      <c r="E13" s="27" t="s">
        <v>606</v>
      </c>
      <c r="F13" s="74" t="s">
        <v>644</v>
      </c>
      <c r="G13" s="90">
        <f>'расх 18 г'!G140</f>
        <v>705</v>
      </c>
    </row>
    <row r="14" spans="1:7" s="5" customFormat="1" ht="27" customHeight="1">
      <c r="A14" s="49" t="s">
        <v>665</v>
      </c>
      <c r="B14" s="47" t="s">
        <v>599</v>
      </c>
      <c r="C14" s="50" t="s">
        <v>144</v>
      </c>
      <c r="D14" s="50" t="s">
        <v>146</v>
      </c>
      <c r="E14" s="50" t="s">
        <v>663</v>
      </c>
      <c r="F14" s="50"/>
      <c r="G14" s="51">
        <f>G15</f>
        <v>1839.297</v>
      </c>
    </row>
    <row r="15" spans="1:7" ht="27" customHeight="1">
      <c r="A15" s="28" t="s">
        <v>11</v>
      </c>
      <c r="B15" s="40" t="s">
        <v>599</v>
      </c>
      <c r="C15" s="27" t="s">
        <v>144</v>
      </c>
      <c r="D15" s="27" t="s">
        <v>146</v>
      </c>
      <c r="E15" s="27" t="s">
        <v>663</v>
      </c>
      <c r="F15" s="27" t="s">
        <v>12</v>
      </c>
      <c r="G15" s="90">
        <f>G16</f>
        <v>1839.297</v>
      </c>
    </row>
    <row r="16" spans="1:7" ht="27" customHeight="1">
      <c r="A16" s="23" t="s">
        <v>13</v>
      </c>
      <c r="B16" s="40" t="s">
        <v>599</v>
      </c>
      <c r="C16" s="27" t="s">
        <v>144</v>
      </c>
      <c r="D16" s="27" t="s">
        <v>146</v>
      </c>
      <c r="E16" s="27" t="s">
        <v>663</v>
      </c>
      <c r="F16" s="27" t="s">
        <v>644</v>
      </c>
      <c r="G16" s="90">
        <f>'расх 18 г'!G144</f>
        <v>1839.297</v>
      </c>
    </row>
    <row r="17" spans="1:7" s="5" customFormat="1" ht="27" customHeight="1">
      <c r="A17" s="49" t="s">
        <v>64</v>
      </c>
      <c r="B17" s="47" t="s">
        <v>599</v>
      </c>
      <c r="C17" s="50" t="s">
        <v>144</v>
      </c>
      <c r="D17" s="50" t="s">
        <v>146</v>
      </c>
      <c r="E17" s="113" t="s">
        <v>205</v>
      </c>
      <c r="F17" s="50"/>
      <c r="G17" s="51">
        <f>G18</f>
        <v>255</v>
      </c>
    </row>
    <row r="18" spans="1:7" ht="27" customHeight="1">
      <c r="A18" s="28" t="s">
        <v>11</v>
      </c>
      <c r="B18" s="40" t="s">
        <v>599</v>
      </c>
      <c r="C18" s="74" t="s">
        <v>144</v>
      </c>
      <c r="D18" s="74" t="s">
        <v>146</v>
      </c>
      <c r="E18" s="123" t="s">
        <v>205</v>
      </c>
      <c r="F18" s="27" t="s">
        <v>12</v>
      </c>
      <c r="G18" s="90">
        <f>G19</f>
        <v>255</v>
      </c>
    </row>
    <row r="19" spans="1:7" ht="27" customHeight="1">
      <c r="A19" s="23" t="s">
        <v>13</v>
      </c>
      <c r="B19" s="40" t="s">
        <v>599</v>
      </c>
      <c r="C19" s="74" t="s">
        <v>144</v>
      </c>
      <c r="D19" s="74" t="s">
        <v>146</v>
      </c>
      <c r="E19" s="123" t="s">
        <v>205</v>
      </c>
      <c r="F19" s="27" t="s">
        <v>644</v>
      </c>
      <c r="G19" s="90">
        <f>'расх 18 г'!G148</f>
        <v>255</v>
      </c>
    </row>
    <row r="20" spans="1:7" ht="27" customHeight="1" hidden="1">
      <c r="A20" s="69" t="s">
        <v>242</v>
      </c>
      <c r="B20" s="88" t="s">
        <v>484</v>
      </c>
      <c r="C20" s="89" t="s">
        <v>144</v>
      </c>
      <c r="D20" s="89" t="s">
        <v>146</v>
      </c>
      <c r="E20" s="91" t="s">
        <v>663</v>
      </c>
      <c r="F20" s="91" t="s">
        <v>161</v>
      </c>
      <c r="G20" s="90"/>
    </row>
    <row r="21" spans="1:7" s="11" customFormat="1" ht="52.5" customHeight="1">
      <c r="A21" s="31" t="s">
        <v>501</v>
      </c>
      <c r="B21" s="39" t="s">
        <v>599</v>
      </c>
      <c r="C21" s="36" t="s">
        <v>144</v>
      </c>
      <c r="D21" s="36" t="s">
        <v>138</v>
      </c>
      <c r="E21" s="59" t="s">
        <v>666</v>
      </c>
      <c r="F21" s="107"/>
      <c r="G21" s="117">
        <f>G22</f>
        <v>10</v>
      </c>
    </row>
    <row r="22" spans="1:7" s="5" customFormat="1" ht="28.5" customHeight="1">
      <c r="A22" s="49" t="s">
        <v>25</v>
      </c>
      <c r="B22" s="47" t="s">
        <v>599</v>
      </c>
      <c r="C22" s="48" t="s">
        <v>144</v>
      </c>
      <c r="D22" s="48" t="s">
        <v>138</v>
      </c>
      <c r="E22" s="113" t="s">
        <v>667</v>
      </c>
      <c r="F22" s="66"/>
      <c r="G22" s="118">
        <f>G23</f>
        <v>10</v>
      </c>
    </row>
    <row r="23" spans="1:7" ht="17.25" customHeight="1">
      <c r="A23" s="12" t="s">
        <v>63</v>
      </c>
      <c r="B23" s="40" t="s">
        <v>599</v>
      </c>
      <c r="C23" s="29" t="s">
        <v>144</v>
      </c>
      <c r="D23" s="29" t="s">
        <v>138</v>
      </c>
      <c r="E23" s="74" t="s">
        <v>620</v>
      </c>
      <c r="F23" s="43"/>
      <c r="G23" s="77">
        <f>G24</f>
        <v>10</v>
      </c>
    </row>
    <row r="24" spans="1:7" ht="29.25" customHeight="1">
      <c r="A24" s="28" t="s">
        <v>11</v>
      </c>
      <c r="B24" s="40" t="s">
        <v>599</v>
      </c>
      <c r="C24" s="29" t="s">
        <v>144</v>
      </c>
      <c r="D24" s="29" t="s">
        <v>138</v>
      </c>
      <c r="E24" s="74" t="s">
        <v>620</v>
      </c>
      <c r="F24" s="29" t="s">
        <v>12</v>
      </c>
      <c r="G24" s="77">
        <f>G25</f>
        <v>10</v>
      </c>
    </row>
    <row r="25" spans="1:7" ht="30" customHeight="1">
      <c r="A25" s="15" t="s">
        <v>13</v>
      </c>
      <c r="B25" s="40" t="s">
        <v>599</v>
      </c>
      <c r="C25" s="29" t="s">
        <v>144</v>
      </c>
      <c r="D25" s="29" t="s">
        <v>138</v>
      </c>
      <c r="E25" s="74" t="s">
        <v>620</v>
      </c>
      <c r="F25" s="29" t="s">
        <v>644</v>
      </c>
      <c r="G25" s="77">
        <f>'расх 18 г'!G158</f>
        <v>10</v>
      </c>
    </row>
    <row r="26" spans="1:7" ht="28.5" customHeight="1" hidden="1">
      <c r="A26" s="69" t="s">
        <v>242</v>
      </c>
      <c r="B26" s="88" t="s">
        <v>484</v>
      </c>
      <c r="C26" s="93" t="s">
        <v>144</v>
      </c>
      <c r="D26" s="93" t="s">
        <v>138</v>
      </c>
      <c r="E26" s="91" t="s">
        <v>620</v>
      </c>
      <c r="F26" s="71" t="s">
        <v>161</v>
      </c>
      <c r="G26" s="77"/>
    </row>
    <row r="27" spans="1:7" ht="30" customHeight="1" hidden="1">
      <c r="A27" s="69" t="s">
        <v>242</v>
      </c>
      <c r="B27" s="88" t="s">
        <v>484</v>
      </c>
      <c r="C27" s="94" t="s">
        <v>142</v>
      </c>
      <c r="D27" s="94" t="s">
        <v>153</v>
      </c>
      <c r="E27" s="74" t="s">
        <v>485</v>
      </c>
      <c r="F27" s="22" t="s">
        <v>161</v>
      </c>
      <c r="G27" s="90"/>
    </row>
    <row r="28" spans="1:7" ht="39.75" customHeight="1">
      <c r="A28" s="81" t="s">
        <v>607</v>
      </c>
      <c r="B28" s="39" t="s">
        <v>599</v>
      </c>
      <c r="C28" s="54" t="s">
        <v>147</v>
      </c>
      <c r="D28" s="54" t="s">
        <v>143</v>
      </c>
      <c r="E28" s="78" t="s">
        <v>73</v>
      </c>
      <c r="F28" s="107"/>
      <c r="G28" s="129">
        <f>G29</f>
        <v>8922.35104</v>
      </c>
    </row>
    <row r="29" spans="1:7" ht="28.5" customHeight="1">
      <c r="A29" s="188" t="s">
        <v>359</v>
      </c>
      <c r="B29" s="40"/>
      <c r="C29" s="43"/>
      <c r="D29" s="43"/>
      <c r="E29" s="146" t="s">
        <v>228</v>
      </c>
      <c r="F29" s="22"/>
      <c r="G29" s="348">
        <f>G30+G33</f>
        <v>8922.35104</v>
      </c>
    </row>
    <row r="30" spans="1:7" ht="39.75" customHeight="1">
      <c r="A30" s="26" t="s">
        <v>351</v>
      </c>
      <c r="B30" s="40"/>
      <c r="C30" s="43"/>
      <c r="D30" s="43"/>
      <c r="E30" s="146" t="s">
        <v>352</v>
      </c>
      <c r="F30" s="24"/>
      <c r="G30" s="349">
        <f>1877.9+5927.215</f>
        <v>7805.115</v>
      </c>
    </row>
    <row r="31" spans="1:7" ht="28.5" customHeight="1">
      <c r="A31" s="347" t="s">
        <v>354</v>
      </c>
      <c r="B31" s="40"/>
      <c r="C31" s="43"/>
      <c r="D31" s="43"/>
      <c r="E31" s="146" t="s">
        <v>352</v>
      </c>
      <c r="F31" s="24" t="s">
        <v>355</v>
      </c>
      <c r="G31" s="349">
        <f>G30</f>
        <v>7805.115</v>
      </c>
    </row>
    <row r="32" spans="1:7" ht="18.75" customHeight="1">
      <c r="A32" s="347" t="s">
        <v>356</v>
      </c>
      <c r="B32" s="40"/>
      <c r="C32" s="43"/>
      <c r="D32" s="43"/>
      <c r="E32" s="146" t="s">
        <v>352</v>
      </c>
      <c r="F32" s="24" t="s">
        <v>426</v>
      </c>
      <c r="G32" s="349">
        <f>G31</f>
        <v>7805.115</v>
      </c>
    </row>
    <row r="33" spans="1:7" ht="29.25" customHeight="1">
      <c r="A33" s="26" t="s">
        <v>360</v>
      </c>
      <c r="B33" s="40" t="s">
        <v>599</v>
      </c>
      <c r="C33" s="24" t="s">
        <v>147</v>
      </c>
      <c r="D33" s="24" t="s">
        <v>143</v>
      </c>
      <c r="E33" s="146" t="s">
        <v>229</v>
      </c>
      <c r="F33" s="24"/>
      <c r="G33" s="348">
        <f>G34</f>
        <v>1117.23604</v>
      </c>
    </row>
    <row r="34" spans="1:7" ht="29.25" customHeight="1">
      <c r="A34" s="26" t="s">
        <v>33</v>
      </c>
      <c r="B34" s="40" t="s">
        <v>599</v>
      </c>
      <c r="C34" s="24" t="s">
        <v>147</v>
      </c>
      <c r="D34" s="24" t="s">
        <v>143</v>
      </c>
      <c r="E34" s="146" t="s">
        <v>363</v>
      </c>
      <c r="F34" s="43" t="s">
        <v>355</v>
      </c>
      <c r="G34" s="130">
        <f>G35</f>
        <v>1117.23604</v>
      </c>
    </row>
    <row r="35" spans="1:7" s="4" customFormat="1" ht="29.25" customHeight="1">
      <c r="A35" s="26" t="s">
        <v>33</v>
      </c>
      <c r="B35" s="40" t="s">
        <v>599</v>
      </c>
      <c r="C35" s="24" t="s">
        <v>147</v>
      </c>
      <c r="D35" s="24" t="s">
        <v>143</v>
      </c>
      <c r="E35" s="146" t="s">
        <v>229</v>
      </c>
      <c r="F35" s="43" t="s">
        <v>426</v>
      </c>
      <c r="G35" s="130">
        <f>'расх 18 г'!G183</f>
        <v>1117.23604</v>
      </c>
    </row>
    <row r="36" spans="1:7" s="4" customFormat="1" ht="29.25" customHeight="1">
      <c r="A36" s="68" t="s">
        <v>608</v>
      </c>
      <c r="B36" s="62" t="s">
        <v>599</v>
      </c>
      <c r="C36" s="54" t="s">
        <v>148</v>
      </c>
      <c r="D36" s="54" t="s">
        <v>142</v>
      </c>
      <c r="E36" s="78" t="s">
        <v>486</v>
      </c>
      <c r="F36" s="29"/>
      <c r="G36" s="67">
        <f>G37+G54+G68</f>
        <v>9254.659999999998</v>
      </c>
    </row>
    <row r="37" spans="1:7" s="4" customFormat="1" ht="29.25" customHeight="1">
      <c r="A37" s="49" t="s">
        <v>609</v>
      </c>
      <c r="B37" s="40" t="s">
        <v>599</v>
      </c>
      <c r="C37" s="48" t="s">
        <v>148</v>
      </c>
      <c r="D37" s="48" t="s">
        <v>142</v>
      </c>
      <c r="E37" s="55" t="s">
        <v>487</v>
      </c>
      <c r="F37" s="29"/>
      <c r="G37" s="45">
        <f>G38</f>
        <v>7309.879999999999</v>
      </c>
    </row>
    <row r="38" spans="1:7" s="4" customFormat="1" ht="29.25" customHeight="1">
      <c r="A38" s="49" t="s">
        <v>610</v>
      </c>
      <c r="B38" s="40" t="s">
        <v>599</v>
      </c>
      <c r="C38" s="48" t="s">
        <v>148</v>
      </c>
      <c r="D38" s="48" t="s">
        <v>142</v>
      </c>
      <c r="E38" s="55" t="s">
        <v>34</v>
      </c>
      <c r="F38" s="29"/>
      <c r="G38" s="45">
        <f>G39+G45+G49+G52</f>
        <v>7309.879999999999</v>
      </c>
    </row>
    <row r="39" spans="1:7" s="4" customFormat="1" ht="29.25" customHeight="1">
      <c r="A39" s="63" t="s">
        <v>7</v>
      </c>
      <c r="B39" s="40" t="s">
        <v>599</v>
      </c>
      <c r="C39" s="29" t="s">
        <v>148</v>
      </c>
      <c r="D39" s="29" t="s">
        <v>142</v>
      </c>
      <c r="E39" s="75" t="s">
        <v>34</v>
      </c>
      <c r="F39" s="25" t="s">
        <v>343</v>
      </c>
      <c r="G39" s="45">
        <f>G40</f>
        <v>3929.3199999999997</v>
      </c>
    </row>
    <row r="40" spans="1:7" s="4" customFormat="1" ht="29.25" customHeight="1">
      <c r="A40" s="26" t="s">
        <v>70</v>
      </c>
      <c r="B40" s="40" t="s">
        <v>599</v>
      </c>
      <c r="C40" s="24" t="s">
        <v>148</v>
      </c>
      <c r="D40" s="24" t="s">
        <v>142</v>
      </c>
      <c r="E40" s="75" t="s">
        <v>34</v>
      </c>
      <c r="F40" s="43" t="s">
        <v>212</v>
      </c>
      <c r="G40" s="45">
        <f>'расх 18 г'!G231</f>
        <v>3929.3199999999997</v>
      </c>
    </row>
    <row r="41" spans="1:7" s="4" customFormat="1" ht="29.25" customHeight="1" hidden="1">
      <c r="A41" s="26" t="s">
        <v>49</v>
      </c>
      <c r="B41" s="40" t="s">
        <v>599</v>
      </c>
      <c r="C41" s="24" t="s">
        <v>148</v>
      </c>
      <c r="D41" s="24" t="s">
        <v>142</v>
      </c>
      <c r="E41" s="75" t="s">
        <v>34</v>
      </c>
      <c r="F41" s="24" t="s">
        <v>180</v>
      </c>
      <c r="G41" s="45"/>
    </row>
    <row r="42" spans="1:7" s="4" customFormat="1" ht="29.25" customHeight="1" hidden="1">
      <c r="A42" s="26" t="s">
        <v>50</v>
      </c>
      <c r="B42" s="40" t="s">
        <v>599</v>
      </c>
      <c r="C42" s="24" t="s">
        <v>148</v>
      </c>
      <c r="D42" s="24" t="s">
        <v>142</v>
      </c>
      <c r="E42" s="75" t="s">
        <v>34</v>
      </c>
      <c r="F42" s="24" t="s">
        <v>181</v>
      </c>
      <c r="G42" s="45"/>
    </row>
    <row r="43" spans="1:7" s="4" customFormat="1" ht="29.25" customHeight="1" hidden="1">
      <c r="A43" s="26" t="s">
        <v>51</v>
      </c>
      <c r="B43" s="40" t="s">
        <v>599</v>
      </c>
      <c r="C43" s="24" t="s">
        <v>148</v>
      </c>
      <c r="D43" s="24" t="s">
        <v>142</v>
      </c>
      <c r="E43" s="75" t="s">
        <v>34</v>
      </c>
      <c r="F43" s="24" t="s">
        <v>636</v>
      </c>
      <c r="G43" s="45"/>
    </row>
    <row r="44" spans="1:7" s="4" customFormat="1" ht="29.25" customHeight="1">
      <c r="A44" s="26" t="s">
        <v>611</v>
      </c>
      <c r="B44" s="40" t="s">
        <v>599</v>
      </c>
      <c r="C44" s="24" t="s">
        <v>148</v>
      </c>
      <c r="D44" s="24" t="s">
        <v>142</v>
      </c>
      <c r="E44" s="75" t="s">
        <v>35</v>
      </c>
      <c r="F44" s="24"/>
      <c r="G44" s="45">
        <f>G45</f>
        <v>2122.3</v>
      </c>
    </row>
    <row r="45" spans="1:7" s="4" customFormat="1" ht="29.25" customHeight="1">
      <c r="A45" s="28" t="s">
        <v>11</v>
      </c>
      <c r="B45" s="40" t="s">
        <v>599</v>
      </c>
      <c r="C45" s="24" t="s">
        <v>148</v>
      </c>
      <c r="D45" s="24" t="s">
        <v>142</v>
      </c>
      <c r="E45" s="75" t="s">
        <v>35</v>
      </c>
      <c r="F45" s="24" t="s">
        <v>12</v>
      </c>
      <c r="G45" s="45">
        <f>G46</f>
        <v>2122.3</v>
      </c>
    </row>
    <row r="46" spans="1:7" s="4" customFormat="1" ht="29.25" customHeight="1">
      <c r="A46" s="131" t="s">
        <v>13</v>
      </c>
      <c r="B46" s="40" t="s">
        <v>599</v>
      </c>
      <c r="C46" s="24" t="s">
        <v>148</v>
      </c>
      <c r="D46" s="24" t="s">
        <v>142</v>
      </c>
      <c r="E46" s="75" t="s">
        <v>35</v>
      </c>
      <c r="F46" s="24" t="s">
        <v>644</v>
      </c>
      <c r="G46" s="45">
        <f>'расх 18 г'!G237</f>
        <v>2122.3</v>
      </c>
    </row>
    <row r="47" spans="1:7" s="4" customFormat="1" ht="29.25" customHeight="1" hidden="1">
      <c r="A47" s="26" t="s">
        <v>159</v>
      </c>
      <c r="B47" s="40" t="s">
        <v>599</v>
      </c>
      <c r="C47" s="24" t="s">
        <v>148</v>
      </c>
      <c r="D47" s="24" t="s">
        <v>142</v>
      </c>
      <c r="E47" s="75" t="s">
        <v>35</v>
      </c>
      <c r="F47" s="24" t="s">
        <v>160</v>
      </c>
      <c r="G47" s="45"/>
    </row>
    <row r="48" spans="1:7" s="4" customFormat="1" ht="29.25" customHeight="1" hidden="1">
      <c r="A48" s="26" t="s">
        <v>242</v>
      </c>
      <c r="B48" s="40" t="s">
        <v>599</v>
      </c>
      <c r="C48" s="24" t="s">
        <v>148</v>
      </c>
      <c r="D48" s="24" t="s">
        <v>142</v>
      </c>
      <c r="E48" s="75" t="s">
        <v>35</v>
      </c>
      <c r="F48" s="24" t="s">
        <v>161</v>
      </c>
      <c r="G48" s="45"/>
    </row>
    <row r="49" spans="1:7" s="4" customFormat="1" ht="29.25" customHeight="1">
      <c r="A49" s="26" t="s">
        <v>470</v>
      </c>
      <c r="B49" s="40" t="s">
        <v>599</v>
      </c>
      <c r="C49" s="24" t="s">
        <v>148</v>
      </c>
      <c r="D49" s="24" t="s">
        <v>142</v>
      </c>
      <c r="E49" s="75" t="s">
        <v>35</v>
      </c>
      <c r="F49" s="24" t="s">
        <v>14</v>
      </c>
      <c r="G49" s="45">
        <f>G51</f>
        <v>137.86</v>
      </c>
    </row>
    <row r="50" spans="1:7" s="4" customFormat="1" ht="29.25" customHeight="1" hidden="1">
      <c r="A50" s="26"/>
      <c r="B50" s="40"/>
      <c r="C50" s="24"/>
      <c r="D50" s="24"/>
      <c r="E50" s="75"/>
      <c r="F50" s="24"/>
      <c r="G50" s="45"/>
    </row>
    <row r="51" spans="1:7" s="4" customFormat="1" ht="29.25" customHeight="1">
      <c r="A51" s="26" t="s">
        <v>648</v>
      </c>
      <c r="B51" s="40" t="s">
        <v>599</v>
      </c>
      <c r="C51" s="24" t="s">
        <v>148</v>
      </c>
      <c r="D51" s="24" t="s">
        <v>142</v>
      </c>
      <c r="E51" s="75" t="s">
        <v>35</v>
      </c>
      <c r="F51" s="24" t="s">
        <v>647</v>
      </c>
      <c r="G51" s="45">
        <f>'расх 18 г'!G241</f>
        <v>137.86</v>
      </c>
    </row>
    <row r="52" spans="1:7" s="4" customFormat="1" ht="29.25" customHeight="1">
      <c r="A52" s="28" t="s">
        <v>366</v>
      </c>
      <c r="B52" s="40"/>
      <c r="C52" s="24"/>
      <c r="D52" s="24"/>
      <c r="E52" s="75" t="s">
        <v>368</v>
      </c>
      <c r="F52" s="24"/>
      <c r="G52" s="45">
        <f>'расх 18 г'!G243</f>
        <v>1120.4</v>
      </c>
    </row>
    <row r="53" spans="1:7" s="4" customFormat="1" ht="29.25" customHeight="1" hidden="1">
      <c r="A53" s="26"/>
      <c r="B53" s="40"/>
      <c r="C53" s="24"/>
      <c r="D53" s="24"/>
      <c r="E53" s="75"/>
      <c r="F53" s="24"/>
      <c r="G53" s="45"/>
    </row>
    <row r="54" spans="1:7" s="4" customFormat="1" ht="29.25" customHeight="1">
      <c r="A54" s="49" t="s">
        <v>612</v>
      </c>
      <c r="B54" s="47" t="s">
        <v>599</v>
      </c>
      <c r="C54" s="48" t="s">
        <v>148</v>
      </c>
      <c r="D54" s="48" t="s">
        <v>142</v>
      </c>
      <c r="E54" s="55" t="s">
        <v>36</v>
      </c>
      <c r="F54" s="66"/>
      <c r="G54" s="45">
        <f>G55+G62+G67</f>
        <v>1826.38</v>
      </c>
    </row>
    <row r="55" spans="1:7" s="4" customFormat="1" ht="29.25" customHeight="1">
      <c r="A55" s="63" t="s">
        <v>7</v>
      </c>
      <c r="B55" s="40" t="s">
        <v>599</v>
      </c>
      <c r="C55" s="24" t="s">
        <v>148</v>
      </c>
      <c r="D55" s="24" t="s">
        <v>142</v>
      </c>
      <c r="E55" s="52" t="s">
        <v>37</v>
      </c>
      <c r="F55" s="43" t="s">
        <v>343</v>
      </c>
      <c r="G55" s="45">
        <f>G56</f>
        <v>1053.48</v>
      </c>
    </row>
    <row r="56" spans="1:7" s="4" customFormat="1" ht="29.25" customHeight="1">
      <c r="A56" s="26" t="s">
        <v>70</v>
      </c>
      <c r="B56" s="40" t="s">
        <v>599</v>
      </c>
      <c r="C56" s="24" t="s">
        <v>148</v>
      </c>
      <c r="D56" s="24" t="s">
        <v>142</v>
      </c>
      <c r="E56" s="52" t="s">
        <v>38</v>
      </c>
      <c r="F56" s="43" t="s">
        <v>212</v>
      </c>
      <c r="G56" s="45">
        <f>'расх 18 г'!G254</f>
        <v>1053.48</v>
      </c>
    </row>
    <row r="57" spans="1:7" s="4" customFormat="1" ht="29.25" customHeight="1" hidden="1">
      <c r="A57" s="26" t="s">
        <v>49</v>
      </c>
      <c r="B57" s="40" t="s">
        <v>599</v>
      </c>
      <c r="C57" s="24" t="s">
        <v>148</v>
      </c>
      <c r="D57" s="24" t="s">
        <v>142</v>
      </c>
      <c r="E57" s="52" t="s">
        <v>38</v>
      </c>
      <c r="F57" s="24" t="s">
        <v>180</v>
      </c>
      <c r="G57" s="45"/>
    </row>
    <row r="58" spans="1:7" s="4" customFormat="1" ht="29.25" customHeight="1" hidden="1">
      <c r="A58" s="26" t="s">
        <v>50</v>
      </c>
      <c r="B58" s="40" t="s">
        <v>599</v>
      </c>
      <c r="C58" s="24" t="s">
        <v>148</v>
      </c>
      <c r="D58" s="24" t="s">
        <v>142</v>
      </c>
      <c r="E58" s="52" t="s">
        <v>38</v>
      </c>
      <c r="F58" s="24" t="s">
        <v>181</v>
      </c>
      <c r="G58" s="45"/>
    </row>
    <row r="59" spans="1:7" s="4" customFormat="1" ht="29.25" customHeight="1" hidden="1">
      <c r="A59" s="26" t="s">
        <v>51</v>
      </c>
      <c r="B59" s="40" t="s">
        <v>599</v>
      </c>
      <c r="C59" s="24" t="s">
        <v>148</v>
      </c>
      <c r="D59" s="24" t="s">
        <v>142</v>
      </c>
      <c r="E59" s="52" t="s">
        <v>38</v>
      </c>
      <c r="F59" s="24" t="s">
        <v>636</v>
      </c>
      <c r="G59" s="45"/>
    </row>
    <row r="60" spans="1:7" s="4" customFormat="1" ht="29.25" customHeight="1" hidden="1">
      <c r="A60" s="26"/>
      <c r="B60" s="40"/>
      <c r="C60" s="24"/>
      <c r="D60" s="24"/>
      <c r="E60" s="55"/>
      <c r="F60" s="24"/>
      <c r="G60" s="45"/>
    </row>
    <row r="61" spans="1:7" s="4" customFormat="1" ht="29.25" customHeight="1" hidden="1">
      <c r="A61" s="26"/>
      <c r="B61" s="40"/>
      <c r="C61" s="24"/>
      <c r="D61" s="24"/>
      <c r="E61" s="55"/>
      <c r="F61" s="24"/>
      <c r="G61" s="45"/>
    </row>
    <row r="62" spans="1:7" s="4" customFormat="1" ht="29.25" customHeight="1">
      <c r="A62" s="26" t="s">
        <v>613</v>
      </c>
      <c r="B62" s="40" t="s">
        <v>599</v>
      </c>
      <c r="C62" s="24" t="s">
        <v>148</v>
      </c>
      <c r="D62" s="24" t="s">
        <v>142</v>
      </c>
      <c r="E62" s="52" t="s">
        <v>39</v>
      </c>
      <c r="F62" s="24"/>
      <c r="G62" s="45">
        <f>G63</f>
        <v>271.9</v>
      </c>
    </row>
    <row r="63" spans="1:7" s="4" customFormat="1" ht="29.25" customHeight="1">
      <c r="A63" s="28" t="s">
        <v>11</v>
      </c>
      <c r="B63" s="40" t="s">
        <v>599</v>
      </c>
      <c r="C63" s="24" t="s">
        <v>148</v>
      </c>
      <c r="D63" s="24" t="s">
        <v>142</v>
      </c>
      <c r="E63" s="52" t="s">
        <v>39</v>
      </c>
      <c r="F63" s="24" t="s">
        <v>12</v>
      </c>
      <c r="G63" s="45">
        <f>G64</f>
        <v>271.9</v>
      </c>
    </row>
    <row r="64" spans="1:7" s="4" customFormat="1" ht="29.25" customHeight="1">
      <c r="A64" s="131" t="s">
        <v>13</v>
      </c>
      <c r="B64" s="40" t="s">
        <v>599</v>
      </c>
      <c r="C64" s="24" t="s">
        <v>148</v>
      </c>
      <c r="D64" s="24" t="s">
        <v>142</v>
      </c>
      <c r="E64" s="52" t="s">
        <v>39</v>
      </c>
      <c r="F64" s="24" t="s">
        <v>644</v>
      </c>
      <c r="G64" s="45">
        <f>'расх 18 г'!G262</f>
        <v>271.9</v>
      </c>
    </row>
    <row r="65" spans="1:7" s="4" customFormat="1" ht="29.25" customHeight="1" hidden="1">
      <c r="A65" s="26" t="s">
        <v>159</v>
      </c>
      <c r="B65" s="40" t="s">
        <v>599</v>
      </c>
      <c r="C65" s="24" t="s">
        <v>148</v>
      </c>
      <c r="D65" s="24" t="s">
        <v>142</v>
      </c>
      <c r="E65" s="52" t="s">
        <v>39</v>
      </c>
      <c r="F65" s="24" t="s">
        <v>160</v>
      </c>
      <c r="G65" s="45"/>
    </row>
    <row r="66" spans="1:7" s="4" customFormat="1" ht="29.25" customHeight="1" hidden="1">
      <c r="A66" s="26" t="s">
        <v>242</v>
      </c>
      <c r="B66" s="40" t="s">
        <v>599</v>
      </c>
      <c r="C66" s="24" t="s">
        <v>148</v>
      </c>
      <c r="D66" s="24" t="s">
        <v>142</v>
      </c>
      <c r="E66" s="52" t="s">
        <v>39</v>
      </c>
      <c r="F66" s="24" t="s">
        <v>161</v>
      </c>
      <c r="G66" s="45"/>
    </row>
    <row r="67" spans="1:7" s="4" customFormat="1" ht="29.25" customHeight="1">
      <c r="A67" s="28" t="s">
        <v>367</v>
      </c>
      <c r="B67" s="40"/>
      <c r="C67" s="24"/>
      <c r="D67" s="24"/>
      <c r="E67" s="75" t="s">
        <v>369</v>
      </c>
      <c r="F67" s="24"/>
      <c r="G67" s="45">
        <f>'расх 18 г'!G265</f>
        <v>501</v>
      </c>
    </row>
    <row r="68" spans="1:7" s="4" customFormat="1" ht="29.25" customHeight="1">
      <c r="A68" s="49" t="s">
        <v>614</v>
      </c>
      <c r="B68" s="47" t="s">
        <v>599</v>
      </c>
      <c r="C68" s="48" t="s">
        <v>148</v>
      </c>
      <c r="D68" s="48" t="s">
        <v>142</v>
      </c>
      <c r="E68" s="55" t="s">
        <v>40</v>
      </c>
      <c r="F68" s="48"/>
      <c r="G68" s="45">
        <f>G69</f>
        <v>118.4</v>
      </c>
    </row>
    <row r="69" spans="1:7" s="4" customFormat="1" ht="29.25" customHeight="1">
      <c r="A69" s="63" t="s">
        <v>615</v>
      </c>
      <c r="B69" s="40" t="s">
        <v>599</v>
      </c>
      <c r="C69" s="24" t="s">
        <v>148</v>
      </c>
      <c r="D69" s="24" t="s">
        <v>142</v>
      </c>
      <c r="E69" s="52" t="s">
        <v>41</v>
      </c>
      <c r="F69" s="24"/>
      <c r="G69" s="45">
        <f>G70</f>
        <v>118.4</v>
      </c>
    </row>
    <row r="70" spans="1:7" s="4" customFormat="1" ht="29.25" customHeight="1">
      <c r="A70" s="63" t="s">
        <v>7</v>
      </c>
      <c r="B70" s="40" t="s">
        <v>599</v>
      </c>
      <c r="C70" s="24" t="s">
        <v>148</v>
      </c>
      <c r="D70" s="24" t="s">
        <v>142</v>
      </c>
      <c r="E70" s="52" t="s">
        <v>41</v>
      </c>
      <c r="F70" s="43" t="s">
        <v>343</v>
      </c>
      <c r="G70" s="45">
        <f>G71</f>
        <v>118.4</v>
      </c>
    </row>
    <row r="71" spans="1:7" s="4" customFormat="1" ht="29.25" customHeight="1">
      <c r="A71" s="26" t="s">
        <v>70</v>
      </c>
      <c r="B71" s="40" t="s">
        <v>599</v>
      </c>
      <c r="C71" s="24" t="s">
        <v>148</v>
      </c>
      <c r="D71" s="24" t="s">
        <v>142</v>
      </c>
      <c r="E71" s="52" t="s">
        <v>41</v>
      </c>
      <c r="F71" s="43" t="s">
        <v>212</v>
      </c>
      <c r="G71" s="45">
        <f>'расх 18 г'!G273</f>
        <v>118.4</v>
      </c>
    </row>
    <row r="72" spans="1:7" s="121" customFormat="1" ht="27">
      <c r="A72" s="68" t="s">
        <v>601</v>
      </c>
      <c r="B72" s="40"/>
      <c r="C72" s="24"/>
      <c r="D72" s="24"/>
      <c r="E72" s="78" t="s">
        <v>29</v>
      </c>
      <c r="F72" s="73"/>
      <c r="G72" s="179">
        <f>G73</f>
        <v>2025.06</v>
      </c>
    </row>
    <row r="73" spans="1:7" s="72" customFormat="1" ht="30" customHeight="1">
      <c r="A73" s="333" t="s">
        <v>602</v>
      </c>
      <c r="B73" s="40"/>
      <c r="C73" s="24"/>
      <c r="D73" s="24"/>
      <c r="E73" s="55" t="s">
        <v>30</v>
      </c>
      <c r="F73" s="66"/>
      <c r="G73" s="45">
        <f>G74+G76+G78</f>
        <v>2025.06</v>
      </c>
    </row>
    <row r="74" spans="1:7" s="4" customFormat="1" ht="27.75" customHeight="1">
      <c r="A74" s="131" t="s">
        <v>407</v>
      </c>
      <c r="B74" s="40"/>
      <c r="C74" s="24"/>
      <c r="D74" s="24"/>
      <c r="E74" s="75" t="s">
        <v>405</v>
      </c>
      <c r="F74" s="43" t="s">
        <v>12</v>
      </c>
      <c r="G74" s="45">
        <f>G75</f>
        <v>1656.868</v>
      </c>
    </row>
    <row r="75" spans="1:7" s="4" customFormat="1" ht="27.75" customHeight="1">
      <c r="A75" s="28" t="s">
        <v>11</v>
      </c>
      <c r="B75" s="40"/>
      <c r="C75" s="24"/>
      <c r="D75" s="24"/>
      <c r="E75" s="75" t="s">
        <v>405</v>
      </c>
      <c r="F75" s="29" t="s">
        <v>644</v>
      </c>
      <c r="G75" s="45">
        <f>'расх 18 г'!G195</f>
        <v>1656.868</v>
      </c>
    </row>
    <row r="76" spans="1:7" s="4" customFormat="1" ht="25.5">
      <c r="A76" s="131" t="s">
        <v>408</v>
      </c>
      <c r="B76" s="40"/>
      <c r="C76" s="24"/>
      <c r="D76" s="24"/>
      <c r="E76" s="75" t="s">
        <v>406</v>
      </c>
      <c r="F76" s="29" t="s">
        <v>12</v>
      </c>
      <c r="G76" s="45">
        <f>G77</f>
        <v>184.096</v>
      </c>
    </row>
    <row r="77" spans="1:7" s="4" customFormat="1" ht="27.75" customHeight="1">
      <c r="A77" s="28" t="s">
        <v>11</v>
      </c>
      <c r="B77" s="40"/>
      <c r="C77" s="24"/>
      <c r="D77" s="24"/>
      <c r="E77" s="75" t="s">
        <v>406</v>
      </c>
      <c r="F77" s="29" t="s">
        <v>644</v>
      </c>
      <c r="G77" s="45">
        <f>'расх 18 г'!G199</f>
        <v>184.096</v>
      </c>
    </row>
    <row r="78" spans="1:7" s="4" customFormat="1" ht="27.75" customHeight="1">
      <c r="A78" s="131" t="s">
        <v>410</v>
      </c>
      <c r="B78" s="40"/>
      <c r="C78" s="24"/>
      <c r="D78" s="24"/>
      <c r="E78" s="75" t="s">
        <v>409</v>
      </c>
      <c r="F78" s="29" t="s">
        <v>12</v>
      </c>
      <c r="G78" s="45">
        <f>G79</f>
        <v>184.096</v>
      </c>
    </row>
    <row r="79" spans="1:7" s="4" customFormat="1" ht="27.75" customHeight="1">
      <c r="A79" s="28" t="s">
        <v>11</v>
      </c>
      <c r="B79" s="40"/>
      <c r="C79" s="24"/>
      <c r="D79" s="24"/>
      <c r="E79" s="75" t="s">
        <v>409</v>
      </c>
      <c r="F79" s="29" t="s">
        <v>644</v>
      </c>
      <c r="G79" s="45">
        <f>'расх 18 г'!G203</f>
        <v>184.096</v>
      </c>
    </row>
    <row r="80" spans="1:7" s="4" customFormat="1" ht="27.75" customHeight="1">
      <c r="A80" s="375" t="s">
        <v>381</v>
      </c>
      <c r="B80" s="40"/>
      <c r="C80" s="24"/>
      <c r="D80" s="24"/>
      <c r="E80" s="78" t="s">
        <v>491</v>
      </c>
      <c r="F80" s="29"/>
      <c r="G80" s="179">
        <f>G81</f>
        <v>2423.15221</v>
      </c>
    </row>
    <row r="81" spans="1:7" s="4" customFormat="1" ht="39" customHeight="1">
      <c r="A81" s="347" t="s">
        <v>383</v>
      </c>
      <c r="B81" s="40"/>
      <c r="C81" s="24"/>
      <c r="D81" s="24"/>
      <c r="E81" s="75" t="s">
        <v>493</v>
      </c>
      <c r="F81" s="29"/>
      <c r="G81" s="45">
        <f>G82</f>
        <v>2423.15221</v>
      </c>
    </row>
    <row r="82" spans="1:7" s="4" customFormat="1" ht="27.75" customHeight="1">
      <c r="A82" s="28" t="s">
        <v>11</v>
      </c>
      <c r="B82" s="40"/>
      <c r="C82" s="24"/>
      <c r="D82" s="24"/>
      <c r="E82" s="75" t="s">
        <v>385</v>
      </c>
      <c r="F82" s="29" t="s">
        <v>12</v>
      </c>
      <c r="G82" s="45">
        <f>G83</f>
        <v>2423.15221</v>
      </c>
    </row>
    <row r="83" spans="1:7" s="4" customFormat="1" ht="27.75" customHeight="1">
      <c r="A83" s="131" t="s">
        <v>13</v>
      </c>
      <c r="B83" s="40"/>
      <c r="C83" s="24"/>
      <c r="D83" s="24"/>
      <c r="E83" s="75" t="s">
        <v>385</v>
      </c>
      <c r="F83" s="29" t="s">
        <v>644</v>
      </c>
      <c r="G83" s="45">
        <f>'РБА 2018'!G131</f>
        <v>2423.15221</v>
      </c>
    </row>
    <row r="84" spans="1:7" s="4" customFormat="1" ht="27.75" customHeight="1" hidden="1">
      <c r="A84" s="28"/>
      <c r="B84" s="40"/>
      <c r="C84" s="24"/>
      <c r="D84" s="24"/>
      <c r="E84" s="75"/>
      <c r="F84" s="29"/>
      <c r="G84" s="45"/>
    </row>
    <row r="85" spans="1:10" s="4" customFormat="1" ht="25.5" customHeight="1">
      <c r="A85" s="119" t="s">
        <v>488</v>
      </c>
      <c r="B85" s="128"/>
      <c r="C85" s="120"/>
      <c r="D85" s="120"/>
      <c r="E85" s="120"/>
      <c r="F85" s="120"/>
      <c r="G85" s="112">
        <f>G9+G21+G28+G36+G72+G80</f>
        <v>25434.520249999998</v>
      </c>
      <c r="J85" s="132"/>
    </row>
    <row r="86" spans="1:7" s="4" customFormat="1" ht="28.5" customHeight="1">
      <c r="A86" s="122" t="s">
        <v>6</v>
      </c>
      <c r="B86" s="39" t="s">
        <v>484</v>
      </c>
      <c r="C86" s="59" t="s">
        <v>142</v>
      </c>
      <c r="D86" s="59" t="s">
        <v>143</v>
      </c>
      <c r="E86" s="59" t="s">
        <v>546</v>
      </c>
      <c r="F86" s="60"/>
      <c r="G86" s="61">
        <f>G87</f>
        <v>846</v>
      </c>
    </row>
    <row r="87" spans="1:7" s="4" customFormat="1" ht="15.75">
      <c r="A87" s="15" t="s">
        <v>633</v>
      </c>
      <c r="B87" s="40" t="s">
        <v>484</v>
      </c>
      <c r="C87" s="95" t="s">
        <v>142</v>
      </c>
      <c r="D87" s="95" t="s">
        <v>143</v>
      </c>
      <c r="E87" s="74" t="s">
        <v>547</v>
      </c>
      <c r="F87" s="95"/>
      <c r="G87" s="96">
        <f>G88</f>
        <v>846</v>
      </c>
    </row>
    <row r="88" spans="1:7" s="4" customFormat="1" ht="25.5">
      <c r="A88" s="15" t="s">
        <v>634</v>
      </c>
      <c r="B88" s="40" t="s">
        <v>484</v>
      </c>
      <c r="C88" s="74" t="s">
        <v>142</v>
      </c>
      <c r="D88" s="74" t="s">
        <v>143</v>
      </c>
      <c r="E88" s="74" t="s">
        <v>548</v>
      </c>
      <c r="F88" s="95"/>
      <c r="G88" s="96">
        <f>G89</f>
        <v>846</v>
      </c>
    </row>
    <row r="89" spans="1:7" s="72" customFormat="1" ht="27" customHeight="1">
      <c r="A89" s="63" t="s">
        <v>7</v>
      </c>
      <c r="B89" s="40" t="s">
        <v>484</v>
      </c>
      <c r="C89" s="74" t="s">
        <v>142</v>
      </c>
      <c r="D89" s="74" t="s">
        <v>143</v>
      </c>
      <c r="E89" s="74" t="s">
        <v>548</v>
      </c>
      <c r="F89" s="95" t="s">
        <v>343</v>
      </c>
      <c r="G89" s="96">
        <f>G90</f>
        <v>846</v>
      </c>
    </row>
    <row r="90" spans="1:7" s="4" customFormat="1" ht="15" customHeight="1">
      <c r="A90" s="63" t="s">
        <v>8</v>
      </c>
      <c r="B90" s="40" t="s">
        <v>484</v>
      </c>
      <c r="C90" s="74" t="s">
        <v>142</v>
      </c>
      <c r="D90" s="74" t="s">
        <v>143</v>
      </c>
      <c r="E90" s="74" t="s">
        <v>548</v>
      </c>
      <c r="F90" s="95" t="s">
        <v>249</v>
      </c>
      <c r="G90" s="96">
        <f>'расх 18 г'!G15</f>
        <v>846</v>
      </c>
    </row>
    <row r="91" spans="1:10" s="4" customFormat="1" ht="25.5" customHeight="1" hidden="1">
      <c r="A91" s="97" t="s">
        <v>635</v>
      </c>
      <c r="B91" s="64" t="s">
        <v>484</v>
      </c>
      <c r="C91" s="91" t="s">
        <v>142</v>
      </c>
      <c r="D91" s="91" t="s">
        <v>143</v>
      </c>
      <c r="E91" s="91" t="s">
        <v>548</v>
      </c>
      <c r="F91" s="91">
        <v>121</v>
      </c>
      <c r="G91" s="98"/>
      <c r="J91" s="132"/>
    </row>
    <row r="92" spans="1:7" s="4" customFormat="1" ht="51.75" customHeight="1" hidden="1">
      <c r="A92" s="97" t="s">
        <v>637</v>
      </c>
      <c r="B92" s="64" t="s">
        <v>484</v>
      </c>
      <c r="C92" s="91" t="s">
        <v>142</v>
      </c>
      <c r="D92" s="91" t="s">
        <v>143</v>
      </c>
      <c r="E92" s="91" t="s">
        <v>548</v>
      </c>
      <c r="F92" s="91" t="s">
        <v>638</v>
      </c>
      <c r="G92" s="98"/>
    </row>
    <row r="93" spans="1:7" s="4" customFormat="1" ht="17.25" customHeight="1">
      <c r="A93" s="122" t="s">
        <v>639</v>
      </c>
      <c r="B93" s="39" t="s">
        <v>484</v>
      </c>
      <c r="C93" s="36" t="s">
        <v>142</v>
      </c>
      <c r="D93" s="36" t="s">
        <v>145</v>
      </c>
      <c r="E93" s="59" t="s">
        <v>549</v>
      </c>
      <c r="F93" s="36"/>
      <c r="G93" s="37">
        <f>G94</f>
        <v>670</v>
      </c>
    </row>
    <row r="94" spans="1:7" s="4" customFormat="1" ht="15.75">
      <c r="A94" s="99" t="s">
        <v>9</v>
      </c>
      <c r="B94" s="40" t="s">
        <v>484</v>
      </c>
      <c r="C94" s="29" t="s">
        <v>142</v>
      </c>
      <c r="D94" s="29" t="s">
        <v>145</v>
      </c>
      <c r="E94" s="74" t="s">
        <v>550</v>
      </c>
      <c r="F94" s="43"/>
      <c r="G94" s="45">
        <f>G95</f>
        <v>670</v>
      </c>
    </row>
    <row r="95" spans="1:7" s="4" customFormat="1" ht="25.5">
      <c r="A95" s="15" t="s">
        <v>634</v>
      </c>
      <c r="B95" s="40" t="s">
        <v>484</v>
      </c>
      <c r="C95" s="29" t="s">
        <v>142</v>
      </c>
      <c r="D95" s="29" t="s">
        <v>145</v>
      </c>
      <c r="E95" s="74" t="s">
        <v>551</v>
      </c>
      <c r="F95" s="43"/>
      <c r="G95" s="96">
        <f>G96</f>
        <v>670</v>
      </c>
    </row>
    <row r="96" spans="1:7" s="4" customFormat="1" ht="39.75" customHeight="1">
      <c r="A96" s="63" t="s">
        <v>7</v>
      </c>
      <c r="B96" s="40" t="s">
        <v>484</v>
      </c>
      <c r="C96" s="29" t="s">
        <v>142</v>
      </c>
      <c r="D96" s="29" t="s">
        <v>145</v>
      </c>
      <c r="E96" s="74" t="s">
        <v>551</v>
      </c>
      <c r="F96" s="43" t="s">
        <v>343</v>
      </c>
      <c r="G96" s="96">
        <f>G97</f>
        <v>670</v>
      </c>
    </row>
    <row r="97" spans="1:10" s="4" customFormat="1" ht="26.25" customHeight="1">
      <c r="A97" s="63" t="s">
        <v>8</v>
      </c>
      <c r="B97" s="40" t="s">
        <v>484</v>
      </c>
      <c r="C97" s="29" t="s">
        <v>142</v>
      </c>
      <c r="D97" s="29" t="s">
        <v>145</v>
      </c>
      <c r="E97" s="74" t="s">
        <v>551</v>
      </c>
      <c r="F97" s="43" t="s">
        <v>249</v>
      </c>
      <c r="G97" s="96">
        <f>'расх 18 г'!G23</f>
        <v>670</v>
      </c>
      <c r="J97" s="133"/>
    </row>
    <row r="98" spans="1:7" s="4" customFormat="1" ht="27" customHeight="1" hidden="1">
      <c r="A98" s="97" t="s">
        <v>635</v>
      </c>
      <c r="B98" s="64" t="s">
        <v>484</v>
      </c>
      <c r="C98" s="91" t="s">
        <v>142</v>
      </c>
      <c r="D98" s="91" t="s">
        <v>145</v>
      </c>
      <c r="E98" s="91" t="s">
        <v>551</v>
      </c>
      <c r="F98" s="91">
        <v>121</v>
      </c>
      <c r="G98" s="98"/>
    </row>
    <row r="99" spans="1:7" s="4" customFormat="1" ht="52.5" customHeight="1" hidden="1">
      <c r="A99" s="97" t="s">
        <v>637</v>
      </c>
      <c r="B99" s="64" t="s">
        <v>484</v>
      </c>
      <c r="C99" s="91" t="s">
        <v>142</v>
      </c>
      <c r="D99" s="91" t="s">
        <v>145</v>
      </c>
      <c r="E99" s="91" t="s">
        <v>551</v>
      </c>
      <c r="F99" s="91" t="s">
        <v>638</v>
      </c>
      <c r="G99" s="98"/>
    </row>
    <row r="100" spans="1:7" s="4" customFormat="1" ht="26.25" customHeight="1">
      <c r="A100" s="58" t="s">
        <v>640</v>
      </c>
      <c r="B100" s="40" t="s">
        <v>484</v>
      </c>
      <c r="C100" s="29" t="s">
        <v>142</v>
      </c>
      <c r="D100" s="29" t="s">
        <v>144</v>
      </c>
      <c r="E100" s="59" t="s">
        <v>552</v>
      </c>
      <c r="F100" s="36"/>
      <c r="G100" s="67">
        <f>G101+G149+G190</f>
        <v>12400.6031</v>
      </c>
    </row>
    <row r="101" spans="1:7" s="4" customFormat="1" ht="25.5">
      <c r="A101" s="28" t="s">
        <v>10</v>
      </c>
      <c r="B101" s="40" t="s">
        <v>484</v>
      </c>
      <c r="C101" s="29" t="s">
        <v>142</v>
      </c>
      <c r="D101" s="29" t="s">
        <v>144</v>
      </c>
      <c r="E101" s="74" t="s">
        <v>553</v>
      </c>
      <c r="F101" s="29"/>
      <c r="G101" s="53">
        <f>G102+G108</f>
        <v>8462.3758</v>
      </c>
    </row>
    <row r="102" spans="1:7" s="4" customFormat="1" ht="25.5">
      <c r="A102" s="15" t="s">
        <v>634</v>
      </c>
      <c r="B102" s="40" t="s">
        <v>484</v>
      </c>
      <c r="C102" s="29" t="s">
        <v>142</v>
      </c>
      <c r="D102" s="29" t="s">
        <v>144</v>
      </c>
      <c r="E102" s="74" t="s">
        <v>554</v>
      </c>
      <c r="F102" s="29"/>
      <c r="G102" s="100">
        <f>G103</f>
        <v>6835.99676</v>
      </c>
    </row>
    <row r="103" spans="1:7" s="4" customFormat="1" ht="41.25" customHeight="1">
      <c r="A103" s="63" t="s">
        <v>7</v>
      </c>
      <c r="B103" s="40" t="s">
        <v>484</v>
      </c>
      <c r="C103" s="29" t="s">
        <v>142</v>
      </c>
      <c r="D103" s="29" t="s">
        <v>144</v>
      </c>
      <c r="E103" s="74" t="s">
        <v>554</v>
      </c>
      <c r="F103" s="29" t="s">
        <v>343</v>
      </c>
      <c r="G103" s="355">
        <f>G104</f>
        <v>6835.99676</v>
      </c>
    </row>
    <row r="104" spans="1:7" s="4" customFormat="1" ht="19.5" customHeight="1">
      <c r="A104" s="15" t="s">
        <v>643</v>
      </c>
      <c r="B104" s="40" t="s">
        <v>484</v>
      </c>
      <c r="C104" s="29" t="s">
        <v>142</v>
      </c>
      <c r="D104" s="29" t="s">
        <v>144</v>
      </c>
      <c r="E104" s="74" t="s">
        <v>554</v>
      </c>
      <c r="F104" s="29" t="s">
        <v>249</v>
      </c>
      <c r="G104" s="355">
        <f>'расх 18 г'!G31</f>
        <v>6835.99676</v>
      </c>
    </row>
    <row r="105" spans="1:7" s="4" customFormat="1" ht="29.25" customHeight="1" hidden="1">
      <c r="A105" s="97" t="s">
        <v>635</v>
      </c>
      <c r="B105" s="64" t="s">
        <v>484</v>
      </c>
      <c r="C105" s="76" t="s">
        <v>142</v>
      </c>
      <c r="D105" s="76" t="s">
        <v>144</v>
      </c>
      <c r="E105" s="91" t="s">
        <v>554</v>
      </c>
      <c r="F105" s="76" t="s">
        <v>157</v>
      </c>
      <c r="G105" s="361">
        <v>5080</v>
      </c>
    </row>
    <row r="106" spans="1:7" s="4" customFormat="1" ht="28.5" customHeight="1" hidden="1">
      <c r="A106" s="97" t="s">
        <v>646</v>
      </c>
      <c r="B106" s="64" t="s">
        <v>484</v>
      </c>
      <c r="C106" s="76" t="s">
        <v>142</v>
      </c>
      <c r="D106" s="76" t="s">
        <v>144</v>
      </c>
      <c r="E106" s="91" t="s">
        <v>554</v>
      </c>
      <c r="F106" s="76" t="s">
        <v>158</v>
      </c>
      <c r="G106" s="361">
        <v>2.34</v>
      </c>
    </row>
    <row r="107" spans="1:7" s="4" customFormat="1" ht="38.25" hidden="1">
      <c r="A107" s="97" t="s">
        <v>637</v>
      </c>
      <c r="B107" s="64" t="s">
        <v>484</v>
      </c>
      <c r="C107" s="76" t="s">
        <v>142</v>
      </c>
      <c r="D107" s="76" t="s">
        <v>144</v>
      </c>
      <c r="E107" s="91" t="s">
        <v>554</v>
      </c>
      <c r="F107" s="76" t="s">
        <v>638</v>
      </c>
      <c r="G107" s="361">
        <v>1417.445</v>
      </c>
    </row>
    <row r="108" spans="1:7" s="4" customFormat="1" ht="27" customHeight="1">
      <c r="A108" s="15" t="s">
        <v>642</v>
      </c>
      <c r="B108" s="40" t="s">
        <v>484</v>
      </c>
      <c r="C108" s="29" t="s">
        <v>142</v>
      </c>
      <c r="D108" s="29" t="s">
        <v>144</v>
      </c>
      <c r="E108" s="74" t="s">
        <v>555</v>
      </c>
      <c r="F108" s="29"/>
      <c r="G108" s="361">
        <f>G109+G113</f>
        <v>1626.3790399999998</v>
      </c>
    </row>
    <row r="109" spans="1:7" s="4" customFormat="1" ht="16.5" customHeight="1">
      <c r="A109" s="28" t="s">
        <v>11</v>
      </c>
      <c r="B109" s="40" t="s">
        <v>484</v>
      </c>
      <c r="C109" s="29" t="s">
        <v>142</v>
      </c>
      <c r="D109" s="29" t="s">
        <v>144</v>
      </c>
      <c r="E109" s="74" t="s">
        <v>555</v>
      </c>
      <c r="F109" s="29" t="s">
        <v>12</v>
      </c>
      <c r="G109" s="361">
        <f>G110</f>
        <v>1355.7105</v>
      </c>
    </row>
    <row r="110" spans="1:7" s="4" customFormat="1" ht="16.5" customHeight="1">
      <c r="A110" s="15" t="s">
        <v>13</v>
      </c>
      <c r="B110" s="40" t="s">
        <v>484</v>
      </c>
      <c r="C110" s="29" t="s">
        <v>142</v>
      </c>
      <c r="D110" s="29" t="s">
        <v>144</v>
      </c>
      <c r="E110" s="74" t="s">
        <v>555</v>
      </c>
      <c r="F110" s="29" t="s">
        <v>644</v>
      </c>
      <c r="G110" s="45">
        <f>'расх 18 г'!G37</f>
        <v>1355.7105</v>
      </c>
    </row>
    <row r="111" spans="1:7" s="4" customFormat="1" ht="66.75" customHeight="1" hidden="1">
      <c r="A111" s="69" t="s">
        <v>159</v>
      </c>
      <c r="B111" s="64" t="s">
        <v>484</v>
      </c>
      <c r="C111" s="76" t="s">
        <v>142</v>
      </c>
      <c r="D111" s="76" t="s">
        <v>144</v>
      </c>
      <c r="E111" s="91" t="s">
        <v>555</v>
      </c>
      <c r="F111" s="76" t="s">
        <v>160</v>
      </c>
      <c r="G111" s="53">
        <v>441.02</v>
      </c>
    </row>
    <row r="112" spans="1:7" s="4" customFormat="1" ht="18" customHeight="1" hidden="1">
      <c r="A112" s="69" t="s">
        <v>242</v>
      </c>
      <c r="B112" s="64" t="s">
        <v>484</v>
      </c>
      <c r="C112" s="76" t="s">
        <v>142</v>
      </c>
      <c r="D112" s="76" t="s">
        <v>144</v>
      </c>
      <c r="E112" s="91" t="s">
        <v>555</v>
      </c>
      <c r="F112" s="76" t="s">
        <v>161</v>
      </c>
      <c r="G112" s="53">
        <v>1044.489</v>
      </c>
    </row>
    <row r="113" spans="1:7" s="4" customFormat="1" ht="17.25" customHeight="1">
      <c r="A113" s="28" t="s">
        <v>470</v>
      </c>
      <c r="B113" s="40" t="s">
        <v>484</v>
      </c>
      <c r="C113" s="29" t="s">
        <v>142</v>
      </c>
      <c r="D113" s="29" t="s">
        <v>144</v>
      </c>
      <c r="E113" s="74" t="s">
        <v>555</v>
      </c>
      <c r="F113" s="29" t="s">
        <v>14</v>
      </c>
      <c r="G113" s="361">
        <f>G114+G116</f>
        <v>270.66854</v>
      </c>
    </row>
    <row r="114" spans="1:7" s="4" customFormat="1" ht="17.25" customHeight="1" hidden="1">
      <c r="A114" s="28" t="s">
        <v>15</v>
      </c>
      <c r="B114" s="40" t="s">
        <v>484</v>
      </c>
      <c r="C114" s="29" t="s">
        <v>142</v>
      </c>
      <c r="D114" s="29" t="s">
        <v>144</v>
      </c>
      <c r="E114" s="123" t="s">
        <v>555</v>
      </c>
      <c r="F114" s="29" t="s">
        <v>16</v>
      </c>
      <c r="G114" s="45">
        <f>'расх 18 г'!G41</f>
        <v>0</v>
      </c>
    </row>
    <row r="115" spans="1:7" ht="39.75" customHeight="1" hidden="1">
      <c r="A115" s="102" t="s">
        <v>17</v>
      </c>
      <c r="B115" s="64" t="s">
        <v>484</v>
      </c>
      <c r="C115" s="76" t="s">
        <v>142</v>
      </c>
      <c r="D115" s="76" t="s">
        <v>144</v>
      </c>
      <c r="E115" s="91" t="s">
        <v>555</v>
      </c>
      <c r="F115" s="76" t="s">
        <v>76</v>
      </c>
      <c r="G115" s="45"/>
    </row>
    <row r="116" spans="1:7" ht="15.75" customHeight="1">
      <c r="A116" s="28" t="s">
        <v>18</v>
      </c>
      <c r="B116" s="40" t="s">
        <v>484</v>
      </c>
      <c r="C116" s="29" t="s">
        <v>142</v>
      </c>
      <c r="D116" s="29" t="s">
        <v>144</v>
      </c>
      <c r="E116" s="74" t="s">
        <v>555</v>
      </c>
      <c r="F116" s="29" t="s">
        <v>647</v>
      </c>
      <c r="G116" s="361">
        <f>'расх 18 г'!G43</f>
        <v>270.66854</v>
      </c>
    </row>
    <row r="117" spans="1:7" ht="27" customHeight="1" hidden="1">
      <c r="A117" s="69" t="s">
        <v>19</v>
      </c>
      <c r="B117" s="64" t="s">
        <v>484</v>
      </c>
      <c r="C117" s="76" t="s">
        <v>142</v>
      </c>
      <c r="D117" s="76" t="s">
        <v>144</v>
      </c>
      <c r="E117" s="91" t="s">
        <v>555</v>
      </c>
      <c r="F117" s="76" t="s">
        <v>163</v>
      </c>
      <c r="G117" s="45"/>
    </row>
    <row r="118" spans="1:7" ht="42" customHeight="1" hidden="1">
      <c r="A118" s="69" t="s">
        <v>650</v>
      </c>
      <c r="B118" s="64" t="s">
        <v>484</v>
      </c>
      <c r="C118" s="76" t="s">
        <v>142</v>
      </c>
      <c r="D118" s="76" t="s">
        <v>144</v>
      </c>
      <c r="E118" s="91" t="s">
        <v>555</v>
      </c>
      <c r="F118" s="76" t="s">
        <v>649</v>
      </c>
      <c r="G118" s="45"/>
    </row>
    <row r="119" spans="1:7" ht="16.5" customHeight="1" hidden="1">
      <c r="A119" s="28" t="s">
        <v>640</v>
      </c>
      <c r="B119" s="40" t="s">
        <v>484</v>
      </c>
      <c r="C119" s="29" t="s">
        <v>148</v>
      </c>
      <c r="D119" s="29" t="s">
        <v>142</v>
      </c>
      <c r="E119" s="74" t="s">
        <v>552</v>
      </c>
      <c r="F119" s="22"/>
      <c r="G119" s="90">
        <f>G120</f>
        <v>0</v>
      </c>
    </row>
    <row r="120" spans="1:7" ht="15.75" hidden="1">
      <c r="A120" s="49" t="s">
        <v>652</v>
      </c>
      <c r="B120" s="40" t="s">
        <v>484</v>
      </c>
      <c r="C120" s="29" t="s">
        <v>148</v>
      </c>
      <c r="D120" s="29" t="s">
        <v>142</v>
      </c>
      <c r="E120" s="74" t="s">
        <v>571</v>
      </c>
      <c r="F120" s="22"/>
      <c r="G120" s="90">
        <f>G121+G127+G136+G144+G133</f>
        <v>0</v>
      </c>
    </row>
    <row r="121" spans="1:7" ht="28.5" customHeight="1" hidden="1">
      <c r="A121" s="28" t="s">
        <v>48</v>
      </c>
      <c r="B121" s="40" t="s">
        <v>484</v>
      </c>
      <c r="C121" s="29" t="s">
        <v>148</v>
      </c>
      <c r="D121" s="29" t="s">
        <v>142</v>
      </c>
      <c r="E121" s="74" t="s">
        <v>572</v>
      </c>
      <c r="F121" s="22"/>
      <c r="G121" s="90">
        <f>G122</f>
        <v>0</v>
      </c>
    </row>
    <row r="122" spans="1:7" ht="28.5" customHeight="1" hidden="1">
      <c r="A122" s="63" t="s">
        <v>7</v>
      </c>
      <c r="B122" s="40" t="s">
        <v>484</v>
      </c>
      <c r="C122" s="29" t="s">
        <v>148</v>
      </c>
      <c r="D122" s="29" t="s">
        <v>142</v>
      </c>
      <c r="E122" s="74" t="s">
        <v>572</v>
      </c>
      <c r="F122" s="22" t="s">
        <v>343</v>
      </c>
      <c r="G122" s="90">
        <f>G123</f>
        <v>0</v>
      </c>
    </row>
    <row r="123" spans="1:7" ht="29.25" customHeight="1" hidden="1">
      <c r="A123" s="28" t="s">
        <v>70</v>
      </c>
      <c r="B123" s="40" t="s">
        <v>484</v>
      </c>
      <c r="C123" s="29" t="s">
        <v>148</v>
      </c>
      <c r="D123" s="29" t="s">
        <v>142</v>
      </c>
      <c r="E123" s="74" t="s">
        <v>572</v>
      </c>
      <c r="F123" s="22" t="s">
        <v>212</v>
      </c>
      <c r="G123" s="90"/>
    </row>
    <row r="124" spans="1:7" ht="51" customHeight="1" hidden="1">
      <c r="A124" s="69" t="s">
        <v>49</v>
      </c>
      <c r="B124" s="40" t="s">
        <v>484</v>
      </c>
      <c r="C124" s="76" t="s">
        <v>148</v>
      </c>
      <c r="D124" s="76" t="s">
        <v>142</v>
      </c>
      <c r="E124" s="91" t="s">
        <v>572</v>
      </c>
      <c r="F124" s="76" t="s">
        <v>180</v>
      </c>
      <c r="G124" s="90"/>
    </row>
    <row r="125" spans="1:7" ht="17.25" customHeight="1" hidden="1">
      <c r="A125" s="69" t="s">
        <v>50</v>
      </c>
      <c r="B125" s="40" t="s">
        <v>484</v>
      </c>
      <c r="C125" s="76" t="s">
        <v>148</v>
      </c>
      <c r="D125" s="76" t="s">
        <v>142</v>
      </c>
      <c r="E125" s="91" t="s">
        <v>572</v>
      </c>
      <c r="F125" s="76" t="s">
        <v>181</v>
      </c>
      <c r="G125" s="90"/>
    </row>
    <row r="126" spans="1:7" ht="25.5" hidden="1">
      <c r="A126" s="69" t="s">
        <v>51</v>
      </c>
      <c r="B126" s="40" t="s">
        <v>484</v>
      </c>
      <c r="C126" s="76" t="s">
        <v>148</v>
      </c>
      <c r="D126" s="76" t="s">
        <v>142</v>
      </c>
      <c r="E126" s="91" t="s">
        <v>572</v>
      </c>
      <c r="F126" s="76" t="s">
        <v>636</v>
      </c>
      <c r="G126" s="90"/>
    </row>
    <row r="127" spans="1:7" ht="27.75" customHeight="1" hidden="1">
      <c r="A127" s="28" t="s">
        <v>53</v>
      </c>
      <c r="B127" s="40" t="s">
        <v>484</v>
      </c>
      <c r="C127" s="29" t="s">
        <v>148</v>
      </c>
      <c r="D127" s="29" t="s">
        <v>142</v>
      </c>
      <c r="E127" s="74" t="s">
        <v>574</v>
      </c>
      <c r="F127" s="22"/>
      <c r="G127" s="90">
        <f>G128</f>
        <v>0</v>
      </c>
    </row>
    <row r="128" spans="1:7" ht="27.75" customHeight="1" hidden="1">
      <c r="A128" s="63" t="s">
        <v>7</v>
      </c>
      <c r="B128" s="40" t="s">
        <v>484</v>
      </c>
      <c r="C128" s="29" t="s">
        <v>148</v>
      </c>
      <c r="D128" s="29" t="s">
        <v>142</v>
      </c>
      <c r="E128" s="74" t="s">
        <v>574</v>
      </c>
      <c r="F128" s="22" t="s">
        <v>343</v>
      </c>
      <c r="G128" s="90">
        <f>G129</f>
        <v>0</v>
      </c>
    </row>
    <row r="129" spans="1:7" ht="42" customHeight="1" hidden="1">
      <c r="A129" s="28" t="s">
        <v>489</v>
      </c>
      <c r="B129" s="40" t="s">
        <v>484</v>
      </c>
      <c r="C129" s="29" t="s">
        <v>148</v>
      </c>
      <c r="D129" s="29" t="s">
        <v>142</v>
      </c>
      <c r="E129" s="74" t="s">
        <v>574</v>
      </c>
      <c r="F129" s="22" t="s">
        <v>212</v>
      </c>
      <c r="G129" s="90"/>
    </row>
    <row r="130" spans="1:7" ht="42" customHeight="1" hidden="1">
      <c r="A130" s="69" t="s">
        <v>49</v>
      </c>
      <c r="B130" s="40" t="s">
        <v>484</v>
      </c>
      <c r="C130" s="76" t="s">
        <v>148</v>
      </c>
      <c r="D130" s="76" t="s">
        <v>142</v>
      </c>
      <c r="E130" s="91" t="s">
        <v>574</v>
      </c>
      <c r="F130" s="76" t="s">
        <v>180</v>
      </c>
      <c r="G130" s="90"/>
    </row>
    <row r="131" spans="1:7" ht="18" customHeight="1" hidden="1">
      <c r="A131" s="69" t="s">
        <v>50</v>
      </c>
      <c r="B131" s="40" t="s">
        <v>484</v>
      </c>
      <c r="C131" s="76" t="s">
        <v>148</v>
      </c>
      <c r="D131" s="76" t="s">
        <v>142</v>
      </c>
      <c r="E131" s="91" t="s">
        <v>54</v>
      </c>
      <c r="F131" s="76" t="s">
        <v>181</v>
      </c>
      <c r="G131" s="90"/>
    </row>
    <row r="132" spans="1:7" ht="29.25" customHeight="1" hidden="1">
      <c r="A132" s="69" t="s">
        <v>51</v>
      </c>
      <c r="B132" s="40" t="s">
        <v>484</v>
      </c>
      <c r="C132" s="76" t="s">
        <v>148</v>
      </c>
      <c r="D132" s="76" t="s">
        <v>142</v>
      </c>
      <c r="E132" s="91" t="s">
        <v>574</v>
      </c>
      <c r="F132" s="76" t="s">
        <v>636</v>
      </c>
      <c r="G132" s="90"/>
    </row>
    <row r="133" spans="1:7" ht="29.25" customHeight="1" hidden="1">
      <c r="A133" s="26" t="s">
        <v>498</v>
      </c>
      <c r="B133" s="40" t="s">
        <v>194</v>
      </c>
      <c r="C133" s="24" t="s">
        <v>148</v>
      </c>
      <c r="D133" s="24" t="s">
        <v>142</v>
      </c>
      <c r="E133" s="27" t="s">
        <v>576</v>
      </c>
      <c r="F133" s="24"/>
      <c r="G133" s="35">
        <f>G134</f>
        <v>0</v>
      </c>
    </row>
    <row r="134" spans="1:7" ht="29.25" customHeight="1" hidden="1">
      <c r="A134" s="63" t="s">
        <v>7</v>
      </c>
      <c r="B134" s="40" t="s">
        <v>194</v>
      </c>
      <c r="C134" s="24" t="s">
        <v>148</v>
      </c>
      <c r="D134" s="24" t="s">
        <v>142</v>
      </c>
      <c r="E134" s="27" t="s">
        <v>576</v>
      </c>
      <c r="F134" s="24" t="s">
        <v>343</v>
      </c>
      <c r="G134" s="35">
        <f>G135</f>
        <v>0</v>
      </c>
    </row>
    <row r="135" spans="1:7" ht="15.75" hidden="1">
      <c r="A135" s="26" t="s">
        <v>70</v>
      </c>
      <c r="B135" s="40" t="s">
        <v>194</v>
      </c>
      <c r="C135" s="24" t="s">
        <v>148</v>
      </c>
      <c r="D135" s="24" t="s">
        <v>142</v>
      </c>
      <c r="E135" s="27" t="s">
        <v>576</v>
      </c>
      <c r="F135" s="22" t="s">
        <v>212</v>
      </c>
      <c r="G135" s="35"/>
    </row>
    <row r="136" spans="1:8" ht="27" customHeight="1" hidden="1">
      <c r="A136" s="28" t="s">
        <v>52</v>
      </c>
      <c r="B136" s="40" t="s">
        <v>484</v>
      </c>
      <c r="C136" s="29" t="s">
        <v>148</v>
      </c>
      <c r="D136" s="29" t="s">
        <v>142</v>
      </c>
      <c r="E136" s="74" t="s">
        <v>573</v>
      </c>
      <c r="F136" s="29"/>
      <c r="G136" s="90">
        <f>G137+G141</f>
        <v>0</v>
      </c>
      <c r="H136" s="42"/>
    </row>
    <row r="137" spans="1:8" ht="16.5" customHeight="1" hidden="1">
      <c r="A137" s="28" t="s">
        <v>11</v>
      </c>
      <c r="B137" s="40" t="s">
        <v>484</v>
      </c>
      <c r="C137" s="29" t="s">
        <v>148</v>
      </c>
      <c r="D137" s="29" t="s">
        <v>142</v>
      </c>
      <c r="E137" s="74" t="s">
        <v>573</v>
      </c>
      <c r="F137" s="29" t="s">
        <v>12</v>
      </c>
      <c r="G137" s="90">
        <f>G138</f>
        <v>0</v>
      </c>
      <c r="H137" s="42"/>
    </row>
    <row r="138" spans="1:7" ht="18" customHeight="1" hidden="1">
      <c r="A138" s="15" t="s">
        <v>13</v>
      </c>
      <c r="B138" s="40" t="s">
        <v>484</v>
      </c>
      <c r="C138" s="29" t="s">
        <v>148</v>
      </c>
      <c r="D138" s="29" t="s">
        <v>142</v>
      </c>
      <c r="E138" s="74" t="s">
        <v>573</v>
      </c>
      <c r="F138" s="29" t="s">
        <v>644</v>
      </c>
      <c r="G138" s="90"/>
    </row>
    <row r="139" spans="1:7" ht="17.25" customHeight="1" hidden="1">
      <c r="A139" s="69" t="s">
        <v>159</v>
      </c>
      <c r="B139" s="40" t="s">
        <v>484</v>
      </c>
      <c r="C139" s="76" t="s">
        <v>148</v>
      </c>
      <c r="D139" s="76" t="s">
        <v>142</v>
      </c>
      <c r="E139" s="91" t="s">
        <v>573</v>
      </c>
      <c r="F139" s="76" t="s">
        <v>160</v>
      </c>
      <c r="G139" s="33"/>
    </row>
    <row r="140" spans="1:7" ht="27.75" customHeight="1" hidden="1">
      <c r="A140" s="69" t="s">
        <v>242</v>
      </c>
      <c r="B140" s="40" t="s">
        <v>484</v>
      </c>
      <c r="C140" s="76" t="s">
        <v>148</v>
      </c>
      <c r="D140" s="76" t="s">
        <v>142</v>
      </c>
      <c r="E140" s="91" t="s">
        <v>573</v>
      </c>
      <c r="F140" s="76" t="s">
        <v>161</v>
      </c>
      <c r="G140" s="33"/>
    </row>
    <row r="141" spans="1:7" ht="27.75" customHeight="1" hidden="1">
      <c r="A141" s="28" t="s">
        <v>470</v>
      </c>
      <c r="B141" s="40" t="s">
        <v>484</v>
      </c>
      <c r="C141" s="29" t="s">
        <v>148</v>
      </c>
      <c r="D141" s="29" t="s">
        <v>142</v>
      </c>
      <c r="E141" s="74" t="s">
        <v>573</v>
      </c>
      <c r="F141" s="29" t="s">
        <v>14</v>
      </c>
      <c r="G141" s="33">
        <f>G142</f>
        <v>0</v>
      </c>
    </row>
    <row r="142" spans="1:7" ht="27.75" customHeight="1" hidden="1">
      <c r="A142" s="28" t="s">
        <v>648</v>
      </c>
      <c r="B142" s="40" t="s">
        <v>484</v>
      </c>
      <c r="C142" s="29" t="s">
        <v>148</v>
      </c>
      <c r="D142" s="29" t="s">
        <v>142</v>
      </c>
      <c r="E142" s="74" t="s">
        <v>573</v>
      </c>
      <c r="F142" s="29" t="s">
        <v>647</v>
      </c>
      <c r="G142" s="90"/>
    </row>
    <row r="143" spans="1:7" ht="25.5" hidden="1">
      <c r="A143" s="69" t="s">
        <v>162</v>
      </c>
      <c r="B143" s="40" t="s">
        <v>484</v>
      </c>
      <c r="C143" s="76" t="s">
        <v>148</v>
      </c>
      <c r="D143" s="76" t="s">
        <v>142</v>
      </c>
      <c r="E143" s="91" t="s">
        <v>573</v>
      </c>
      <c r="F143" s="76" t="s">
        <v>163</v>
      </c>
      <c r="G143" s="90"/>
    </row>
    <row r="144" spans="1:7" ht="26.25" customHeight="1" hidden="1">
      <c r="A144" s="28" t="s">
        <v>55</v>
      </c>
      <c r="B144" s="40" t="s">
        <v>484</v>
      </c>
      <c r="C144" s="29" t="s">
        <v>148</v>
      </c>
      <c r="D144" s="29" t="s">
        <v>142</v>
      </c>
      <c r="E144" s="74" t="s">
        <v>575</v>
      </c>
      <c r="F144" s="29"/>
      <c r="G144" s="90">
        <f>G145</f>
        <v>0</v>
      </c>
    </row>
    <row r="145" spans="1:10" ht="26.25" customHeight="1" hidden="1">
      <c r="A145" s="28" t="s">
        <v>11</v>
      </c>
      <c r="B145" s="40" t="s">
        <v>484</v>
      </c>
      <c r="C145" s="29" t="s">
        <v>148</v>
      </c>
      <c r="D145" s="29" t="s">
        <v>142</v>
      </c>
      <c r="E145" s="74" t="s">
        <v>575</v>
      </c>
      <c r="F145" s="29" t="s">
        <v>12</v>
      </c>
      <c r="G145" s="90">
        <f>G146</f>
        <v>0</v>
      </c>
      <c r="J145" s="41"/>
    </row>
    <row r="146" spans="1:7" s="4" customFormat="1" ht="30.75" customHeight="1" hidden="1">
      <c r="A146" s="15" t="s">
        <v>13</v>
      </c>
      <c r="B146" s="40" t="s">
        <v>484</v>
      </c>
      <c r="C146" s="29" t="s">
        <v>148</v>
      </c>
      <c r="D146" s="29" t="s">
        <v>142</v>
      </c>
      <c r="E146" s="74" t="s">
        <v>575</v>
      </c>
      <c r="F146" s="29" t="s">
        <v>644</v>
      </c>
      <c r="G146" s="90"/>
    </row>
    <row r="147" spans="1:7" s="4" customFormat="1" ht="30.75" customHeight="1" hidden="1">
      <c r="A147" s="69" t="s">
        <v>159</v>
      </c>
      <c r="B147" s="40" t="s">
        <v>484</v>
      </c>
      <c r="C147" s="76" t="s">
        <v>148</v>
      </c>
      <c r="D147" s="76" t="s">
        <v>142</v>
      </c>
      <c r="E147" s="91" t="s">
        <v>575</v>
      </c>
      <c r="F147" s="76" t="s">
        <v>160</v>
      </c>
      <c r="G147" s="90"/>
    </row>
    <row r="148" spans="1:7" s="4" customFormat="1" ht="30.75" customHeight="1" hidden="1">
      <c r="A148" s="69" t="s">
        <v>242</v>
      </c>
      <c r="B148" s="40" t="s">
        <v>484</v>
      </c>
      <c r="C148" s="76" t="s">
        <v>148</v>
      </c>
      <c r="D148" s="76" t="s">
        <v>142</v>
      </c>
      <c r="E148" s="91" t="s">
        <v>575</v>
      </c>
      <c r="F148" s="76" t="s">
        <v>161</v>
      </c>
      <c r="G148" s="90"/>
    </row>
    <row r="149" spans="1:7" s="4" customFormat="1" ht="30" customHeight="1">
      <c r="A149" s="70" t="s">
        <v>20</v>
      </c>
      <c r="B149" s="62" t="s">
        <v>599</v>
      </c>
      <c r="C149" s="73" t="s">
        <v>143</v>
      </c>
      <c r="D149" s="73" t="s">
        <v>145</v>
      </c>
      <c r="E149" s="78" t="s">
        <v>557</v>
      </c>
      <c r="F149" s="29"/>
      <c r="G149" s="382">
        <f>G150+G159+G167+G154</f>
        <v>824.8</v>
      </c>
    </row>
    <row r="150" spans="1:7" ht="36" customHeight="1">
      <c r="A150" s="103" t="s">
        <v>653</v>
      </c>
      <c r="B150" s="40" t="s">
        <v>484</v>
      </c>
      <c r="C150" s="29" t="s">
        <v>142</v>
      </c>
      <c r="D150" s="29" t="s">
        <v>144</v>
      </c>
      <c r="E150" s="74" t="s">
        <v>556</v>
      </c>
      <c r="F150" s="29"/>
      <c r="G150" s="45">
        <f>G151</f>
        <v>1</v>
      </c>
    </row>
    <row r="151" spans="1:7" s="4" customFormat="1" ht="30.75" customHeight="1">
      <c r="A151" s="28" t="s">
        <v>11</v>
      </c>
      <c r="B151" s="40" t="s">
        <v>484</v>
      </c>
      <c r="C151" s="29" t="s">
        <v>142</v>
      </c>
      <c r="D151" s="29" t="s">
        <v>144</v>
      </c>
      <c r="E151" s="74" t="s">
        <v>556</v>
      </c>
      <c r="F151" s="29" t="s">
        <v>12</v>
      </c>
      <c r="G151" s="361">
        <f>G152</f>
        <v>1</v>
      </c>
    </row>
    <row r="152" spans="1:7" s="4" customFormat="1" ht="30.75" customHeight="1">
      <c r="A152" s="15" t="s">
        <v>13</v>
      </c>
      <c r="B152" s="40" t="s">
        <v>484</v>
      </c>
      <c r="C152" s="29" t="s">
        <v>142</v>
      </c>
      <c r="D152" s="29" t="s">
        <v>144</v>
      </c>
      <c r="E152" s="74" t="s">
        <v>556</v>
      </c>
      <c r="F152" s="29" t="s">
        <v>644</v>
      </c>
      <c r="G152" s="361">
        <f>'расх 18 г'!G49</f>
        <v>1</v>
      </c>
    </row>
    <row r="153" spans="1:7" s="4" customFormat="1" ht="30.75" customHeight="1" hidden="1">
      <c r="A153" s="69" t="s">
        <v>242</v>
      </c>
      <c r="B153" s="40" t="s">
        <v>484</v>
      </c>
      <c r="C153" s="76" t="s">
        <v>142</v>
      </c>
      <c r="D153" s="76" t="s">
        <v>144</v>
      </c>
      <c r="E153" s="91" t="s">
        <v>556</v>
      </c>
      <c r="F153" s="76" t="s">
        <v>161</v>
      </c>
      <c r="G153" s="361"/>
    </row>
    <row r="154" spans="1:7" s="4" customFormat="1" ht="25.5" customHeight="1">
      <c r="A154" s="49" t="s">
        <v>415</v>
      </c>
      <c r="B154" s="40" t="s">
        <v>484</v>
      </c>
      <c r="C154" s="29" t="s">
        <v>144</v>
      </c>
      <c r="D154" s="29" t="s">
        <v>147</v>
      </c>
      <c r="E154" s="123" t="s">
        <v>563</v>
      </c>
      <c r="F154" s="29"/>
      <c r="G154" s="361">
        <f>G155</f>
        <v>32.5</v>
      </c>
    </row>
    <row r="155" spans="1:7" ht="29.25" customHeight="1">
      <c r="A155" s="28" t="s">
        <v>11</v>
      </c>
      <c r="B155" s="40"/>
      <c r="C155" s="29"/>
      <c r="D155" s="29"/>
      <c r="E155" s="123" t="s">
        <v>563</v>
      </c>
      <c r="F155" s="29" t="s">
        <v>12</v>
      </c>
      <c r="G155" s="361">
        <f>G156</f>
        <v>32.5</v>
      </c>
    </row>
    <row r="156" spans="1:7" ht="43.5" customHeight="1">
      <c r="A156" s="131" t="s">
        <v>13</v>
      </c>
      <c r="B156" s="40"/>
      <c r="C156" s="29"/>
      <c r="D156" s="29"/>
      <c r="E156" s="123" t="s">
        <v>563</v>
      </c>
      <c r="F156" s="29" t="s">
        <v>644</v>
      </c>
      <c r="G156" s="361">
        <f>G157</f>
        <v>32.5</v>
      </c>
    </row>
    <row r="157" spans="1:7" s="4" customFormat="1" ht="24" customHeight="1">
      <c r="A157" s="28" t="s">
        <v>242</v>
      </c>
      <c r="B157" s="40"/>
      <c r="C157" s="29"/>
      <c r="D157" s="29"/>
      <c r="E157" s="123" t="s">
        <v>556</v>
      </c>
      <c r="F157" s="29" t="s">
        <v>161</v>
      </c>
      <c r="G157" s="361">
        <f>'расх 18 г'!G127</f>
        <v>32.5</v>
      </c>
    </row>
    <row r="158" spans="1:7" s="4" customFormat="1" ht="38.25" hidden="1">
      <c r="A158" s="69" t="s">
        <v>242</v>
      </c>
      <c r="B158" s="40"/>
      <c r="C158" s="76"/>
      <c r="D158" s="76"/>
      <c r="E158" s="91" t="s">
        <v>556</v>
      </c>
      <c r="F158" s="76" t="s">
        <v>161</v>
      </c>
      <c r="G158" s="361"/>
    </row>
    <row r="159" spans="1:7" s="4" customFormat="1" ht="25.5">
      <c r="A159" s="104" t="s">
        <v>654</v>
      </c>
      <c r="B159" s="40" t="s">
        <v>484</v>
      </c>
      <c r="C159" s="22" t="s">
        <v>142</v>
      </c>
      <c r="D159" s="22" t="s">
        <v>153</v>
      </c>
      <c r="E159" s="74" t="s">
        <v>558</v>
      </c>
      <c r="F159" s="22"/>
      <c r="G159" s="366">
        <f>G160+G164</f>
        <v>165.8</v>
      </c>
    </row>
    <row r="160" spans="1:7" s="4" customFormat="1" ht="43.5" customHeight="1">
      <c r="A160" s="63" t="s">
        <v>7</v>
      </c>
      <c r="B160" s="40" t="s">
        <v>484</v>
      </c>
      <c r="C160" s="22" t="s">
        <v>142</v>
      </c>
      <c r="D160" s="22" t="s">
        <v>153</v>
      </c>
      <c r="E160" s="74" t="s">
        <v>558</v>
      </c>
      <c r="F160" s="22" t="s">
        <v>343</v>
      </c>
      <c r="G160" s="366">
        <f>G161</f>
        <v>128</v>
      </c>
    </row>
    <row r="161" spans="1:7" s="4" customFormat="1" ht="15.75">
      <c r="A161" s="15" t="s">
        <v>643</v>
      </c>
      <c r="B161" s="40" t="s">
        <v>484</v>
      </c>
      <c r="C161" s="22" t="s">
        <v>142</v>
      </c>
      <c r="D161" s="22" t="s">
        <v>153</v>
      </c>
      <c r="E161" s="74" t="s">
        <v>558</v>
      </c>
      <c r="F161" s="22" t="s">
        <v>249</v>
      </c>
      <c r="G161" s="366">
        <f>'расх 18 г'!G59</f>
        <v>128</v>
      </c>
    </row>
    <row r="162" spans="1:7" s="4" customFormat="1" ht="25.5" customHeight="1" hidden="1">
      <c r="A162" s="97" t="s">
        <v>635</v>
      </c>
      <c r="B162" s="64" t="s">
        <v>484</v>
      </c>
      <c r="C162" s="71" t="s">
        <v>142</v>
      </c>
      <c r="D162" s="71" t="s">
        <v>153</v>
      </c>
      <c r="E162" s="91" t="s">
        <v>558</v>
      </c>
      <c r="F162" s="76" t="s">
        <v>157</v>
      </c>
      <c r="G162" s="361"/>
    </row>
    <row r="163" spans="1:7" ht="27.75" customHeight="1" hidden="1">
      <c r="A163" s="97" t="s">
        <v>637</v>
      </c>
      <c r="B163" s="64" t="s">
        <v>484</v>
      </c>
      <c r="C163" s="71" t="s">
        <v>142</v>
      </c>
      <c r="D163" s="71" t="s">
        <v>153</v>
      </c>
      <c r="E163" s="91" t="s">
        <v>558</v>
      </c>
      <c r="F163" s="76" t="s">
        <v>638</v>
      </c>
      <c r="G163" s="361"/>
    </row>
    <row r="164" spans="1:7" ht="33" customHeight="1">
      <c r="A164" s="28" t="s">
        <v>11</v>
      </c>
      <c r="B164" s="40" t="s">
        <v>484</v>
      </c>
      <c r="C164" s="22" t="s">
        <v>142</v>
      </c>
      <c r="D164" s="22" t="s">
        <v>153</v>
      </c>
      <c r="E164" s="74" t="s">
        <v>558</v>
      </c>
      <c r="F164" s="29" t="s">
        <v>12</v>
      </c>
      <c r="G164" s="361">
        <f>G165</f>
        <v>37.8</v>
      </c>
    </row>
    <row r="165" spans="1:7" ht="31.5" customHeight="1">
      <c r="A165" s="15" t="s">
        <v>645</v>
      </c>
      <c r="B165" s="40" t="s">
        <v>484</v>
      </c>
      <c r="C165" s="22" t="s">
        <v>142</v>
      </c>
      <c r="D165" s="22" t="s">
        <v>153</v>
      </c>
      <c r="E165" s="74" t="s">
        <v>558</v>
      </c>
      <c r="F165" s="29" t="s">
        <v>644</v>
      </c>
      <c r="G165" s="361">
        <f>'расх 18 г'!G63</f>
        <v>37.8</v>
      </c>
    </row>
    <row r="166" spans="1:7" ht="15.75" hidden="1">
      <c r="A166" s="69"/>
      <c r="B166" s="40"/>
      <c r="C166" s="76"/>
      <c r="D166" s="76"/>
      <c r="E166" s="91"/>
      <c r="F166" s="76"/>
      <c r="G166" s="361"/>
    </row>
    <row r="167" spans="1:7" ht="38.25">
      <c r="A167" s="104" t="s">
        <v>169</v>
      </c>
      <c r="B167" s="40" t="s">
        <v>484</v>
      </c>
      <c r="C167" s="22" t="s">
        <v>143</v>
      </c>
      <c r="D167" s="22" t="s">
        <v>145</v>
      </c>
      <c r="E167" s="74" t="s">
        <v>561</v>
      </c>
      <c r="F167" s="22"/>
      <c r="G167" s="366">
        <f>G168+G173</f>
        <v>625.5</v>
      </c>
    </row>
    <row r="168" spans="1:7" ht="39.75" customHeight="1">
      <c r="A168" s="63" t="s">
        <v>7</v>
      </c>
      <c r="B168" s="40" t="s">
        <v>484</v>
      </c>
      <c r="C168" s="22" t="s">
        <v>143</v>
      </c>
      <c r="D168" s="22" t="s">
        <v>145</v>
      </c>
      <c r="E168" s="74" t="s">
        <v>561</v>
      </c>
      <c r="F168" s="22" t="s">
        <v>343</v>
      </c>
      <c r="G168" s="366">
        <f>G169</f>
        <v>609</v>
      </c>
    </row>
    <row r="169" spans="1:7" ht="28.5" customHeight="1">
      <c r="A169" s="15" t="s">
        <v>643</v>
      </c>
      <c r="B169" s="40" t="s">
        <v>484</v>
      </c>
      <c r="C169" s="22" t="s">
        <v>143</v>
      </c>
      <c r="D169" s="22" t="s">
        <v>145</v>
      </c>
      <c r="E169" s="74" t="s">
        <v>561</v>
      </c>
      <c r="F169" s="22" t="s">
        <v>249</v>
      </c>
      <c r="G169" s="366">
        <f>'расх 18 г'!G105</f>
        <v>609</v>
      </c>
    </row>
    <row r="170" spans="1:7" ht="25.5" hidden="1">
      <c r="A170" s="97" t="s">
        <v>241</v>
      </c>
      <c r="B170" s="40" t="s">
        <v>484</v>
      </c>
      <c r="C170" s="71" t="s">
        <v>143</v>
      </c>
      <c r="D170" s="71" t="s">
        <v>145</v>
      </c>
      <c r="E170" s="91" t="s">
        <v>561</v>
      </c>
      <c r="F170" s="76" t="s">
        <v>157</v>
      </c>
      <c r="G170" s="361"/>
    </row>
    <row r="171" spans="1:7" ht="15.75" hidden="1">
      <c r="A171" s="97" t="s">
        <v>646</v>
      </c>
      <c r="B171" s="40" t="s">
        <v>484</v>
      </c>
      <c r="C171" s="71" t="s">
        <v>143</v>
      </c>
      <c r="D171" s="71" t="s">
        <v>145</v>
      </c>
      <c r="E171" s="91" t="s">
        <v>561</v>
      </c>
      <c r="F171" s="76" t="s">
        <v>158</v>
      </c>
      <c r="G171" s="361"/>
    </row>
    <row r="172" spans="1:7" ht="29.25" customHeight="1" hidden="1">
      <c r="A172" s="97" t="s">
        <v>637</v>
      </c>
      <c r="B172" s="40" t="s">
        <v>484</v>
      </c>
      <c r="C172" s="71" t="s">
        <v>143</v>
      </c>
      <c r="D172" s="71" t="s">
        <v>145</v>
      </c>
      <c r="E172" s="91" t="s">
        <v>561</v>
      </c>
      <c r="F172" s="76" t="s">
        <v>638</v>
      </c>
      <c r="G172" s="361"/>
    </row>
    <row r="173" spans="1:7" ht="29.25" customHeight="1">
      <c r="A173" s="28" t="s">
        <v>11</v>
      </c>
      <c r="B173" s="40" t="s">
        <v>484</v>
      </c>
      <c r="C173" s="22" t="s">
        <v>143</v>
      </c>
      <c r="D173" s="22" t="s">
        <v>145</v>
      </c>
      <c r="E173" s="74" t="s">
        <v>561</v>
      </c>
      <c r="F173" s="29" t="s">
        <v>12</v>
      </c>
      <c r="G173" s="361">
        <f>G174</f>
        <v>16.5</v>
      </c>
    </row>
    <row r="174" spans="1:7" ht="32.25" customHeight="1">
      <c r="A174" s="15" t="s">
        <v>13</v>
      </c>
      <c r="B174" s="40" t="s">
        <v>484</v>
      </c>
      <c r="C174" s="22" t="s">
        <v>143</v>
      </c>
      <c r="D174" s="22" t="s">
        <v>145</v>
      </c>
      <c r="E174" s="74" t="s">
        <v>561</v>
      </c>
      <c r="F174" s="29" t="s">
        <v>644</v>
      </c>
      <c r="G174" s="361">
        <f>'расх 18 г'!G110</f>
        <v>16.5</v>
      </c>
    </row>
    <row r="175" spans="1:7" ht="17.25" customHeight="1" hidden="1">
      <c r="A175" s="69" t="s">
        <v>159</v>
      </c>
      <c r="B175" s="40" t="s">
        <v>484</v>
      </c>
      <c r="C175" s="71" t="s">
        <v>143</v>
      </c>
      <c r="D175" s="71" t="s">
        <v>145</v>
      </c>
      <c r="E175" s="91" t="s">
        <v>561</v>
      </c>
      <c r="F175" s="76" t="s">
        <v>160</v>
      </c>
      <c r="G175" s="101"/>
    </row>
    <row r="176" spans="1:7" s="4" customFormat="1" ht="38.25" hidden="1">
      <c r="A176" s="69" t="s">
        <v>242</v>
      </c>
      <c r="B176" s="40" t="s">
        <v>484</v>
      </c>
      <c r="C176" s="71" t="s">
        <v>143</v>
      </c>
      <c r="D176" s="71" t="s">
        <v>145</v>
      </c>
      <c r="E176" s="91" t="s">
        <v>561</v>
      </c>
      <c r="F176" s="76" t="s">
        <v>161</v>
      </c>
      <c r="G176" s="45"/>
    </row>
    <row r="177" spans="1:7" s="4" customFormat="1" ht="25.5" hidden="1">
      <c r="A177" s="104" t="s">
        <v>654</v>
      </c>
      <c r="B177" s="40" t="s">
        <v>484</v>
      </c>
      <c r="C177" s="22" t="s">
        <v>142</v>
      </c>
      <c r="D177" s="22" t="s">
        <v>153</v>
      </c>
      <c r="E177" s="74" t="s">
        <v>558</v>
      </c>
      <c r="F177" s="22"/>
      <c r="G177" s="90">
        <f>G178+G182</f>
        <v>0</v>
      </c>
    </row>
    <row r="178" spans="1:7" s="4" customFormat="1" ht="51" hidden="1">
      <c r="A178" s="63" t="s">
        <v>7</v>
      </c>
      <c r="B178" s="40" t="s">
        <v>484</v>
      </c>
      <c r="C178" s="22" t="s">
        <v>142</v>
      </c>
      <c r="D178" s="22" t="s">
        <v>153</v>
      </c>
      <c r="E178" s="74" t="s">
        <v>558</v>
      </c>
      <c r="F178" s="22" t="s">
        <v>343</v>
      </c>
      <c r="G178" s="90">
        <f>G179</f>
        <v>0</v>
      </c>
    </row>
    <row r="179" spans="1:7" s="4" customFormat="1" ht="15.75" hidden="1">
      <c r="A179" s="15" t="s">
        <v>643</v>
      </c>
      <c r="B179" s="40" t="s">
        <v>484</v>
      </c>
      <c r="C179" s="22" t="s">
        <v>142</v>
      </c>
      <c r="D179" s="22" t="s">
        <v>153</v>
      </c>
      <c r="E179" s="74" t="s">
        <v>558</v>
      </c>
      <c r="F179" s="22" t="s">
        <v>249</v>
      </c>
      <c r="G179" s="90"/>
    </row>
    <row r="180" spans="1:7" s="4" customFormat="1" ht="15.75" hidden="1">
      <c r="A180" s="97" t="s">
        <v>635</v>
      </c>
      <c r="B180" s="64" t="s">
        <v>484</v>
      </c>
      <c r="C180" s="71" t="s">
        <v>142</v>
      </c>
      <c r="D180" s="71" t="s">
        <v>153</v>
      </c>
      <c r="E180" s="91" t="s">
        <v>558</v>
      </c>
      <c r="F180" s="76" t="s">
        <v>157</v>
      </c>
      <c r="G180" s="45"/>
    </row>
    <row r="181" spans="1:7" s="4" customFormat="1" ht="28.5" customHeight="1" hidden="1">
      <c r="A181" s="97" t="s">
        <v>637</v>
      </c>
      <c r="B181" s="64" t="s">
        <v>484</v>
      </c>
      <c r="C181" s="71" t="s">
        <v>142</v>
      </c>
      <c r="D181" s="71" t="s">
        <v>153</v>
      </c>
      <c r="E181" s="91" t="s">
        <v>558</v>
      </c>
      <c r="F181" s="76" t="s">
        <v>638</v>
      </c>
      <c r="G181" s="45"/>
    </row>
    <row r="182" spans="1:7" s="11" customFormat="1" ht="29.25" customHeight="1" hidden="1">
      <c r="A182" s="28" t="s">
        <v>11</v>
      </c>
      <c r="B182" s="40" t="s">
        <v>484</v>
      </c>
      <c r="C182" s="22" t="s">
        <v>142</v>
      </c>
      <c r="D182" s="22" t="s">
        <v>153</v>
      </c>
      <c r="E182" s="74" t="s">
        <v>558</v>
      </c>
      <c r="F182" s="29" t="s">
        <v>12</v>
      </c>
      <c r="G182" s="45">
        <f>G183</f>
        <v>0</v>
      </c>
    </row>
    <row r="183" spans="1:7" ht="15.75" customHeight="1" hidden="1">
      <c r="A183" s="15" t="s">
        <v>645</v>
      </c>
      <c r="B183" s="40" t="s">
        <v>484</v>
      </c>
      <c r="C183" s="22" t="s">
        <v>142</v>
      </c>
      <c r="D183" s="22" t="s">
        <v>153</v>
      </c>
      <c r="E183" s="74" t="s">
        <v>558</v>
      </c>
      <c r="F183" s="29" t="s">
        <v>644</v>
      </c>
      <c r="G183" s="45"/>
    </row>
    <row r="184" spans="1:7" ht="15.75" customHeight="1" hidden="1">
      <c r="A184" s="69" t="s">
        <v>159</v>
      </c>
      <c r="B184" s="64" t="s">
        <v>484</v>
      </c>
      <c r="C184" s="71" t="s">
        <v>142</v>
      </c>
      <c r="D184" s="71" t="s">
        <v>153</v>
      </c>
      <c r="E184" s="91" t="s">
        <v>558</v>
      </c>
      <c r="F184" s="76" t="s">
        <v>160</v>
      </c>
      <c r="G184" s="101"/>
    </row>
    <row r="185" spans="1:7" ht="15.75" customHeight="1" hidden="1">
      <c r="A185" s="69" t="s">
        <v>242</v>
      </c>
      <c r="B185" s="64" t="s">
        <v>484</v>
      </c>
      <c r="C185" s="71" t="s">
        <v>142</v>
      </c>
      <c r="D185" s="71" t="s">
        <v>153</v>
      </c>
      <c r="E185" s="91" t="s">
        <v>558</v>
      </c>
      <c r="F185" s="76" t="s">
        <v>161</v>
      </c>
      <c r="G185" s="45"/>
    </row>
    <row r="186" spans="1:7" ht="15.75" customHeight="1">
      <c r="A186" s="68" t="s">
        <v>411</v>
      </c>
      <c r="B186" s="62"/>
      <c r="C186" s="73"/>
      <c r="D186" s="73"/>
      <c r="E186" s="168" t="s">
        <v>413</v>
      </c>
      <c r="F186" s="54"/>
      <c r="G186" s="329">
        <f>G187</f>
        <v>704.5375</v>
      </c>
    </row>
    <row r="187" spans="1:7" ht="24.75" customHeight="1">
      <c r="A187" s="28" t="s">
        <v>11</v>
      </c>
      <c r="B187" s="40"/>
      <c r="C187" s="43"/>
      <c r="D187" s="43"/>
      <c r="E187" s="123" t="s">
        <v>413</v>
      </c>
      <c r="F187" s="29" t="s">
        <v>12</v>
      </c>
      <c r="G187" s="130">
        <f>G188</f>
        <v>704.5375</v>
      </c>
    </row>
    <row r="188" spans="1:7" ht="26.25" customHeight="1">
      <c r="A188" s="15" t="s">
        <v>13</v>
      </c>
      <c r="B188" s="40"/>
      <c r="C188" s="43"/>
      <c r="D188" s="43"/>
      <c r="E188" s="123" t="s">
        <v>413</v>
      </c>
      <c r="F188" s="29" t="s">
        <v>644</v>
      </c>
      <c r="G188" s="130">
        <f>G189</f>
        <v>704.5375</v>
      </c>
    </row>
    <row r="189" spans="1:7" ht="26.25" customHeight="1">
      <c r="A189" s="28" t="s">
        <v>242</v>
      </c>
      <c r="B189" s="40"/>
      <c r="C189" s="43"/>
      <c r="D189" s="43"/>
      <c r="E189" s="123" t="s">
        <v>413</v>
      </c>
      <c r="F189" s="29" t="s">
        <v>161</v>
      </c>
      <c r="G189" s="130">
        <f>74.89675+629.64075</f>
        <v>704.5375</v>
      </c>
    </row>
    <row r="190" spans="1:7" ht="13.5" customHeight="1">
      <c r="A190" s="79" t="s">
        <v>656</v>
      </c>
      <c r="B190" s="39" t="s">
        <v>484</v>
      </c>
      <c r="C190" s="36" t="s">
        <v>187</v>
      </c>
      <c r="D190" s="36" t="s">
        <v>142</v>
      </c>
      <c r="E190" s="59" t="s">
        <v>559</v>
      </c>
      <c r="F190" s="36"/>
      <c r="G190" s="38">
        <f>G191+G200+G204+G208+G214+G223+G226+G229+G236+G240+G248+G252+G256+G280+G272+G195+G260+G263+G266+G269+G276+G284</f>
        <v>3113.4273000000003</v>
      </c>
    </row>
    <row r="191" spans="1:7" ht="13.5" customHeight="1">
      <c r="A191" s="103" t="s">
        <v>193</v>
      </c>
      <c r="B191" s="40" t="s">
        <v>484</v>
      </c>
      <c r="C191" s="29" t="s">
        <v>187</v>
      </c>
      <c r="D191" s="29" t="s">
        <v>142</v>
      </c>
      <c r="E191" s="74" t="s">
        <v>577</v>
      </c>
      <c r="F191" s="29"/>
      <c r="G191" s="90">
        <f>G192</f>
        <v>86.4</v>
      </c>
    </row>
    <row r="192" spans="1:7" ht="13.5" customHeight="1">
      <c r="A192" s="103" t="s">
        <v>56</v>
      </c>
      <c r="B192" s="40" t="s">
        <v>484</v>
      </c>
      <c r="C192" s="29" t="s">
        <v>187</v>
      </c>
      <c r="D192" s="29" t="s">
        <v>142</v>
      </c>
      <c r="E192" s="74" t="s">
        <v>577</v>
      </c>
      <c r="F192" s="29" t="s">
        <v>57</v>
      </c>
      <c r="G192" s="90">
        <f>G193</f>
        <v>86.4</v>
      </c>
    </row>
    <row r="193" spans="1:7" ht="13.5" customHeight="1">
      <c r="A193" s="80" t="s">
        <v>126</v>
      </c>
      <c r="B193" s="40"/>
      <c r="C193" s="29"/>
      <c r="D193" s="29"/>
      <c r="E193" s="74" t="s">
        <v>577</v>
      </c>
      <c r="F193" s="29" t="s">
        <v>342</v>
      </c>
      <c r="G193" s="90">
        <f>'расх 18 г'!G287</f>
        <v>86.4</v>
      </c>
    </row>
    <row r="194" spans="1:7" ht="13.5" customHeight="1" hidden="1">
      <c r="A194" s="69" t="s">
        <v>244</v>
      </c>
      <c r="B194" s="40" t="s">
        <v>484</v>
      </c>
      <c r="C194" s="76" t="s">
        <v>187</v>
      </c>
      <c r="D194" s="76" t="s">
        <v>142</v>
      </c>
      <c r="E194" s="91" t="s">
        <v>577</v>
      </c>
      <c r="F194" s="76" t="s">
        <v>194</v>
      </c>
      <c r="G194" s="105"/>
    </row>
    <row r="195" spans="1:7" ht="13.5" customHeight="1" hidden="1">
      <c r="A195" s="49" t="s">
        <v>46</v>
      </c>
      <c r="B195" s="40"/>
      <c r="C195" s="29"/>
      <c r="D195" s="29"/>
      <c r="E195" s="50" t="s">
        <v>47</v>
      </c>
      <c r="F195" s="54"/>
      <c r="G195" s="105">
        <f>G196</f>
        <v>0</v>
      </c>
    </row>
    <row r="196" spans="1:7" ht="15" customHeight="1" hidden="1">
      <c r="A196" s="26" t="s">
        <v>470</v>
      </c>
      <c r="B196" s="40"/>
      <c r="C196" s="29"/>
      <c r="D196" s="29"/>
      <c r="E196" s="74" t="s">
        <v>47</v>
      </c>
      <c r="F196" s="29" t="s">
        <v>14</v>
      </c>
      <c r="G196" s="332">
        <f>G197</f>
        <v>0</v>
      </c>
    </row>
    <row r="197" spans="1:7" ht="28.5" customHeight="1" hidden="1">
      <c r="A197" s="26" t="s">
        <v>15</v>
      </c>
      <c r="B197" s="40"/>
      <c r="C197" s="29"/>
      <c r="D197" s="29"/>
      <c r="E197" s="74" t="s">
        <v>47</v>
      </c>
      <c r="F197" s="29" t="s">
        <v>16</v>
      </c>
      <c r="G197" s="332">
        <f>'расх 18 г'!G69</f>
        <v>0</v>
      </c>
    </row>
    <row r="198" spans="1:7" ht="27.75" customHeight="1" hidden="1">
      <c r="A198" s="330" t="s">
        <v>15</v>
      </c>
      <c r="B198" s="64"/>
      <c r="C198" s="76"/>
      <c r="D198" s="76"/>
      <c r="E198" s="74" t="s">
        <v>47</v>
      </c>
      <c r="F198" s="76" t="s">
        <v>76</v>
      </c>
      <c r="G198" s="331"/>
    </row>
    <row r="199" spans="1:7" ht="26.25" customHeight="1" hidden="1">
      <c r="A199" s="28"/>
      <c r="B199" s="40"/>
      <c r="C199" s="29"/>
      <c r="D199" s="29"/>
      <c r="E199" s="123"/>
      <c r="F199" s="29"/>
      <c r="G199" s="105"/>
    </row>
    <row r="200" spans="1:7" ht="28.5" customHeight="1">
      <c r="A200" s="28" t="s">
        <v>69</v>
      </c>
      <c r="B200" s="40" t="s">
        <v>484</v>
      </c>
      <c r="C200" s="29" t="s">
        <v>182</v>
      </c>
      <c r="D200" s="29" t="s">
        <v>142</v>
      </c>
      <c r="E200" s="74" t="s">
        <v>570</v>
      </c>
      <c r="F200" s="22"/>
      <c r="G200" s="90">
        <f>G201</f>
        <v>61</v>
      </c>
    </row>
    <row r="201" spans="1:7" ht="28.5" customHeight="1">
      <c r="A201" s="28" t="s">
        <v>11</v>
      </c>
      <c r="B201" s="40" t="s">
        <v>484</v>
      </c>
      <c r="C201" s="29" t="s">
        <v>148</v>
      </c>
      <c r="D201" s="29" t="s">
        <v>142</v>
      </c>
      <c r="E201" s="74" t="s">
        <v>570</v>
      </c>
      <c r="F201" s="22" t="s">
        <v>12</v>
      </c>
      <c r="G201" s="90">
        <f>G202</f>
        <v>61</v>
      </c>
    </row>
    <row r="202" spans="1:7" ht="28.5" customHeight="1">
      <c r="A202" s="15" t="s">
        <v>13</v>
      </c>
      <c r="B202" s="40" t="s">
        <v>484</v>
      </c>
      <c r="C202" s="29" t="s">
        <v>148</v>
      </c>
      <c r="D202" s="29" t="s">
        <v>142</v>
      </c>
      <c r="E202" s="74" t="s">
        <v>570</v>
      </c>
      <c r="F202" s="22" t="s">
        <v>644</v>
      </c>
      <c r="G202" s="90">
        <f>'расх 18 г'!G280</f>
        <v>61</v>
      </c>
    </row>
    <row r="203" spans="1:7" ht="27" customHeight="1" hidden="1">
      <c r="A203" s="69" t="s">
        <v>242</v>
      </c>
      <c r="B203" s="40" t="s">
        <v>484</v>
      </c>
      <c r="C203" s="76" t="s">
        <v>148</v>
      </c>
      <c r="D203" s="76" t="s">
        <v>142</v>
      </c>
      <c r="E203" s="91" t="s">
        <v>570</v>
      </c>
      <c r="F203" s="76" t="s">
        <v>161</v>
      </c>
      <c r="G203" s="90"/>
    </row>
    <row r="204" spans="1:7" ht="39.75" customHeight="1">
      <c r="A204" s="28" t="s">
        <v>658</v>
      </c>
      <c r="B204" s="40" t="s">
        <v>484</v>
      </c>
      <c r="C204" s="29" t="s">
        <v>145</v>
      </c>
      <c r="D204" s="29" t="s">
        <v>146</v>
      </c>
      <c r="E204" s="74" t="s">
        <v>562</v>
      </c>
      <c r="F204" s="29"/>
      <c r="G204" s="90">
        <f>G205</f>
        <v>0</v>
      </c>
    </row>
    <row r="205" spans="1:7" ht="29.25" customHeight="1">
      <c r="A205" s="28" t="s">
        <v>11</v>
      </c>
      <c r="B205" s="40" t="s">
        <v>484</v>
      </c>
      <c r="C205" s="29" t="s">
        <v>145</v>
      </c>
      <c r="D205" s="29" t="s">
        <v>146</v>
      </c>
      <c r="E205" s="74" t="s">
        <v>562</v>
      </c>
      <c r="F205" s="29" t="s">
        <v>12</v>
      </c>
      <c r="G205" s="90">
        <f>G206</f>
        <v>0</v>
      </c>
    </row>
    <row r="206" spans="1:7" ht="29.25" customHeight="1">
      <c r="A206" s="15" t="s">
        <v>13</v>
      </c>
      <c r="B206" s="40" t="s">
        <v>484</v>
      </c>
      <c r="C206" s="29" t="s">
        <v>145</v>
      </c>
      <c r="D206" s="29" t="s">
        <v>146</v>
      </c>
      <c r="E206" s="74" t="s">
        <v>562</v>
      </c>
      <c r="F206" s="29" t="s">
        <v>644</v>
      </c>
      <c r="G206" s="90">
        <f>'расх 18 г'!G118</f>
        <v>0</v>
      </c>
    </row>
    <row r="207" spans="1:7" ht="29.25" customHeight="1" hidden="1">
      <c r="A207" s="69" t="s">
        <v>242</v>
      </c>
      <c r="B207" s="40" t="s">
        <v>484</v>
      </c>
      <c r="C207" s="76" t="s">
        <v>145</v>
      </c>
      <c r="D207" s="76" t="s">
        <v>146</v>
      </c>
      <c r="E207" s="91" t="s">
        <v>562</v>
      </c>
      <c r="F207" s="76" t="s">
        <v>161</v>
      </c>
      <c r="G207" s="90"/>
    </row>
    <row r="208" spans="1:7" ht="30.75" customHeight="1">
      <c r="A208" s="106" t="s">
        <v>58</v>
      </c>
      <c r="B208" s="40" t="s">
        <v>484</v>
      </c>
      <c r="C208" s="29" t="s">
        <v>185</v>
      </c>
      <c r="D208" s="29" t="s">
        <v>143</v>
      </c>
      <c r="E208" s="74" t="s">
        <v>59</v>
      </c>
      <c r="F208" s="29"/>
      <c r="G208" s="90">
        <f>G209</f>
        <v>409.21</v>
      </c>
    </row>
    <row r="209" spans="1:7" ht="30.75" customHeight="1">
      <c r="A209" s="28" t="s">
        <v>11</v>
      </c>
      <c r="B209" s="40" t="s">
        <v>484</v>
      </c>
      <c r="C209" s="29" t="s">
        <v>185</v>
      </c>
      <c r="D209" s="29" t="s">
        <v>143</v>
      </c>
      <c r="E209" s="74" t="s">
        <v>59</v>
      </c>
      <c r="F209" s="29" t="s">
        <v>12</v>
      </c>
      <c r="G209" s="90">
        <f>G210</f>
        <v>409.21</v>
      </c>
    </row>
    <row r="210" spans="1:7" ht="15" customHeight="1">
      <c r="A210" s="15" t="s">
        <v>13</v>
      </c>
      <c r="B210" s="40" t="s">
        <v>484</v>
      </c>
      <c r="C210" s="29" t="s">
        <v>185</v>
      </c>
      <c r="D210" s="29" t="s">
        <v>143</v>
      </c>
      <c r="E210" s="74" t="s">
        <v>59</v>
      </c>
      <c r="F210" s="29" t="s">
        <v>644</v>
      </c>
      <c r="G210" s="90">
        <f>'расх 18 г'!G294+'расх 18 г'!G298</f>
        <v>409.21</v>
      </c>
    </row>
    <row r="211" spans="1:7" ht="28.5" customHeight="1" hidden="1">
      <c r="A211" s="69" t="s">
        <v>242</v>
      </c>
      <c r="B211" s="40" t="s">
        <v>484</v>
      </c>
      <c r="C211" s="76" t="s">
        <v>185</v>
      </c>
      <c r="D211" s="76" t="s">
        <v>143</v>
      </c>
      <c r="E211" s="91" t="s">
        <v>59</v>
      </c>
      <c r="F211" s="76" t="s">
        <v>161</v>
      </c>
      <c r="G211" s="90"/>
    </row>
    <row r="212" spans="1:7" ht="30" customHeight="1" hidden="1">
      <c r="A212" s="28"/>
      <c r="B212" s="88" t="s">
        <v>484</v>
      </c>
      <c r="C212" s="93"/>
      <c r="D212" s="93"/>
      <c r="E212" s="124" t="s">
        <v>27</v>
      </c>
      <c r="F212" s="29"/>
      <c r="G212" s="53">
        <f>G213</f>
        <v>0</v>
      </c>
    </row>
    <row r="213" spans="1:7" ht="29.25" customHeight="1" hidden="1">
      <c r="A213" s="28"/>
      <c r="B213" s="88" t="s">
        <v>484</v>
      </c>
      <c r="C213" s="93"/>
      <c r="D213" s="93"/>
      <c r="E213" s="124" t="s">
        <v>27</v>
      </c>
      <c r="F213" s="29" t="s">
        <v>161</v>
      </c>
      <c r="G213" s="53">
        <v>0</v>
      </c>
    </row>
    <row r="214" spans="1:7" ht="21" customHeight="1">
      <c r="A214" s="28" t="s">
        <v>154</v>
      </c>
      <c r="B214" s="40" t="s">
        <v>484</v>
      </c>
      <c r="C214" s="29" t="s">
        <v>147</v>
      </c>
      <c r="D214" s="29" t="s">
        <v>143</v>
      </c>
      <c r="E214" s="74" t="s">
        <v>108</v>
      </c>
      <c r="F214" s="29"/>
      <c r="G214" s="45">
        <f>G215</f>
        <v>178.0121999999999</v>
      </c>
    </row>
    <row r="215" spans="1:7" ht="16.5" customHeight="1">
      <c r="A215" s="28" t="s">
        <v>11</v>
      </c>
      <c r="B215" s="40" t="s">
        <v>484</v>
      </c>
      <c r="C215" s="29" t="s">
        <v>147</v>
      </c>
      <c r="D215" s="29" t="s">
        <v>143</v>
      </c>
      <c r="E215" s="74" t="s">
        <v>108</v>
      </c>
      <c r="F215" s="29" t="s">
        <v>12</v>
      </c>
      <c r="G215" s="45">
        <f>G216</f>
        <v>178.0121999999999</v>
      </c>
    </row>
    <row r="216" spans="1:7" ht="16.5" customHeight="1">
      <c r="A216" s="15" t="s">
        <v>13</v>
      </c>
      <c r="B216" s="40" t="s">
        <v>484</v>
      </c>
      <c r="C216" s="29" t="s">
        <v>147</v>
      </c>
      <c r="D216" s="29" t="s">
        <v>143</v>
      </c>
      <c r="E216" s="74" t="s">
        <v>108</v>
      </c>
      <c r="F216" s="29" t="s">
        <v>644</v>
      </c>
      <c r="G216" s="45">
        <f>'расх 18 г'!G189</f>
        <v>178.0121999999999</v>
      </c>
    </row>
    <row r="217" spans="1:7" ht="27.75" customHeight="1" hidden="1">
      <c r="A217" s="69" t="s">
        <v>242</v>
      </c>
      <c r="B217" s="40" t="s">
        <v>484</v>
      </c>
      <c r="C217" s="76" t="s">
        <v>147</v>
      </c>
      <c r="D217" s="76" t="s">
        <v>143</v>
      </c>
      <c r="E217" s="91" t="s">
        <v>108</v>
      </c>
      <c r="F217" s="76" t="s">
        <v>161</v>
      </c>
      <c r="G217" s="45"/>
    </row>
    <row r="218" spans="1:7" ht="29.25" customHeight="1" hidden="1">
      <c r="A218" s="92" t="s">
        <v>43</v>
      </c>
      <c r="B218" s="88" t="s">
        <v>484</v>
      </c>
      <c r="C218" s="93" t="s">
        <v>147</v>
      </c>
      <c r="D218" s="93" t="s">
        <v>143</v>
      </c>
      <c r="E218" s="74" t="s">
        <v>73</v>
      </c>
      <c r="F218" s="29"/>
      <c r="G218" s="45">
        <f>G219</f>
        <v>0</v>
      </c>
    </row>
    <row r="219" spans="1:7" ht="30.75" customHeight="1" hidden="1">
      <c r="A219" s="28" t="s">
        <v>44</v>
      </c>
      <c r="B219" s="88" t="s">
        <v>484</v>
      </c>
      <c r="C219" s="93" t="s">
        <v>147</v>
      </c>
      <c r="D219" s="93" t="s">
        <v>143</v>
      </c>
      <c r="E219" s="74" t="s">
        <v>228</v>
      </c>
      <c r="F219" s="29"/>
      <c r="G219" s="45">
        <f>G220</f>
        <v>0</v>
      </c>
    </row>
    <row r="220" spans="1:7" ht="16.5" customHeight="1" hidden="1">
      <c r="A220" s="28" t="s">
        <v>45</v>
      </c>
      <c r="B220" s="88" t="s">
        <v>484</v>
      </c>
      <c r="C220" s="93" t="s">
        <v>147</v>
      </c>
      <c r="D220" s="93" t="s">
        <v>143</v>
      </c>
      <c r="E220" s="74" t="s">
        <v>229</v>
      </c>
      <c r="F220" s="29"/>
      <c r="G220" s="45">
        <f>G221</f>
        <v>0</v>
      </c>
    </row>
    <row r="221" spans="1:7" ht="16.5" customHeight="1" hidden="1">
      <c r="A221" s="28" t="s">
        <v>242</v>
      </c>
      <c r="B221" s="88" t="s">
        <v>484</v>
      </c>
      <c r="C221" s="93" t="s">
        <v>147</v>
      </c>
      <c r="D221" s="93" t="s">
        <v>143</v>
      </c>
      <c r="E221" s="74" t="s">
        <v>229</v>
      </c>
      <c r="F221" s="29" t="s">
        <v>161</v>
      </c>
      <c r="G221" s="45"/>
    </row>
    <row r="222" spans="1:7" ht="27.75" customHeight="1" hidden="1">
      <c r="A222" s="28" t="s">
        <v>656</v>
      </c>
      <c r="B222" s="88" t="s">
        <v>484</v>
      </c>
      <c r="C222" s="93" t="s">
        <v>147</v>
      </c>
      <c r="D222" s="93" t="s">
        <v>143</v>
      </c>
      <c r="E222" s="74" t="s">
        <v>655</v>
      </c>
      <c r="F222" s="29"/>
      <c r="G222" s="45"/>
    </row>
    <row r="223" spans="1:7" ht="34.5" customHeight="1">
      <c r="A223" s="28" t="s">
        <v>592</v>
      </c>
      <c r="B223" s="40" t="s">
        <v>484</v>
      </c>
      <c r="C223" s="29" t="s">
        <v>199</v>
      </c>
      <c r="D223" s="29" t="s">
        <v>145</v>
      </c>
      <c r="E223" s="74" t="s">
        <v>578</v>
      </c>
      <c r="F223" s="29"/>
      <c r="G223" s="90">
        <f>G225</f>
        <v>186.7</v>
      </c>
    </row>
    <row r="224" spans="1:7" ht="17.25" customHeight="1">
      <c r="A224" s="28" t="s">
        <v>127</v>
      </c>
      <c r="B224" s="40" t="s">
        <v>599</v>
      </c>
      <c r="C224" s="24" t="s">
        <v>199</v>
      </c>
      <c r="D224" s="24" t="s">
        <v>145</v>
      </c>
      <c r="E224" s="27" t="s">
        <v>578</v>
      </c>
      <c r="F224" s="29" t="s">
        <v>128</v>
      </c>
      <c r="G224" s="90">
        <f>G225</f>
        <v>186.7</v>
      </c>
    </row>
    <row r="225" spans="1:7" ht="28.5" customHeight="1">
      <c r="A225" s="28" t="s">
        <v>340</v>
      </c>
      <c r="B225" s="40" t="s">
        <v>484</v>
      </c>
      <c r="C225" s="29" t="s">
        <v>199</v>
      </c>
      <c r="D225" s="29" t="s">
        <v>145</v>
      </c>
      <c r="E225" s="74" t="s">
        <v>578</v>
      </c>
      <c r="F225" s="29" t="s">
        <v>155</v>
      </c>
      <c r="G225" s="90">
        <f>'расх 18 г'!G309</f>
        <v>186.7</v>
      </c>
    </row>
    <row r="226" spans="1:7" ht="28.5" customHeight="1" hidden="1">
      <c r="A226" s="28" t="s">
        <v>458</v>
      </c>
      <c r="B226" s="40" t="s">
        <v>484</v>
      </c>
      <c r="C226" s="29" t="s">
        <v>199</v>
      </c>
      <c r="D226" s="29" t="s">
        <v>145</v>
      </c>
      <c r="E226" s="74" t="s">
        <v>579</v>
      </c>
      <c r="F226" s="29"/>
      <c r="G226" s="90">
        <f>G228</f>
        <v>0</v>
      </c>
    </row>
    <row r="227" spans="1:7" ht="17.25" customHeight="1" hidden="1">
      <c r="A227" s="28" t="s">
        <v>127</v>
      </c>
      <c r="B227" s="40"/>
      <c r="C227" s="29"/>
      <c r="D227" s="29"/>
      <c r="E227" s="74" t="s">
        <v>579</v>
      </c>
      <c r="F227" s="29" t="s">
        <v>128</v>
      </c>
      <c r="G227" s="90">
        <f>G228</f>
        <v>0</v>
      </c>
    </row>
    <row r="228" spans="1:7" ht="40.5" customHeight="1" hidden="1">
      <c r="A228" s="28" t="s">
        <v>340</v>
      </c>
      <c r="B228" s="40" t="s">
        <v>484</v>
      </c>
      <c r="C228" s="29" t="s">
        <v>199</v>
      </c>
      <c r="D228" s="29" t="s">
        <v>145</v>
      </c>
      <c r="E228" s="74" t="s">
        <v>579</v>
      </c>
      <c r="F228" s="29" t="s">
        <v>155</v>
      </c>
      <c r="G228" s="90">
        <f>'расх 18 г'!G312</f>
        <v>0</v>
      </c>
    </row>
    <row r="229" spans="1:7" ht="29.25" customHeight="1">
      <c r="A229" s="28" t="s">
        <v>593</v>
      </c>
      <c r="B229" s="40" t="s">
        <v>484</v>
      </c>
      <c r="C229" s="29" t="s">
        <v>199</v>
      </c>
      <c r="D229" s="29" t="s">
        <v>145</v>
      </c>
      <c r="E229" s="74" t="s">
        <v>580</v>
      </c>
      <c r="F229" s="29"/>
      <c r="G229" s="90">
        <f>G231</f>
        <v>37</v>
      </c>
    </row>
    <row r="230" spans="1:7" ht="21.75" customHeight="1">
      <c r="A230" s="28" t="s">
        <v>127</v>
      </c>
      <c r="B230" s="40"/>
      <c r="C230" s="29"/>
      <c r="D230" s="29"/>
      <c r="E230" s="74" t="s">
        <v>580</v>
      </c>
      <c r="F230" s="29" t="s">
        <v>128</v>
      </c>
      <c r="G230" s="90">
        <f>G231</f>
        <v>37</v>
      </c>
    </row>
    <row r="231" spans="1:7" ht="20.25" customHeight="1">
      <c r="A231" s="28" t="s">
        <v>340</v>
      </c>
      <c r="B231" s="40" t="s">
        <v>484</v>
      </c>
      <c r="C231" s="29" t="s">
        <v>199</v>
      </c>
      <c r="D231" s="29" t="s">
        <v>145</v>
      </c>
      <c r="E231" s="74" t="s">
        <v>580</v>
      </c>
      <c r="F231" s="29" t="s">
        <v>155</v>
      </c>
      <c r="G231" s="90">
        <f>'расх 18 г'!G315</f>
        <v>37</v>
      </c>
    </row>
    <row r="232" spans="1:7" ht="14.25" customHeight="1" hidden="1">
      <c r="A232" s="28" t="s">
        <v>490</v>
      </c>
      <c r="B232" s="88" t="s">
        <v>484</v>
      </c>
      <c r="C232" s="93" t="s">
        <v>147</v>
      </c>
      <c r="D232" s="93" t="s">
        <v>145</v>
      </c>
      <c r="E232" s="74" t="s">
        <v>491</v>
      </c>
      <c r="F232" s="29"/>
      <c r="G232" s="45">
        <f>G233</f>
        <v>0</v>
      </c>
    </row>
    <row r="233" spans="1:7" ht="27" customHeight="1" hidden="1">
      <c r="A233" s="28" t="s">
        <v>492</v>
      </c>
      <c r="B233" s="88" t="s">
        <v>484</v>
      </c>
      <c r="C233" s="93" t="s">
        <v>147</v>
      </c>
      <c r="D233" s="93" t="s">
        <v>145</v>
      </c>
      <c r="E233" s="74" t="s">
        <v>493</v>
      </c>
      <c r="F233" s="29"/>
      <c r="G233" s="45">
        <f>G234</f>
        <v>0</v>
      </c>
    </row>
    <row r="234" spans="1:7" ht="27" customHeight="1" hidden="1">
      <c r="A234" s="28" t="s">
        <v>494</v>
      </c>
      <c r="B234" s="88" t="s">
        <v>484</v>
      </c>
      <c r="C234" s="93" t="s">
        <v>147</v>
      </c>
      <c r="D234" s="93" t="s">
        <v>145</v>
      </c>
      <c r="E234" s="74" t="s">
        <v>495</v>
      </c>
      <c r="F234" s="29"/>
      <c r="G234" s="45">
        <f>G235</f>
        <v>0</v>
      </c>
    </row>
    <row r="235" spans="1:7" ht="27" customHeight="1" hidden="1">
      <c r="A235" s="28" t="s">
        <v>242</v>
      </c>
      <c r="B235" s="88" t="s">
        <v>484</v>
      </c>
      <c r="C235" s="93" t="s">
        <v>147</v>
      </c>
      <c r="D235" s="93" t="s">
        <v>145</v>
      </c>
      <c r="E235" s="74" t="s">
        <v>495</v>
      </c>
      <c r="F235" s="43" t="s">
        <v>161</v>
      </c>
      <c r="G235" s="45">
        <v>0</v>
      </c>
    </row>
    <row r="236" spans="1:7" ht="15" customHeight="1">
      <c r="A236" s="14" t="s">
        <v>65</v>
      </c>
      <c r="B236" s="40" t="s">
        <v>484</v>
      </c>
      <c r="C236" s="29" t="s">
        <v>147</v>
      </c>
      <c r="D236" s="29" t="s">
        <v>145</v>
      </c>
      <c r="E236" s="74" t="s">
        <v>565</v>
      </c>
      <c r="F236" s="22"/>
      <c r="G236" s="90">
        <f>G237</f>
        <v>240.60485</v>
      </c>
    </row>
    <row r="237" spans="1:7" ht="26.25" customHeight="1">
      <c r="A237" s="28" t="s">
        <v>11</v>
      </c>
      <c r="B237" s="40" t="s">
        <v>484</v>
      </c>
      <c r="C237" s="29" t="s">
        <v>147</v>
      </c>
      <c r="D237" s="29" t="s">
        <v>145</v>
      </c>
      <c r="E237" s="74" t="s">
        <v>565</v>
      </c>
      <c r="F237" s="22" t="s">
        <v>12</v>
      </c>
      <c r="G237" s="90">
        <f>G238</f>
        <v>240.60485</v>
      </c>
    </row>
    <row r="238" spans="1:7" ht="26.25" customHeight="1">
      <c r="A238" s="15" t="s">
        <v>13</v>
      </c>
      <c r="B238" s="40" t="s">
        <v>484</v>
      </c>
      <c r="C238" s="29" t="s">
        <v>147</v>
      </c>
      <c r="D238" s="29" t="s">
        <v>145</v>
      </c>
      <c r="E238" s="74" t="s">
        <v>565</v>
      </c>
      <c r="F238" s="22" t="s">
        <v>644</v>
      </c>
      <c r="G238" s="90">
        <f>'расх 18 г'!G207</f>
        <v>240.60485</v>
      </c>
    </row>
    <row r="239" spans="1:7" ht="27" customHeight="1" hidden="1">
      <c r="A239" s="69" t="s">
        <v>242</v>
      </c>
      <c r="B239" s="40" t="s">
        <v>484</v>
      </c>
      <c r="C239" s="76" t="s">
        <v>147</v>
      </c>
      <c r="D239" s="76" t="s">
        <v>145</v>
      </c>
      <c r="E239" s="91" t="s">
        <v>565</v>
      </c>
      <c r="F239" s="71" t="s">
        <v>161</v>
      </c>
      <c r="G239" s="90"/>
    </row>
    <row r="240" spans="1:7" ht="15.75" customHeight="1">
      <c r="A240" s="104" t="s">
        <v>66</v>
      </c>
      <c r="B240" s="40" t="s">
        <v>484</v>
      </c>
      <c r="C240" s="29" t="s">
        <v>147</v>
      </c>
      <c r="D240" s="29" t="s">
        <v>145</v>
      </c>
      <c r="E240" s="74" t="s">
        <v>566</v>
      </c>
      <c r="F240" s="22"/>
      <c r="G240" s="90">
        <f>G241</f>
        <v>68</v>
      </c>
    </row>
    <row r="241" spans="1:7" ht="28.5" customHeight="1">
      <c r="A241" s="28" t="s">
        <v>11</v>
      </c>
      <c r="B241" s="40" t="s">
        <v>484</v>
      </c>
      <c r="C241" s="29" t="s">
        <v>147</v>
      </c>
      <c r="D241" s="29" t="s">
        <v>145</v>
      </c>
      <c r="E241" s="74" t="s">
        <v>566</v>
      </c>
      <c r="F241" s="22" t="s">
        <v>12</v>
      </c>
      <c r="G241" s="90">
        <f>G242</f>
        <v>68</v>
      </c>
    </row>
    <row r="242" spans="1:7" ht="27" customHeight="1">
      <c r="A242" s="15" t="s">
        <v>13</v>
      </c>
      <c r="B242" s="40" t="s">
        <v>484</v>
      </c>
      <c r="C242" s="29" t="s">
        <v>147</v>
      </c>
      <c r="D242" s="29" t="s">
        <v>145</v>
      </c>
      <c r="E242" s="74" t="s">
        <v>566</v>
      </c>
      <c r="F242" s="22" t="s">
        <v>644</v>
      </c>
      <c r="G242" s="90">
        <f>'расх 18 г'!G211</f>
        <v>68</v>
      </c>
    </row>
    <row r="243" spans="1:7" ht="26.25" customHeight="1" hidden="1">
      <c r="A243" s="69" t="s">
        <v>242</v>
      </c>
      <c r="B243" s="40" t="s">
        <v>484</v>
      </c>
      <c r="C243" s="76" t="s">
        <v>147</v>
      </c>
      <c r="D243" s="76" t="s">
        <v>145</v>
      </c>
      <c r="E243" s="91" t="s">
        <v>566</v>
      </c>
      <c r="F243" s="71" t="s">
        <v>161</v>
      </c>
      <c r="G243" s="101"/>
    </row>
    <row r="244" spans="1:7" ht="15" customHeight="1" hidden="1">
      <c r="A244" s="14" t="s">
        <v>67</v>
      </c>
      <c r="B244" s="40" t="s">
        <v>484</v>
      </c>
      <c r="C244" s="29" t="s">
        <v>147</v>
      </c>
      <c r="D244" s="29" t="s">
        <v>145</v>
      </c>
      <c r="E244" s="74" t="s">
        <v>567</v>
      </c>
      <c r="F244" s="22"/>
      <c r="G244" s="90">
        <f>G245</f>
        <v>0</v>
      </c>
    </row>
    <row r="245" spans="1:7" ht="28.5" customHeight="1" hidden="1">
      <c r="A245" s="28" t="s">
        <v>11</v>
      </c>
      <c r="B245" s="40" t="s">
        <v>484</v>
      </c>
      <c r="C245" s="29" t="s">
        <v>147</v>
      </c>
      <c r="D245" s="29" t="s">
        <v>145</v>
      </c>
      <c r="E245" s="74" t="s">
        <v>567</v>
      </c>
      <c r="F245" s="22" t="s">
        <v>12</v>
      </c>
      <c r="G245" s="90">
        <f>G246</f>
        <v>0</v>
      </c>
    </row>
    <row r="246" spans="1:7" ht="30" customHeight="1" hidden="1">
      <c r="A246" s="15" t="s">
        <v>13</v>
      </c>
      <c r="B246" s="40" t="s">
        <v>484</v>
      </c>
      <c r="C246" s="29" t="s">
        <v>147</v>
      </c>
      <c r="D246" s="29" t="s">
        <v>145</v>
      </c>
      <c r="E246" s="74" t="s">
        <v>567</v>
      </c>
      <c r="F246" s="22" t="s">
        <v>644</v>
      </c>
      <c r="G246" s="90"/>
    </row>
    <row r="247" spans="1:7" ht="27" customHeight="1" hidden="1">
      <c r="A247" s="69" t="s">
        <v>242</v>
      </c>
      <c r="B247" s="40" t="s">
        <v>484</v>
      </c>
      <c r="C247" s="76" t="s">
        <v>147</v>
      </c>
      <c r="D247" s="76" t="s">
        <v>145</v>
      </c>
      <c r="E247" s="91" t="s">
        <v>567</v>
      </c>
      <c r="F247" s="71" t="s">
        <v>161</v>
      </c>
      <c r="G247" s="90"/>
    </row>
    <row r="248" spans="1:7" ht="27.75" customHeight="1" hidden="1">
      <c r="A248" s="28" t="s">
        <v>177</v>
      </c>
      <c r="B248" s="40" t="s">
        <v>484</v>
      </c>
      <c r="C248" s="29" t="s">
        <v>147</v>
      </c>
      <c r="D248" s="29" t="s">
        <v>145</v>
      </c>
      <c r="E248" s="74" t="s">
        <v>568</v>
      </c>
      <c r="F248" s="22"/>
      <c r="G248" s="90">
        <f>G249</f>
        <v>95</v>
      </c>
    </row>
    <row r="249" spans="1:7" ht="27.75" customHeight="1">
      <c r="A249" s="28" t="s">
        <v>11</v>
      </c>
      <c r="B249" s="40" t="s">
        <v>484</v>
      </c>
      <c r="C249" s="29" t="s">
        <v>147</v>
      </c>
      <c r="D249" s="29" t="s">
        <v>145</v>
      </c>
      <c r="E249" s="74" t="s">
        <v>568</v>
      </c>
      <c r="F249" s="22" t="s">
        <v>12</v>
      </c>
      <c r="G249" s="90">
        <f>G250</f>
        <v>95</v>
      </c>
    </row>
    <row r="250" spans="1:7" ht="27.75" customHeight="1">
      <c r="A250" s="15" t="s">
        <v>13</v>
      </c>
      <c r="B250" s="40" t="s">
        <v>484</v>
      </c>
      <c r="C250" s="29" t="s">
        <v>147</v>
      </c>
      <c r="D250" s="29" t="s">
        <v>145</v>
      </c>
      <c r="E250" s="74" t="s">
        <v>568</v>
      </c>
      <c r="F250" s="22" t="s">
        <v>644</v>
      </c>
      <c r="G250" s="90">
        <f>'расх 18 г'!G219</f>
        <v>95</v>
      </c>
    </row>
    <row r="251" spans="1:7" ht="27" customHeight="1" hidden="1">
      <c r="A251" s="69" t="s">
        <v>242</v>
      </c>
      <c r="B251" s="40" t="s">
        <v>484</v>
      </c>
      <c r="C251" s="76" t="s">
        <v>147</v>
      </c>
      <c r="D251" s="76" t="s">
        <v>145</v>
      </c>
      <c r="E251" s="91" t="s">
        <v>568</v>
      </c>
      <c r="F251" s="71" t="s">
        <v>161</v>
      </c>
      <c r="G251" s="90"/>
    </row>
    <row r="252" spans="1:7" s="4" customFormat="1" ht="28.5" customHeight="1">
      <c r="A252" s="28" t="s">
        <v>68</v>
      </c>
      <c r="B252" s="40" t="s">
        <v>484</v>
      </c>
      <c r="C252" s="29" t="s">
        <v>147</v>
      </c>
      <c r="D252" s="29" t="s">
        <v>145</v>
      </c>
      <c r="E252" s="74" t="s">
        <v>569</v>
      </c>
      <c r="F252" s="22"/>
      <c r="G252" s="90">
        <f>G253</f>
        <v>960.05135</v>
      </c>
    </row>
    <row r="253" spans="1:7" s="4" customFormat="1" ht="28.5" customHeight="1">
      <c r="A253" s="28" t="s">
        <v>11</v>
      </c>
      <c r="B253" s="40" t="s">
        <v>484</v>
      </c>
      <c r="C253" s="29" t="s">
        <v>147</v>
      </c>
      <c r="D253" s="29" t="s">
        <v>145</v>
      </c>
      <c r="E253" s="74" t="s">
        <v>569</v>
      </c>
      <c r="F253" s="22" t="s">
        <v>12</v>
      </c>
      <c r="G253" s="90">
        <f>G254</f>
        <v>960.05135</v>
      </c>
    </row>
    <row r="254" spans="1:7" s="4" customFormat="1" ht="28.5" customHeight="1">
      <c r="A254" s="15" t="s">
        <v>13</v>
      </c>
      <c r="B254" s="40" t="s">
        <v>484</v>
      </c>
      <c r="C254" s="29" t="s">
        <v>147</v>
      </c>
      <c r="D254" s="29" t="s">
        <v>145</v>
      </c>
      <c r="E254" s="74" t="s">
        <v>569</v>
      </c>
      <c r="F254" s="22" t="s">
        <v>644</v>
      </c>
      <c r="G254" s="90">
        <f>'расх 18 г'!G223</f>
        <v>960.05135</v>
      </c>
    </row>
    <row r="255" spans="1:7" s="4" customFormat="1" ht="27" customHeight="1" hidden="1">
      <c r="A255" s="69" t="s">
        <v>242</v>
      </c>
      <c r="B255" s="40" t="s">
        <v>484</v>
      </c>
      <c r="C255" s="76" t="s">
        <v>147</v>
      </c>
      <c r="D255" s="76" t="s">
        <v>145</v>
      </c>
      <c r="E255" s="91" t="s">
        <v>569</v>
      </c>
      <c r="F255" s="71" t="s">
        <v>161</v>
      </c>
      <c r="G255" s="90"/>
    </row>
    <row r="256" spans="1:7" ht="27" customHeight="1">
      <c r="A256" s="49" t="s">
        <v>657</v>
      </c>
      <c r="B256" s="40" t="s">
        <v>484</v>
      </c>
      <c r="C256" s="22" t="s">
        <v>142</v>
      </c>
      <c r="D256" s="22" t="s">
        <v>153</v>
      </c>
      <c r="E256" s="50" t="s">
        <v>560</v>
      </c>
      <c r="F256" s="29"/>
      <c r="G256" s="45">
        <f>G257</f>
        <v>90</v>
      </c>
    </row>
    <row r="257" spans="1:7" ht="28.5" customHeight="1">
      <c r="A257" s="28" t="s">
        <v>11</v>
      </c>
      <c r="B257" s="40" t="s">
        <v>484</v>
      </c>
      <c r="C257" s="22" t="s">
        <v>142</v>
      </c>
      <c r="D257" s="22" t="s">
        <v>153</v>
      </c>
      <c r="E257" s="74" t="s">
        <v>560</v>
      </c>
      <c r="F257" s="29" t="s">
        <v>12</v>
      </c>
      <c r="G257" s="45">
        <f>G258</f>
        <v>90</v>
      </c>
    </row>
    <row r="258" spans="1:7" ht="29.25" customHeight="1">
      <c r="A258" s="15" t="s">
        <v>13</v>
      </c>
      <c r="B258" s="40" t="s">
        <v>484</v>
      </c>
      <c r="C258" s="22" t="s">
        <v>142</v>
      </c>
      <c r="D258" s="22" t="s">
        <v>153</v>
      </c>
      <c r="E258" s="74" t="s">
        <v>560</v>
      </c>
      <c r="F258" s="29" t="s">
        <v>644</v>
      </c>
      <c r="G258" s="45">
        <f>'расх 18 г'!G74</f>
        <v>90</v>
      </c>
    </row>
    <row r="259" spans="1:7" ht="30" customHeight="1" hidden="1">
      <c r="A259" s="367" t="s">
        <v>242</v>
      </c>
      <c r="B259" s="40" t="s">
        <v>484</v>
      </c>
      <c r="C259" s="71" t="s">
        <v>142</v>
      </c>
      <c r="D259" s="71" t="s">
        <v>153</v>
      </c>
      <c r="E259" s="368" t="s">
        <v>560</v>
      </c>
      <c r="F259" s="369" t="s">
        <v>161</v>
      </c>
      <c r="G259" s="45"/>
    </row>
    <row r="260" spans="1:7" ht="30" customHeight="1">
      <c r="A260" s="49" t="s">
        <v>370</v>
      </c>
      <c r="B260" s="40"/>
      <c r="C260" s="71"/>
      <c r="D260" s="71"/>
      <c r="E260" s="370" t="s">
        <v>371</v>
      </c>
      <c r="F260" s="369"/>
      <c r="G260" s="45">
        <f>G261</f>
        <v>0</v>
      </c>
    </row>
    <row r="261" spans="1:7" ht="30" customHeight="1">
      <c r="A261" s="26" t="s">
        <v>372</v>
      </c>
      <c r="B261" s="40"/>
      <c r="C261" s="71"/>
      <c r="D261" s="71"/>
      <c r="E261" s="371" t="s">
        <v>371</v>
      </c>
      <c r="F261" s="369" t="s">
        <v>12</v>
      </c>
      <c r="G261" s="45">
        <f>G262</f>
        <v>0</v>
      </c>
    </row>
    <row r="262" spans="1:7" ht="30" customHeight="1" hidden="1">
      <c r="A262" s="367"/>
      <c r="B262" s="40"/>
      <c r="C262" s="71"/>
      <c r="D262" s="71"/>
      <c r="E262" s="371" t="s">
        <v>371</v>
      </c>
      <c r="F262" s="369" t="s">
        <v>644</v>
      </c>
      <c r="G262" s="45">
        <f>'расх 18 г'!G78</f>
        <v>0</v>
      </c>
    </row>
    <row r="263" spans="1:7" ht="30" customHeight="1">
      <c r="A263" s="49" t="s">
        <v>370</v>
      </c>
      <c r="B263" s="40"/>
      <c r="C263" s="71"/>
      <c r="D263" s="71"/>
      <c r="E263" s="370" t="s">
        <v>374</v>
      </c>
      <c r="F263" s="369"/>
      <c r="G263" s="45">
        <f>G264</f>
        <v>0</v>
      </c>
    </row>
    <row r="264" spans="1:7" ht="30" customHeight="1">
      <c r="A264" s="26" t="s">
        <v>373</v>
      </c>
      <c r="B264" s="40"/>
      <c r="C264" s="71"/>
      <c r="D264" s="71"/>
      <c r="E264" s="371" t="s">
        <v>374</v>
      </c>
      <c r="F264" s="369" t="s">
        <v>12</v>
      </c>
      <c r="G264" s="45">
        <f>G265</f>
        <v>0</v>
      </c>
    </row>
    <row r="265" spans="1:7" ht="30" customHeight="1" hidden="1">
      <c r="A265" s="367"/>
      <c r="B265" s="40"/>
      <c r="C265" s="71"/>
      <c r="D265" s="71"/>
      <c r="E265" s="371" t="s">
        <v>374</v>
      </c>
      <c r="F265" s="369" t="s">
        <v>644</v>
      </c>
      <c r="G265" s="45">
        <f>'расх 18 г'!G81</f>
        <v>0</v>
      </c>
    </row>
    <row r="266" spans="1:7" ht="19.5" customHeight="1">
      <c r="A266" s="49" t="s">
        <v>370</v>
      </c>
      <c r="B266" s="40"/>
      <c r="C266" s="71"/>
      <c r="D266" s="71"/>
      <c r="E266" s="370" t="s">
        <v>376</v>
      </c>
      <c r="F266" s="369"/>
      <c r="G266" s="45">
        <f>G267</f>
        <v>0</v>
      </c>
    </row>
    <row r="267" spans="1:7" ht="30" customHeight="1">
      <c r="A267" s="26" t="s">
        <v>375</v>
      </c>
      <c r="B267" s="40"/>
      <c r="C267" s="71"/>
      <c r="D267" s="71"/>
      <c r="E267" s="371" t="s">
        <v>376</v>
      </c>
      <c r="F267" s="369" t="s">
        <v>12</v>
      </c>
      <c r="G267" s="45">
        <f>G268</f>
        <v>0</v>
      </c>
    </row>
    <row r="268" spans="1:7" ht="30" customHeight="1">
      <c r="A268" s="26"/>
      <c r="B268" s="40"/>
      <c r="C268" s="71"/>
      <c r="D268" s="71"/>
      <c r="E268" s="371" t="s">
        <v>376</v>
      </c>
      <c r="F268" s="369" t="s">
        <v>644</v>
      </c>
      <c r="G268" s="45">
        <f>'расх 18 г'!G84</f>
        <v>0</v>
      </c>
    </row>
    <row r="269" spans="1:7" ht="21.75" customHeight="1">
      <c r="A269" s="49" t="s">
        <v>370</v>
      </c>
      <c r="B269" s="40"/>
      <c r="C269" s="71"/>
      <c r="D269" s="71"/>
      <c r="E269" s="370" t="s">
        <v>393</v>
      </c>
      <c r="F269" s="369"/>
      <c r="G269" s="45">
        <f>G270</f>
        <v>79</v>
      </c>
    </row>
    <row r="270" spans="1:7" ht="23.25" customHeight="1">
      <c r="A270" s="26" t="s">
        <v>394</v>
      </c>
      <c r="B270" s="40"/>
      <c r="C270" s="71"/>
      <c r="D270" s="71"/>
      <c r="E270" s="371" t="s">
        <v>393</v>
      </c>
      <c r="F270" s="369" t="s">
        <v>12</v>
      </c>
      <c r="G270" s="45">
        <f>G271</f>
        <v>79</v>
      </c>
    </row>
    <row r="271" spans="1:7" ht="29.25" customHeight="1">
      <c r="A271" s="15" t="s">
        <v>13</v>
      </c>
      <c r="B271" s="40"/>
      <c r="C271" s="71"/>
      <c r="D271" s="71"/>
      <c r="E271" s="371" t="s">
        <v>393</v>
      </c>
      <c r="F271" s="369" t="s">
        <v>644</v>
      </c>
      <c r="G271" s="45">
        <f>'расх 18 г'!G88</f>
        <v>79</v>
      </c>
    </row>
    <row r="272" spans="1:7" s="4" customFormat="1" ht="16.5" customHeight="1">
      <c r="A272" s="28" t="s">
        <v>594</v>
      </c>
      <c r="B272" s="40" t="s">
        <v>484</v>
      </c>
      <c r="C272" s="29" t="s">
        <v>147</v>
      </c>
      <c r="D272" s="29" t="s">
        <v>142</v>
      </c>
      <c r="E272" s="74" t="s">
        <v>564</v>
      </c>
      <c r="F272" s="29"/>
      <c r="G272" s="53">
        <f>G273</f>
        <v>72.8</v>
      </c>
    </row>
    <row r="273" spans="1:7" s="4" customFormat="1" ht="17.25" customHeight="1">
      <c r="A273" s="28" t="s">
        <v>11</v>
      </c>
      <c r="B273" s="40" t="s">
        <v>484</v>
      </c>
      <c r="C273" s="29" t="s">
        <v>147</v>
      </c>
      <c r="D273" s="29" t="s">
        <v>142</v>
      </c>
      <c r="E273" s="74" t="s">
        <v>564</v>
      </c>
      <c r="F273" s="29" t="s">
        <v>12</v>
      </c>
      <c r="G273" s="53">
        <f>G274</f>
        <v>72.8</v>
      </c>
    </row>
    <row r="274" spans="1:7" s="4" customFormat="1" ht="30" customHeight="1">
      <c r="A274" s="15" t="s">
        <v>13</v>
      </c>
      <c r="B274" s="40" t="s">
        <v>484</v>
      </c>
      <c r="C274" s="29" t="s">
        <v>147</v>
      </c>
      <c r="D274" s="29" t="s">
        <v>142</v>
      </c>
      <c r="E274" s="74" t="s">
        <v>564</v>
      </c>
      <c r="F274" s="29" t="s">
        <v>644</v>
      </c>
      <c r="G274" s="53">
        <f>'расх 18 г'!G165</f>
        <v>72.8</v>
      </c>
    </row>
    <row r="275" spans="1:7" s="4" customFormat="1" ht="15.75" customHeight="1" hidden="1">
      <c r="A275" s="69" t="s">
        <v>242</v>
      </c>
      <c r="B275" s="40" t="s">
        <v>484</v>
      </c>
      <c r="C275" s="76" t="s">
        <v>147</v>
      </c>
      <c r="D275" s="76" t="s">
        <v>142</v>
      </c>
      <c r="E275" s="91" t="s">
        <v>564</v>
      </c>
      <c r="F275" s="76" t="s">
        <v>161</v>
      </c>
      <c r="G275" s="53"/>
    </row>
    <row r="276" spans="1:7" s="4" customFormat="1" ht="15.75" customHeight="1">
      <c r="A276" s="28" t="s">
        <v>396</v>
      </c>
      <c r="B276" s="40"/>
      <c r="C276" s="76"/>
      <c r="D276" s="76"/>
      <c r="E276" s="123" t="s">
        <v>47</v>
      </c>
      <c r="F276" s="29"/>
      <c r="G276" s="53">
        <f>G277</f>
        <v>500.1489</v>
      </c>
    </row>
    <row r="277" spans="1:7" s="4" customFormat="1" ht="15.75" customHeight="1">
      <c r="A277" s="28" t="s">
        <v>395</v>
      </c>
      <c r="B277" s="40"/>
      <c r="C277" s="76"/>
      <c r="D277" s="76"/>
      <c r="E277" s="123" t="s">
        <v>47</v>
      </c>
      <c r="F277" s="29" t="s">
        <v>14</v>
      </c>
      <c r="G277" s="53">
        <f>G278</f>
        <v>500.1489</v>
      </c>
    </row>
    <row r="278" spans="1:7" s="4" customFormat="1" ht="15.75" customHeight="1">
      <c r="A278" s="28"/>
      <c r="B278" s="40"/>
      <c r="C278" s="76"/>
      <c r="D278" s="76"/>
      <c r="E278" s="123" t="s">
        <v>47</v>
      </c>
      <c r="F278" s="29" t="s">
        <v>16</v>
      </c>
      <c r="G278" s="53">
        <f>'расх 18 г'!G98</f>
        <v>500.1489</v>
      </c>
    </row>
    <row r="279" spans="1:7" s="4" customFormat="1" ht="15.75" customHeight="1" hidden="1">
      <c r="A279" s="28"/>
      <c r="B279" s="40"/>
      <c r="C279" s="76"/>
      <c r="D279" s="76"/>
      <c r="E279" s="123"/>
      <c r="F279" s="29"/>
      <c r="G279" s="53"/>
    </row>
    <row r="280" spans="1:7" s="72" customFormat="1" ht="15.75" customHeight="1">
      <c r="A280" s="28" t="s">
        <v>21</v>
      </c>
      <c r="B280" s="40" t="s">
        <v>484</v>
      </c>
      <c r="C280" s="43" t="s">
        <v>142</v>
      </c>
      <c r="D280" s="43" t="s">
        <v>153</v>
      </c>
      <c r="E280" s="123" t="s">
        <v>22</v>
      </c>
      <c r="F280" s="29"/>
      <c r="G280" s="45">
        <f>G281</f>
        <v>0</v>
      </c>
    </row>
    <row r="281" spans="1:7" s="11" customFormat="1" ht="15" customHeight="1">
      <c r="A281" s="28" t="s">
        <v>470</v>
      </c>
      <c r="B281" s="40" t="s">
        <v>484</v>
      </c>
      <c r="C281" s="43" t="s">
        <v>142</v>
      </c>
      <c r="D281" s="43" t="s">
        <v>153</v>
      </c>
      <c r="E281" s="123" t="s">
        <v>22</v>
      </c>
      <c r="F281" s="29" t="s">
        <v>14</v>
      </c>
      <c r="G281" s="45">
        <f>G282</f>
        <v>0</v>
      </c>
    </row>
    <row r="282" spans="1:7" ht="15.75">
      <c r="A282" s="28" t="s">
        <v>18</v>
      </c>
      <c r="B282" s="40" t="s">
        <v>484</v>
      </c>
      <c r="C282" s="43" t="s">
        <v>142</v>
      </c>
      <c r="D282" s="43" t="s">
        <v>153</v>
      </c>
      <c r="E282" s="123" t="s">
        <v>22</v>
      </c>
      <c r="F282" s="29" t="s">
        <v>647</v>
      </c>
      <c r="G282" s="45">
        <f>'расх 18 г'!G94</f>
        <v>0</v>
      </c>
    </row>
    <row r="283" spans="1:7" ht="23.25" customHeight="1" hidden="1">
      <c r="A283" s="69" t="s">
        <v>496</v>
      </c>
      <c r="B283" s="40" t="s">
        <v>484</v>
      </c>
      <c r="C283" s="71" t="s">
        <v>142</v>
      </c>
      <c r="D283" s="71" t="s">
        <v>153</v>
      </c>
      <c r="E283" s="91"/>
      <c r="F283" s="76"/>
      <c r="G283" s="45">
        <f>G86+G93+G100</f>
        <v>13916.6031</v>
      </c>
    </row>
    <row r="284" spans="1:7" ht="16.5" customHeight="1">
      <c r="A284" s="28" t="s">
        <v>397</v>
      </c>
      <c r="B284" s="40"/>
      <c r="C284" s="43"/>
      <c r="D284" s="43"/>
      <c r="E284" s="123" t="s">
        <v>399</v>
      </c>
      <c r="F284" s="29"/>
      <c r="G284" s="45">
        <f>G285</f>
        <v>49.5</v>
      </c>
    </row>
    <row r="285" spans="1:7" ht="20.25" customHeight="1">
      <c r="A285" s="28" t="s">
        <v>398</v>
      </c>
      <c r="B285" s="40"/>
      <c r="C285" s="43"/>
      <c r="D285" s="43"/>
      <c r="E285" s="123" t="s">
        <v>399</v>
      </c>
      <c r="F285" s="29" t="s">
        <v>400</v>
      </c>
      <c r="G285" s="45">
        <f>G286</f>
        <v>49.5</v>
      </c>
    </row>
    <row r="286" spans="1:7" ht="15.75" customHeight="1">
      <c r="A286" s="28"/>
      <c r="B286" s="40"/>
      <c r="C286" s="43"/>
      <c r="D286" s="43"/>
      <c r="E286" s="123" t="s">
        <v>399</v>
      </c>
      <c r="F286" s="29" t="s">
        <v>401</v>
      </c>
      <c r="G286" s="45">
        <f>'расх 18 г'!G302</f>
        <v>49.5</v>
      </c>
    </row>
    <row r="287" spans="1:7" ht="15.75">
      <c r="A287" s="58" t="s">
        <v>496</v>
      </c>
      <c r="B287" s="39"/>
      <c r="C287" s="107"/>
      <c r="D287" s="107"/>
      <c r="E287" s="125"/>
      <c r="F287" s="36"/>
      <c r="G287" s="37">
        <f>G86+G93+G100</f>
        <v>13916.6031</v>
      </c>
    </row>
    <row r="288" spans="1:7" ht="15.75">
      <c r="A288" s="58" t="s">
        <v>497</v>
      </c>
      <c r="B288" s="108"/>
      <c r="C288" s="109"/>
      <c r="D288" s="109"/>
      <c r="E288" s="65"/>
      <c r="F288" s="36"/>
      <c r="G288" s="383">
        <f>G287+G85+G186</f>
        <v>40055.66084999999</v>
      </c>
    </row>
    <row r="290" ht="15.75">
      <c r="G290" s="41"/>
    </row>
    <row r="291" ht="15.75">
      <c r="G291" s="41"/>
    </row>
    <row r="292" ht="15.75">
      <c r="G292" s="41"/>
    </row>
    <row r="294" ht="15.75">
      <c r="G294" s="41"/>
    </row>
    <row r="298" ht="15.75">
      <c r="G298" s="41"/>
    </row>
    <row r="364" spans="2:5" ht="15.75">
      <c r="B364" s="110"/>
      <c r="C364" s="111"/>
      <c r="D364" s="111"/>
      <c r="E364" s="2"/>
    </row>
    <row r="365" spans="2:5" ht="15.75">
      <c r="B365" s="110"/>
      <c r="C365" s="111"/>
      <c r="D365" s="111"/>
      <c r="E365" s="2"/>
    </row>
    <row r="366" spans="2:5" ht="15.75">
      <c r="B366" s="110"/>
      <c r="C366" s="111"/>
      <c r="D366" s="111"/>
      <c r="E366" s="2"/>
    </row>
    <row r="367" spans="2:5" ht="15.75">
      <c r="B367" s="110"/>
      <c r="C367" s="111"/>
      <c r="D367" s="111"/>
      <c r="E367" s="2"/>
    </row>
    <row r="368" spans="2:5" ht="15.75">
      <c r="B368" s="110"/>
      <c r="C368" s="111"/>
      <c r="D368" s="111"/>
      <c r="E368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35" hidden="1" customWidth="1"/>
    <col min="3" max="3" width="4.00390625" style="136" customWidth="1"/>
    <col min="4" max="4" width="4.25390625" style="136" customWidth="1"/>
    <col min="5" max="5" width="12.625" style="4" customWidth="1"/>
    <col min="6" max="6" width="5.25390625" style="136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517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150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404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66.75" customHeight="1">
      <c r="A5" s="397" t="s">
        <v>500</v>
      </c>
      <c r="B5" s="397"/>
      <c r="C5" s="397"/>
      <c r="D5" s="397"/>
      <c r="E5" s="397"/>
      <c r="F5" s="397"/>
      <c r="G5" s="397"/>
      <c r="H5" s="397"/>
    </row>
    <row r="6" ht="12" customHeight="1"/>
    <row r="7" spans="1:8" s="139" customFormat="1" ht="51" customHeight="1">
      <c r="A7" s="137" t="s">
        <v>151</v>
      </c>
      <c r="B7" s="137" t="s">
        <v>651</v>
      </c>
      <c r="C7" s="137" t="s">
        <v>1</v>
      </c>
      <c r="D7" s="137" t="s">
        <v>2</v>
      </c>
      <c r="E7" s="137" t="s">
        <v>3</v>
      </c>
      <c r="F7" s="137" t="s">
        <v>4</v>
      </c>
      <c r="G7" s="138" t="s">
        <v>482</v>
      </c>
      <c r="H7" s="138" t="s">
        <v>617</v>
      </c>
    </row>
    <row r="8" spans="1:8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  <c r="H8" s="141">
        <v>7</v>
      </c>
    </row>
    <row r="9" spans="1:8" s="164" customFormat="1" ht="15" customHeight="1">
      <c r="A9" s="160" t="s">
        <v>156</v>
      </c>
      <c r="B9" s="39" t="s">
        <v>599</v>
      </c>
      <c r="C9" s="161" t="s">
        <v>142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139</v>
      </c>
      <c r="B10" s="39" t="s">
        <v>599</v>
      </c>
      <c r="C10" s="125" t="s">
        <v>142</v>
      </c>
      <c r="D10" s="125" t="s">
        <v>143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6</v>
      </c>
      <c r="B11" s="62" t="s">
        <v>599</v>
      </c>
      <c r="C11" s="168" t="s">
        <v>142</v>
      </c>
      <c r="D11" s="168" t="s">
        <v>143</v>
      </c>
      <c r="E11" s="78" t="s">
        <v>546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633</v>
      </c>
      <c r="B12" s="47" t="s">
        <v>599</v>
      </c>
      <c r="C12" s="172" t="s">
        <v>142</v>
      </c>
      <c r="D12" s="172" t="s">
        <v>143</v>
      </c>
      <c r="E12" s="55" t="s">
        <v>547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634</v>
      </c>
      <c r="B13" s="40" t="s">
        <v>599</v>
      </c>
      <c r="C13" s="146" t="s">
        <v>142</v>
      </c>
      <c r="D13" s="146" t="s">
        <v>143</v>
      </c>
      <c r="E13" s="52" t="s">
        <v>548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7</v>
      </c>
      <c r="B14" s="40" t="s">
        <v>599</v>
      </c>
      <c r="C14" s="146" t="s">
        <v>142</v>
      </c>
      <c r="D14" s="146" t="s">
        <v>143</v>
      </c>
      <c r="E14" s="52" t="s">
        <v>548</v>
      </c>
      <c r="F14" s="174" t="s">
        <v>343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8</v>
      </c>
      <c r="B15" s="40" t="s">
        <v>599</v>
      </c>
      <c r="C15" s="146" t="s">
        <v>142</v>
      </c>
      <c r="D15" s="146" t="s">
        <v>143</v>
      </c>
      <c r="E15" s="52" t="s">
        <v>548</v>
      </c>
      <c r="F15" s="174" t="s">
        <v>249</v>
      </c>
      <c r="G15" s="175">
        <f>G16+G17</f>
        <v>846</v>
      </c>
      <c r="H15" s="175">
        <f>H16+H17</f>
        <v>846</v>
      </c>
    </row>
    <row r="16" spans="1:8" ht="15.75" hidden="1">
      <c r="A16" s="131" t="s">
        <v>635</v>
      </c>
      <c r="B16" s="40" t="s">
        <v>599</v>
      </c>
      <c r="C16" s="146" t="s">
        <v>142</v>
      </c>
      <c r="D16" s="146" t="s">
        <v>143</v>
      </c>
      <c r="E16" s="52" t="s">
        <v>548</v>
      </c>
      <c r="F16" s="146">
        <v>121</v>
      </c>
      <c r="G16" s="177">
        <v>650</v>
      </c>
      <c r="H16" s="177">
        <v>650</v>
      </c>
    </row>
    <row r="17" spans="1:8" ht="38.25" hidden="1">
      <c r="A17" s="131" t="s">
        <v>637</v>
      </c>
      <c r="B17" s="40" t="s">
        <v>599</v>
      </c>
      <c r="C17" s="146" t="s">
        <v>142</v>
      </c>
      <c r="D17" s="146" t="s">
        <v>143</v>
      </c>
      <c r="E17" s="52" t="s">
        <v>548</v>
      </c>
      <c r="F17" s="146" t="s">
        <v>638</v>
      </c>
      <c r="G17" s="177">
        <v>196</v>
      </c>
      <c r="H17" s="177">
        <v>196</v>
      </c>
    </row>
    <row r="18" spans="1:10" s="166" customFormat="1" ht="42" customHeight="1">
      <c r="A18" s="58" t="s">
        <v>165</v>
      </c>
      <c r="B18" s="40" t="s">
        <v>599</v>
      </c>
      <c r="C18" s="36" t="s">
        <v>142</v>
      </c>
      <c r="D18" s="36" t="s">
        <v>145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639</v>
      </c>
      <c r="B19" s="40" t="s">
        <v>599</v>
      </c>
      <c r="C19" s="54" t="s">
        <v>142</v>
      </c>
      <c r="D19" s="54" t="s">
        <v>145</v>
      </c>
      <c r="E19" s="78" t="s">
        <v>549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9</v>
      </c>
      <c r="B20" s="40" t="s">
        <v>599</v>
      </c>
      <c r="C20" s="48" t="s">
        <v>142</v>
      </c>
      <c r="D20" s="48" t="s">
        <v>145</v>
      </c>
      <c r="E20" s="55" t="s">
        <v>550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634</v>
      </c>
      <c r="B21" s="40" t="s">
        <v>599</v>
      </c>
      <c r="C21" s="24" t="s">
        <v>142</v>
      </c>
      <c r="D21" s="24" t="s">
        <v>145</v>
      </c>
      <c r="E21" s="52" t="s">
        <v>551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7</v>
      </c>
      <c r="B22" s="40" t="s">
        <v>599</v>
      </c>
      <c r="C22" s="24" t="s">
        <v>142</v>
      </c>
      <c r="D22" s="24" t="s">
        <v>145</v>
      </c>
      <c r="E22" s="52" t="s">
        <v>551</v>
      </c>
      <c r="F22" s="25" t="s">
        <v>343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8</v>
      </c>
      <c r="B23" s="40" t="s">
        <v>599</v>
      </c>
      <c r="C23" s="24" t="s">
        <v>142</v>
      </c>
      <c r="D23" s="24" t="s">
        <v>145</v>
      </c>
      <c r="E23" s="52" t="s">
        <v>551</v>
      </c>
      <c r="F23" s="25" t="s">
        <v>249</v>
      </c>
      <c r="G23" s="175">
        <f>G24+G25</f>
        <v>670</v>
      </c>
      <c r="H23" s="175">
        <f>H24+H25</f>
        <v>670</v>
      </c>
    </row>
    <row r="24" spans="1:8" ht="15.75" hidden="1">
      <c r="A24" s="131" t="s">
        <v>635</v>
      </c>
      <c r="B24" s="40" t="s">
        <v>599</v>
      </c>
      <c r="C24" s="146" t="s">
        <v>142</v>
      </c>
      <c r="D24" s="146" t="s">
        <v>145</v>
      </c>
      <c r="E24" s="52" t="s">
        <v>551</v>
      </c>
      <c r="F24" s="146">
        <v>121</v>
      </c>
      <c r="G24" s="177">
        <v>515</v>
      </c>
      <c r="H24" s="177">
        <v>515</v>
      </c>
    </row>
    <row r="25" spans="1:8" ht="38.25" hidden="1">
      <c r="A25" s="131" t="s">
        <v>637</v>
      </c>
      <c r="B25" s="40" t="s">
        <v>599</v>
      </c>
      <c r="C25" s="146" t="s">
        <v>142</v>
      </c>
      <c r="D25" s="146" t="s">
        <v>145</v>
      </c>
      <c r="E25" s="52" t="s">
        <v>551</v>
      </c>
      <c r="F25" s="146" t="s">
        <v>638</v>
      </c>
      <c r="G25" s="177">
        <v>155</v>
      </c>
      <c r="H25" s="177">
        <v>155</v>
      </c>
    </row>
    <row r="26" spans="1:8" s="166" customFormat="1" ht="40.5" customHeight="1">
      <c r="A26" s="182" t="s">
        <v>135</v>
      </c>
      <c r="B26" s="39" t="s">
        <v>599</v>
      </c>
      <c r="C26" s="183" t="s">
        <v>142</v>
      </c>
      <c r="D26" s="183" t="s">
        <v>144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80</v>
      </c>
      <c r="B27" s="62" t="s">
        <v>599</v>
      </c>
      <c r="C27" s="54" t="s">
        <v>142</v>
      </c>
      <c r="D27" s="54" t="s">
        <v>144</v>
      </c>
      <c r="E27" s="78" t="s">
        <v>552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10</v>
      </c>
      <c r="B28" s="40" t="s">
        <v>599</v>
      </c>
      <c r="C28" s="24" t="s">
        <v>142</v>
      </c>
      <c r="D28" s="24" t="s">
        <v>144</v>
      </c>
      <c r="E28" s="52" t="s">
        <v>553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634</v>
      </c>
      <c r="B29" s="40" t="s">
        <v>599</v>
      </c>
      <c r="C29" s="24" t="s">
        <v>142</v>
      </c>
      <c r="D29" s="24" t="s">
        <v>144</v>
      </c>
      <c r="E29" s="52" t="s">
        <v>554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7</v>
      </c>
      <c r="B30" s="40" t="s">
        <v>599</v>
      </c>
      <c r="C30" s="24" t="s">
        <v>142</v>
      </c>
      <c r="D30" s="24" t="s">
        <v>144</v>
      </c>
      <c r="E30" s="52" t="s">
        <v>554</v>
      </c>
      <c r="F30" s="24" t="s">
        <v>343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643</v>
      </c>
      <c r="B31" s="40" t="s">
        <v>599</v>
      </c>
      <c r="C31" s="24" t="s">
        <v>142</v>
      </c>
      <c r="D31" s="24" t="s">
        <v>144</v>
      </c>
      <c r="E31" s="52" t="s">
        <v>554</v>
      </c>
      <c r="F31" s="24" t="s">
        <v>249</v>
      </c>
      <c r="G31" s="150">
        <f>G32+G34+G33</f>
        <v>6782.26</v>
      </c>
      <c r="H31" s="150">
        <f>H32+H34+H33</f>
        <v>6441.7</v>
      </c>
    </row>
    <row r="32" spans="1:8" ht="15.75" hidden="1">
      <c r="A32" s="131" t="s">
        <v>635</v>
      </c>
      <c r="B32" s="40" t="s">
        <v>599</v>
      </c>
      <c r="C32" s="24" t="s">
        <v>142</v>
      </c>
      <c r="D32" s="24" t="s">
        <v>144</v>
      </c>
      <c r="E32" s="52" t="s">
        <v>554</v>
      </c>
      <c r="F32" s="24" t="s">
        <v>157</v>
      </c>
      <c r="G32" s="187">
        <v>5230</v>
      </c>
      <c r="H32" s="187">
        <v>5092.24</v>
      </c>
    </row>
    <row r="33" spans="1:8" ht="15.75" hidden="1">
      <c r="A33" s="131" t="s">
        <v>646</v>
      </c>
      <c r="B33" s="40" t="s">
        <v>599</v>
      </c>
      <c r="C33" s="24" t="s">
        <v>142</v>
      </c>
      <c r="D33" s="24" t="s">
        <v>144</v>
      </c>
      <c r="E33" s="52" t="s">
        <v>554</v>
      </c>
      <c r="F33" s="24" t="s">
        <v>158</v>
      </c>
      <c r="G33" s="187">
        <v>2.34</v>
      </c>
      <c r="H33" s="187">
        <v>2.34</v>
      </c>
    </row>
    <row r="34" spans="1:8" ht="41.25" customHeight="1" hidden="1">
      <c r="A34" s="131" t="s">
        <v>637</v>
      </c>
      <c r="B34" s="40" t="s">
        <v>599</v>
      </c>
      <c r="C34" s="24" t="s">
        <v>142</v>
      </c>
      <c r="D34" s="24" t="s">
        <v>144</v>
      </c>
      <c r="E34" s="52" t="s">
        <v>554</v>
      </c>
      <c r="F34" s="24" t="s">
        <v>638</v>
      </c>
      <c r="G34" s="187">
        <v>1549.92</v>
      </c>
      <c r="H34" s="187">
        <v>1347.12</v>
      </c>
    </row>
    <row r="35" spans="1:8" ht="19.5" customHeight="1">
      <c r="A35" s="131" t="s">
        <v>642</v>
      </c>
      <c r="B35" s="40" t="s">
        <v>599</v>
      </c>
      <c r="C35" s="24" t="s">
        <v>142</v>
      </c>
      <c r="D35" s="24" t="s">
        <v>144</v>
      </c>
      <c r="E35" s="52" t="s">
        <v>555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11</v>
      </c>
      <c r="B36" s="40" t="s">
        <v>599</v>
      </c>
      <c r="C36" s="24" t="s">
        <v>142</v>
      </c>
      <c r="D36" s="24" t="s">
        <v>144</v>
      </c>
      <c r="E36" s="52" t="s">
        <v>555</v>
      </c>
      <c r="F36" s="24" t="s">
        <v>12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13</v>
      </c>
      <c r="B37" s="40" t="s">
        <v>599</v>
      </c>
      <c r="C37" s="24" t="s">
        <v>142</v>
      </c>
      <c r="D37" s="24" t="s">
        <v>144</v>
      </c>
      <c r="E37" s="52" t="s">
        <v>555</v>
      </c>
      <c r="F37" s="24" t="s">
        <v>644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159</v>
      </c>
      <c r="B38" s="40" t="s">
        <v>599</v>
      </c>
      <c r="C38" s="24" t="s">
        <v>142</v>
      </c>
      <c r="D38" s="24" t="s">
        <v>144</v>
      </c>
      <c r="E38" s="52" t="s">
        <v>555</v>
      </c>
      <c r="F38" s="24" t="s">
        <v>160</v>
      </c>
      <c r="G38" s="185">
        <v>441.02</v>
      </c>
      <c r="H38" s="185">
        <v>441.02</v>
      </c>
    </row>
    <row r="39" spans="1:8" ht="27" customHeight="1" hidden="1">
      <c r="A39" s="26" t="s">
        <v>242</v>
      </c>
      <c r="B39" s="40" t="s">
        <v>599</v>
      </c>
      <c r="C39" s="24" t="s">
        <v>142</v>
      </c>
      <c r="D39" s="24" t="s">
        <v>144</v>
      </c>
      <c r="E39" s="52" t="s">
        <v>555</v>
      </c>
      <c r="F39" s="24" t="s">
        <v>161</v>
      </c>
      <c r="G39" s="185">
        <v>1485.15</v>
      </c>
      <c r="H39" s="185">
        <v>1301.98175</v>
      </c>
    </row>
    <row r="40" spans="1:8" ht="16.5" customHeight="1">
      <c r="A40" s="26" t="s">
        <v>470</v>
      </c>
      <c r="B40" s="40" t="s">
        <v>599</v>
      </c>
      <c r="C40" s="24" t="s">
        <v>142</v>
      </c>
      <c r="D40" s="24" t="s">
        <v>144</v>
      </c>
      <c r="E40" s="52" t="s">
        <v>555</v>
      </c>
      <c r="F40" s="24" t="s">
        <v>14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15</v>
      </c>
      <c r="B41" s="40" t="s">
        <v>342</v>
      </c>
      <c r="C41" s="24" t="s">
        <v>142</v>
      </c>
      <c r="D41" s="24" t="s">
        <v>144</v>
      </c>
      <c r="E41" s="52" t="s">
        <v>555</v>
      </c>
      <c r="F41" s="24" t="s">
        <v>16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17</v>
      </c>
      <c r="B42" s="40" t="s">
        <v>342</v>
      </c>
      <c r="C42" s="24" t="s">
        <v>142</v>
      </c>
      <c r="D42" s="24" t="s">
        <v>144</v>
      </c>
      <c r="E42" s="52" t="s">
        <v>641</v>
      </c>
      <c r="F42" s="24" t="s">
        <v>76</v>
      </c>
      <c r="G42" s="187"/>
      <c r="H42" s="187"/>
    </row>
    <row r="43" spans="1:8" ht="18" customHeight="1">
      <c r="A43" s="28" t="s">
        <v>18</v>
      </c>
      <c r="B43" s="40" t="s">
        <v>599</v>
      </c>
      <c r="C43" s="24" t="s">
        <v>142</v>
      </c>
      <c r="D43" s="24" t="s">
        <v>144</v>
      </c>
      <c r="E43" s="52" t="s">
        <v>555</v>
      </c>
      <c r="F43" s="24" t="s">
        <v>647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19</v>
      </c>
      <c r="B44" s="40" t="s">
        <v>599</v>
      </c>
      <c r="C44" s="24" t="s">
        <v>142</v>
      </c>
      <c r="D44" s="24" t="s">
        <v>144</v>
      </c>
      <c r="E44" s="52" t="s">
        <v>555</v>
      </c>
      <c r="F44" s="24" t="s">
        <v>163</v>
      </c>
      <c r="G44" s="187">
        <v>32</v>
      </c>
      <c r="H44" s="187">
        <v>32</v>
      </c>
    </row>
    <row r="45" spans="1:8" ht="17.25" customHeight="1" hidden="1">
      <c r="A45" s="28" t="s">
        <v>650</v>
      </c>
      <c r="B45" s="40" t="s">
        <v>599</v>
      </c>
      <c r="C45" s="24" t="s">
        <v>142</v>
      </c>
      <c r="D45" s="24" t="s">
        <v>144</v>
      </c>
      <c r="E45" s="52" t="s">
        <v>641</v>
      </c>
      <c r="F45" s="24" t="s">
        <v>649</v>
      </c>
      <c r="G45" s="187"/>
      <c r="H45" s="187"/>
    </row>
    <row r="46" spans="1:10" ht="29.25" customHeight="1">
      <c r="A46" s="70" t="s">
        <v>20</v>
      </c>
      <c r="B46" s="39" t="s">
        <v>599</v>
      </c>
      <c r="C46" s="54" t="s">
        <v>142</v>
      </c>
      <c r="D46" s="54" t="s">
        <v>144</v>
      </c>
      <c r="E46" s="78" t="s">
        <v>557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653</v>
      </c>
      <c r="B47" s="47" t="s">
        <v>599</v>
      </c>
      <c r="C47" s="48" t="s">
        <v>142</v>
      </c>
      <c r="D47" s="48" t="s">
        <v>144</v>
      </c>
      <c r="E47" s="55" t="s">
        <v>556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11</v>
      </c>
      <c r="B48" s="40" t="s">
        <v>599</v>
      </c>
      <c r="C48" s="48" t="s">
        <v>142</v>
      </c>
      <c r="D48" s="48" t="s">
        <v>144</v>
      </c>
      <c r="E48" s="55" t="s">
        <v>556</v>
      </c>
      <c r="F48" s="29" t="s">
        <v>12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13</v>
      </c>
      <c r="B49" s="40" t="s">
        <v>599</v>
      </c>
      <c r="C49" s="24" t="s">
        <v>142</v>
      </c>
      <c r="D49" s="24" t="s">
        <v>144</v>
      </c>
      <c r="E49" s="52" t="s">
        <v>556</v>
      </c>
      <c r="F49" s="24" t="s">
        <v>644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242</v>
      </c>
      <c r="B50" s="40" t="s">
        <v>599</v>
      </c>
      <c r="C50" s="24" t="s">
        <v>142</v>
      </c>
      <c r="D50" s="24" t="s">
        <v>144</v>
      </c>
      <c r="E50" s="52" t="s">
        <v>556</v>
      </c>
      <c r="F50" s="24" t="s">
        <v>161</v>
      </c>
      <c r="G50" s="187">
        <v>1</v>
      </c>
      <c r="H50" s="187">
        <v>1</v>
      </c>
    </row>
    <row r="51" spans="1:8" s="166" customFormat="1" ht="14.25" customHeight="1">
      <c r="A51" s="58" t="s">
        <v>166</v>
      </c>
      <c r="B51" s="39" t="s">
        <v>599</v>
      </c>
      <c r="C51" s="107" t="s">
        <v>142</v>
      </c>
      <c r="D51" s="107" t="s">
        <v>153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20</v>
      </c>
      <c r="B52" s="62" t="s">
        <v>599</v>
      </c>
      <c r="C52" s="54" t="s">
        <v>142</v>
      </c>
      <c r="D52" s="54" t="s">
        <v>153</v>
      </c>
      <c r="E52" s="78" t="s">
        <v>557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654</v>
      </c>
      <c r="B53" s="40" t="s">
        <v>599</v>
      </c>
      <c r="C53" s="66" t="s">
        <v>142</v>
      </c>
      <c r="D53" s="66" t="s">
        <v>153</v>
      </c>
      <c r="E53" s="55" t="s">
        <v>558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7</v>
      </c>
      <c r="B54" s="40" t="s">
        <v>599</v>
      </c>
      <c r="C54" s="43" t="s">
        <v>142</v>
      </c>
      <c r="D54" s="43" t="s">
        <v>153</v>
      </c>
      <c r="E54" s="75" t="s">
        <v>558</v>
      </c>
      <c r="F54" s="43" t="s">
        <v>343</v>
      </c>
      <c r="G54" s="144">
        <f>G55</f>
        <v>128</v>
      </c>
      <c r="H54" s="144">
        <f>H55</f>
        <v>128</v>
      </c>
    </row>
    <row r="55" spans="1:8" ht="17.25" customHeight="1">
      <c r="A55" s="131" t="s">
        <v>643</v>
      </c>
      <c r="B55" s="40" t="s">
        <v>599</v>
      </c>
      <c r="C55" s="25" t="s">
        <v>142</v>
      </c>
      <c r="D55" s="25" t="s">
        <v>153</v>
      </c>
      <c r="E55" s="52" t="s">
        <v>558</v>
      </c>
      <c r="F55" s="25" t="s">
        <v>249</v>
      </c>
      <c r="G55" s="150">
        <f>G56+G57</f>
        <v>128</v>
      </c>
      <c r="H55" s="150">
        <f>H56+H57</f>
        <v>128</v>
      </c>
    </row>
    <row r="56" spans="1:8" ht="15.75" hidden="1">
      <c r="A56" s="131" t="s">
        <v>635</v>
      </c>
      <c r="B56" s="40" t="s">
        <v>599</v>
      </c>
      <c r="C56" s="25" t="s">
        <v>142</v>
      </c>
      <c r="D56" s="25" t="s">
        <v>153</v>
      </c>
      <c r="E56" s="52" t="s">
        <v>558</v>
      </c>
      <c r="F56" s="24" t="s">
        <v>157</v>
      </c>
      <c r="G56" s="187">
        <v>98</v>
      </c>
      <c r="H56" s="187">
        <v>98</v>
      </c>
    </row>
    <row r="57" spans="1:8" ht="38.25" hidden="1">
      <c r="A57" s="131" t="s">
        <v>637</v>
      </c>
      <c r="B57" s="40" t="s">
        <v>599</v>
      </c>
      <c r="C57" s="25" t="s">
        <v>142</v>
      </c>
      <c r="D57" s="25" t="s">
        <v>153</v>
      </c>
      <c r="E57" s="52" t="s">
        <v>558</v>
      </c>
      <c r="F57" s="24" t="s">
        <v>638</v>
      </c>
      <c r="G57" s="187">
        <v>30</v>
      </c>
      <c r="H57" s="187">
        <v>30</v>
      </c>
    </row>
    <row r="58" spans="1:8" ht="25.5">
      <c r="A58" s="28" t="s">
        <v>11</v>
      </c>
      <c r="B58" s="40" t="s">
        <v>599</v>
      </c>
      <c r="C58" s="25" t="s">
        <v>142</v>
      </c>
      <c r="D58" s="25" t="s">
        <v>153</v>
      </c>
      <c r="E58" s="52" t="s">
        <v>558</v>
      </c>
      <c r="F58" s="24" t="s">
        <v>12</v>
      </c>
      <c r="G58" s="187">
        <f>G59</f>
        <v>37.8</v>
      </c>
      <c r="H58" s="187">
        <f>H59</f>
        <v>37.8</v>
      </c>
    </row>
    <row r="59" spans="1:8" ht="25.5">
      <c r="A59" s="131" t="s">
        <v>645</v>
      </c>
      <c r="B59" s="40" t="s">
        <v>599</v>
      </c>
      <c r="C59" s="25" t="s">
        <v>142</v>
      </c>
      <c r="D59" s="25" t="s">
        <v>153</v>
      </c>
      <c r="E59" s="52" t="s">
        <v>558</v>
      </c>
      <c r="F59" s="24" t="s">
        <v>644</v>
      </c>
      <c r="G59" s="187">
        <f>G60+G61</f>
        <v>37.8</v>
      </c>
      <c r="H59" s="187">
        <f>H60+H61</f>
        <v>37.8</v>
      </c>
    </row>
    <row r="60" spans="1:8" ht="25.5" hidden="1">
      <c r="A60" s="26" t="s">
        <v>159</v>
      </c>
      <c r="B60" s="40" t="s">
        <v>599</v>
      </c>
      <c r="C60" s="25" t="s">
        <v>142</v>
      </c>
      <c r="D60" s="25" t="s">
        <v>153</v>
      </c>
      <c r="E60" s="52" t="s">
        <v>558</v>
      </c>
      <c r="F60" s="24" t="s">
        <v>160</v>
      </c>
      <c r="G60" s="150">
        <v>12</v>
      </c>
      <c r="H60" s="150">
        <v>12</v>
      </c>
    </row>
    <row r="61" spans="1:8" ht="28.5" customHeight="1" hidden="1">
      <c r="A61" s="26" t="s">
        <v>242</v>
      </c>
      <c r="B61" s="40" t="s">
        <v>599</v>
      </c>
      <c r="C61" s="25" t="s">
        <v>142</v>
      </c>
      <c r="D61" s="25" t="s">
        <v>153</v>
      </c>
      <c r="E61" s="52" t="s">
        <v>558</v>
      </c>
      <c r="F61" s="24" t="s">
        <v>161</v>
      </c>
      <c r="G61" s="187">
        <v>25.8</v>
      </c>
      <c r="H61" s="187">
        <v>25.8</v>
      </c>
    </row>
    <row r="62" spans="1:8" s="191" customFormat="1" ht="28.5" customHeight="1">
      <c r="A62" s="68" t="s">
        <v>656</v>
      </c>
      <c r="B62" s="62" t="s">
        <v>599</v>
      </c>
      <c r="C62" s="73" t="s">
        <v>142</v>
      </c>
      <c r="D62" s="73" t="s">
        <v>153</v>
      </c>
      <c r="E62" s="78" t="s">
        <v>559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657</v>
      </c>
      <c r="B63" s="47" t="s">
        <v>599</v>
      </c>
      <c r="C63" s="66" t="s">
        <v>142</v>
      </c>
      <c r="D63" s="66" t="s">
        <v>153</v>
      </c>
      <c r="E63" s="55" t="s">
        <v>560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11</v>
      </c>
      <c r="B64" s="40" t="s">
        <v>599</v>
      </c>
      <c r="C64" s="43" t="s">
        <v>142</v>
      </c>
      <c r="D64" s="43" t="s">
        <v>153</v>
      </c>
      <c r="E64" s="75" t="s">
        <v>560</v>
      </c>
      <c r="F64" s="29" t="s">
        <v>12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13</v>
      </c>
      <c r="B65" s="40" t="s">
        <v>599</v>
      </c>
      <c r="C65" s="43" t="s">
        <v>142</v>
      </c>
      <c r="D65" s="43" t="s">
        <v>153</v>
      </c>
      <c r="E65" s="75" t="s">
        <v>560</v>
      </c>
      <c r="F65" s="29" t="s">
        <v>644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242</v>
      </c>
      <c r="B66" s="40" t="s">
        <v>599</v>
      </c>
      <c r="C66" s="43" t="s">
        <v>142</v>
      </c>
      <c r="D66" s="25" t="s">
        <v>153</v>
      </c>
      <c r="E66" s="52" t="s">
        <v>560</v>
      </c>
      <c r="F66" s="24" t="s">
        <v>161</v>
      </c>
      <c r="G66" s="187">
        <v>100</v>
      </c>
      <c r="H66" s="187">
        <v>100</v>
      </c>
    </row>
    <row r="67" spans="1:8" ht="16.5" customHeight="1" hidden="1">
      <c r="A67" s="26" t="s">
        <v>21</v>
      </c>
      <c r="B67" s="40" t="s">
        <v>599</v>
      </c>
      <c r="C67" s="43" t="s">
        <v>142</v>
      </c>
      <c r="D67" s="25" t="s">
        <v>153</v>
      </c>
      <c r="E67" s="52" t="s">
        <v>22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470</v>
      </c>
      <c r="B68" s="40" t="s">
        <v>599</v>
      </c>
      <c r="C68" s="43" t="s">
        <v>142</v>
      </c>
      <c r="D68" s="25" t="s">
        <v>153</v>
      </c>
      <c r="E68" s="52" t="s">
        <v>22</v>
      </c>
      <c r="F68" s="24" t="s">
        <v>14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18</v>
      </c>
      <c r="B69" s="40" t="s">
        <v>599</v>
      </c>
      <c r="C69" s="43" t="s">
        <v>142</v>
      </c>
      <c r="D69" s="25" t="s">
        <v>153</v>
      </c>
      <c r="E69" s="52" t="s">
        <v>22</v>
      </c>
      <c r="F69" s="24" t="s">
        <v>647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650</v>
      </c>
      <c r="B70" s="40" t="s">
        <v>599</v>
      </c>
      <c r="C70" s="43" t="s">
        <v>142</v>
      </c>
      <c r="D70" s="25" t="s">
        <v>153</v>
      </c>
      <c r="E70" s="52" t="s">
        <v>22</v>
      </c>
      <c r="F70" s="24" t="s">
        <v>649</v>
      </c>
      <c r="G70" s="187"/>
      <c r="H70" s="187"/>
    </row>
    <row r="71" spans="1:8" s="195" customFormat="1" ht="15" customHeight="1">
      <c r="A71" s="192" t="s">
        <v>167</v>
      </c>
      <c r="B71" s="39" t="s">
        <v>599</v>
      </c>
      <c r="C71" s="193" t="s">
        <v>143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168</v>
      </c>
      <c r="B72" s="39" t="s">
        <v>599</v>
      </c>
      <c r="C72" s="107" t="s">
        <v>143</v>
      </c>
      <c r="D72" s="107" t="s">
        <v>145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20</v>
      </c>
      <c r="B73" s="62" t="s">
        <v>599</v>
      </c>
      <c r="C73" s="73" t="s">
        <v>143</v>
      </c>
      <c r="D73" s="73" t="s">
        <v>145</v>
      </c>
      <c r="E73" s="78" t="s">
        <v>557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169</v>
      </c>
      <c r="B74" s="40" t="s">
        <v>599</v>
      </c>
      <c r="C74" s="66" t="s">
        <v>143</v>
      </c>
      <c r="D74" s="66" t="s">
        <v>145</v>
      </c>
      <c r="E74" s="55" t="s">
        <v>561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7</v>
      </c>
      <c r="B75" s="40" t="s">
        <v>599</v>
      </c>
      <c r="C75" s="25" t="s">
        <v>143</v>
      </c>
      <c r="D75" s="25" t="s">
        <v>145</v>
      </c>
      <c r="E75" s="52" t="s">
        <v>561</v>
      </c>
      <c r="F75" s="43" t="s">
        <v>343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643</v>
      </c>
      <c r="B76" s="40" t="s">
        <v>599</v>
      </c>
      <c r="C76" s="25" t="s">
        <v>143</v>
      </c>
      <c r="D76" s="25" t="s">
        <v>145</v>
      </c>
      <c r="E76" s="52" t="s">
        <v>561</v>
      </c>
      <c r="F76" s="25" t="s">
        <v>249</v>
      </c>
      <c r="G76" s="150">
        <f>G77+G78+G79</f>
        <v>621.5</v>
      </c>
      <c r="H76" s="150">
        <f>H77+H78+H79</f>
        <v>640.8</v>
      </c>
    </row>
    <row r="77" spans="1:8" ht="25.5" hidden="1">
      <c r="A77" s="131" t="s">
        <v>241</v>
      </c>
      <c r="B77" s="40" t="s">
        <v>599</v>
      </c>
      <c r="C77" s="25" t="s">
        <v>143</v>
      </c>
      <c r="D77" s="25" t="s">
        <v>145</v>
      </c>
      <c r="E77" s="52" t="s">
        <v>561</v>
      </c>
      <c r="F77" s="24" t="s">
        <v>157</v>
      </c>
      <c r="G77" s="187">
        <v>475</v>
      </c>
      <c r="H77" s="187">
        <v>487.3</v>
      </c>
    </row>
    <row r="78" spans="1:8" ht="15.75" hidden="1">
      <c r="A78" s="131" t="s">
        <v>646</v>
      </c>
      <c r="B78" s="40" t="s">
        <v>599</v>
      </c>
      <c r="C78" s="25" t="s">
        <v>143</v>
      </c>
      <c r="D78" s="25" t="s">
        <v>145</v>
      </c>
      <c r="E78" s="52" t="s">
        <v>561</v>
      </c>
      <c r="F78" s="24" t="s">
        <v>158</v>
      </c>
      <c r="G78" s="187">
        <v>3</v>
      </c>
      <c r="H78" s="187">
        <v>6</v>
      </c>
    </row>
    <row r="79" spans="1:8" ht="38.25" hidden="1">
      <c r="A79" s="131" t="s">
        <v>637</v>
      </c>
      <c r="B79" s="40" t="s">
        <v>599</v>
      </c>
      <c r="C79" s="25" t="s">
        <v>143</v>
      </c>
      <c r="D79" s="25" t="s">
        <v>145</v>
      </c>
      <c r="E79" s="52" t="s">
        <v>561</v>
      </c>
      <c r="F79" s="24" t="s">
        <v>638</v>
      </c>
      <c r="G79" s="187">
        <v>143.5</v>
      </c>
      <c r="H79" s="187">
        <v>147.5</v>
      </c>
    </row>
    <row r="80" spans="1:8" ht="28.5" customHeight="1">
      <c r="A80" s="28" t="s">
        <v>11</v>
      </c>
      <c r="B80" s="40" t="s">
        <v>599</v>
      </c>
      <c r="C80" s="25" t="s">
        <v>143</v>
      </c>
      <c r="D80" s="25" t="s">
        <v>145</v>
      </c>
      <c r="E80" s="52" t="s">
        <v>561</v>
      </c>
      <c r="F80" s="24" t="s">
        <v>12</v>
      </c>
      <c r="G80" s="187">
        <f>G81</f>
        <v>11</v>
      </c>
      <c r="H80" s="187">
        <f>H81</f>
        <v>15</v>
      </c>
    </row>
    <row r="81" spans="1:12" ht="25.5">
      <c r="A81" s="131" t="s">
        <v>13</v>
      </c>
      <c r="B81" s="40" t="s">
        <v>599</v>
      </c>
      <c r="C81" s="25" t="s">
        <v>143</v>
      </c>
      <c r="D81" s="25" t="s">
        <v>145</v>
      </c>
      <c r="E81" s="52" t="s">
        <v>561</v>
      </c>
      <c r="F81" s="24" t="s">
        <v>644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159</v>
      </c>
      <c r="B82" s="40" t="s">
        <v>599</v>
      </c>
      <c r="C82" s="25" t="s">
        <v>143</v>
      </c>
      <c r="D82" s="25" t="s">
        <v>145</v>
      </c>
      <c r="E82" s="52" t="s">
        <v>561</v>
      </c>
      <c r="F82" s="24" t="s">
        <v>160</v>
      </c>
      <c r="G82" s="150">
        <v>5</v>
      </c>
      <c r="H82" s="150">
        <v>7</v>
      </c>
    </row>
    <row r="83" spans="1:8" ht="29.25" customHeight="1" hidden="1">
      <c r="A83" s="26" t="s">
        <v>242</v>
      </c>
      <c r="B83" s="40" t="s">
        <v>599</v>
      </c>
      <c r="C83" s="25" t="s">
        <v>143</v>
      </c>
      <c r="D83" s="25" t="s">
        <v>145</v>
      </c>
      <c r="E83" s="52" t="s">
        <v>561</v>
      </c>
      <c r="F83" s="24" t="s">
        <v>161</v>
      </c>
      <c r="G83" s="187">
        <v>6</v>
      </c>
      <c r="H83" s="187">
        <v>8</v>
      </c>
    </row>
    <row r="84" spans="1:8" s="201" customFormat="1" ht="27.75" customHeight="1">
      <c r="A84" s="198" t="s">
        <v>170</v>
      </c>
      <c r="B84" s="39" t="s">
        <v>599</v>
      </c>
      <c r="C84" s="199" t="s">
        <v>145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172</v>
      </c>
      <c r="B85" s="39" t="s">
        <v>599</v>
      </c>
      <c r="C85" s="36" t="s">
        <v>145</v>
      </c>
      <c r="D85" s="36" t="s">
        <v>146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656</v>
      </c>
      <c r="B86" s="62" t="s">
        <v>599</v>
      </c>
      <c r="C86" s="54" t="s">
        <v>145</v>
      </c>
      <c r="D86" s="54" t="s">
        <v>146</v>
      </c>
      <c r="E86" s="78" t="s">
        <v>559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658</v>
      </c>
      <c r="B87" s="40" t="s">
        <v>599</v>
      </c>
      <c r="C87" s="48" t="s">
        <v>145</v>
      </c>
      <c r="D87" s="48" t="s">
        <v>146</v>
      </c>
      <c r="E87" s="55" t="s">
        <v>562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11</v>
      </c>
      <c r="B88" s="40" t="s">
        <v>599</v>
      </c>
      <c r="C88" s="24" t="s">
        <v>145</v>
      </c>
      <c r="D88" s="24" t="s">
        <v>146</v>
      </c>
      <c r="E88" s="52" t="s">
        <v>562</v>
      </c>
      <c r="F88" s="29" t="s">
        <v>12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13</v>
      </c>
      <c r="B89" s="40" t="s">
        <v>599</v>
      </c>
      <c r="C89" s="24" t="s">
        <v>145</v>
      </c>
      <c r="D89" s="24" t="s">
        <v>146</v>
      </c>
      <c r="E89" s="52" t="s">
        <v>562</v>
      </c>
      <c r="F89" s="29" t="s">
        <v>644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242</v>
      </c>
      <c r="B90" s="40" t="s">
        <v>599</v>
      </c>
      <c r="C90" s="24" t="s">
        <v>145</v>
      </c>
      <c r="D90" s="24" t="s">
        <v>146</v>
      </c>
      <c r="E90" s="52" t="s">
        <v>562</v>
      </c>
      <c r="F90" s="24" t="s">
        <v>161</v>
      </c>
      <c r="G90" s="150">
        <v>55</v>
      </c>
      <c r="H90" s="150">
        <v>55</v>
      </c>
    </row>
    <row r="91" spans="1:8" s="145" customFormat="1" ht="27" customHeight="1" hidden="1">
      <c r="A91" s="26" t="s">
        <v>659</v>
      </c>
      <c r="B91" s="40" t="s">
        <v>342</v>
      </c>
      <c r="C91" s="24" t="s">
        <v>145</v>
      </c>
      <c r="D91" s="24" t="s">
        <v>146</v>
      </c>
      <c r="E91" s="52" t="s">
        <v>507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242</v>
      </c>
      <c r="B92" s="40" t="s">
        <v>342</v>
      </c>
      <c r="C92" s="24" t="s">
        <v>145</v>
      </c>
      <c r="D92" s="24" t="s">
        <v>146</v>
      </c>
      <c r="E92" s="52" t="s">
        <v>507</v>
      </c>
      <c r="F92" s="24" t="s">
        <v>161</v>
      </c>
      <c r="G92" s="150">
        <v>0</v>
      </c>
      <c r="H92" s="150">
        <v>0</v>
      </c>
    </row>
    <row r="93" spans="1:8" s="201" customFormat="1" ht="15.75" customHeight="1">
      <c r="A93" s="192" t="s">
        <v>173</v>
      </c>
      <c r="B93" s="39" t="s">
        <v>599</v>
      </c>
      <c r="C93" s="199" t="s">
        <v>144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152</v>
      </c>
      <c r="B94" s="39" t="s">
        <v>599</v>
      </c>
      <c r="C94" s="36" t="s">
        <v>144</v>
      </c>
      <c r="D94" s="36" t="s">
        <v>147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20</v>
      </c>
      <c r="B95" s="62" t="s">
        <v>599</v>
      </c>
      <c r="C95" s="73" t="s">
        <v>144</v>
      </c>
      <c r="D95" s="73" t="s">
        <v>147</v>
      </c>
      <c r="E95" s="78" t="s">
        <v>557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660</v>
      </c>
      <c r="B96" s="47" t="s">
        <v>599</v>
      </c>
      <c r="C96" s="48" t="s">
        <v>144</v>
      </c>
      <c r="D96" s="48" t="s">
        <v>147</v>
      </c>
      <c r="E96" s="55" t="s">
        <v>563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11</v>
      </c>
      <c r="B97" s="47" t="s">
        <v>599</v>
      </c>
      <c r="C97" s="24" t="s">
        <v>144</v>
      </c>
      <c r="D97" s="24" t="s">
        <v>147</v>
      </c>
      <c r="E97" s="52" t="s">
        <v>563</v>
      </c>
      <c r="F97" s="29" t="s">
        <v>12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13</v>
      </c>
      <c r="B98" s="47" t="s">
        <v>599</v>
      </c>
      <c r="C98" s="24" t="s">
        <v>144</v>
      </c>
      <c r="D98" s="24" t="s">
        <v>147</v>
      </c>
      <c r="E98" s="52" t="s">
        <v>563</v>
      </c>
      <c r="F98" s="29" t="s">
        <v>644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242</v>
      </c>
      <c r="B99" s="47" t="s">
        <v>599</v>
      </c>
      <c r="C99" s="24" t="s">
        <v>144</v>
      </c>
      <c r="D99" s="24" t="s">
        <v>147</v>
      </c>
      <c r="E99" s="52" t="s">
        <v>563</v>
      </c>
      <c r="F99" s="24" t="s">
        <v>161</v>
      </c>
      <c r="G99" s="187">
        <v>32.5</v>
      </c>
      <c r="H99" s="187">
        <v>32.5</v>
      </c>
    </row>
    <row r="100" spans="1:8" ht="15" customHeight="1">
      <c r="A100" s="31" t="s">
        <v>140</v>
      </c>
      <c r="B100" s="39" t="s">
        <v>599</v>
      </c>
      <c r="C100" s="36" t="s">
        <v>144</v>
      </c>
      <c r="D100" s="36" t="s">
        <v>146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28</v>
      </c>
      <c r="B101" s="62" t="s">
        <v>599</v>
      </c>
      <c r="C101" s="168" t="s">
        <v>144</v>
      </c>
      <c r="D101" s="168" t="s">
        <v>146</v>
      </c>
      <c r="E101" s="78" t="s">
        <v>661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600</v>
      </c>
      <c r="B102" s="47" t="s">
        <v>599</v>
      </c>
      <c r="C102" s="113" t="s">
        <v>144</v>
      </c>
      <c r="D102" s="113" t="s">
        <v>146</v>
      </c>
      <c r="E102" s="55" t="s">
        <v>662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605</v>
      </c>
      <c r="B103" s="40" t="s">
        <v>599</v>
      </c>
      <c r="C103" s="146" t="s">
        <v>144</v>
      </c>
      <c r="D103" s="146" t="s">
        <v>146</v>
      </c>
      <c r="E103" s="52" t="s">
        <v>606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11</v>
      </c>
      <c r="B104" s="40" t="s">
        <v>599</v>
      </c>
      <c r="C104" s="146" t="s">
        <v>144</v>
      </c>
      <c r="D104" s="146" t="s">
        <v>146</v>
      </c>
      <c r="E104" s="52" t="s">
        <v>606</v>
      </c>
      <c r="F104" s="146" t="s">
        <v>12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13</v>
      </c>
      <c r="B105" s="40" t="s">
        <v>599</v>
      </c>
      <c r="C105" s="146" t="s">
        <v>144</v>
      </c>
      <c r="D105" s="146" t="s">
        <v>146</v>
      </c>
      <c r="E105" s="52" t="s">
        <v>606</v>
      </c>
      <c r="F105" s="146" t="s">
        <v>644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242</v>
      </c>
      <c r="B106" s="40" t="s">
        <v>599</v>
      </c>
      <c r="C106" s="146" t="s">
        <v>144</v>
      </c>
      <c r="D106" s="146" t="s">
        <v>146</v>
      </c>
      <c r="E106" s="52" t="s">
        <v>606</v>
      </c>
      <c r="F106" s="146" t="s">
        <v>161</v>
      </c>
      <c r="G106" s="144">
        <v>465.5</v>
      </c>
      <c r="H106" s="144">
        <v>615</v>
      </c>
    </row>
    <row r="107" spans="1:8" ht="30" customHeight="1">
      <c r="A107" s="28" t="s">
        <v>665</v>
      </c>
      <c r="B107" s="47" t="s">
        <v>599</v>
      </c>
      <c r="C107" s="146" t="s">
        <v>144</v>
      </c>
      <c r="D107" s="146" t="s">
        <v>146</v>
      </c>
      <c r="E107" s="52" t="s">
        <v>663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11</v>
      </c>
      <c r="B108" s="40" t="s">
        <v>599</v>
      </c>
      <c r="C108" s="146" t="s">
        <v>144</v>
      </c>
      <c r="D108" s="146" t="s">
        <v>146</v>
      </c>
      <c r="E108" s="52" t="s">
        <v>663</v>
      </c>
      <c r="F108" s="146" t="s">
        <v>12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13</v>
      </c>
      <c r="B109" s="40" t="s">
        <v>599</v>
      </c>
      <c r="C109" s="146" t="s">
        <v>144</v>
      </c>
      <c r="D109" s="146" t="s">
        <v>146</v>
      </c>
      <c r="E109" s="52" t="s">
        <v>663</v>
      </c>
      <c r="F109" s="146" t="s">
        <v>644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242</v>
      </c>
      <c r="B110" s="40" t="s">
        <v>599</v>
      </c>
      <c r="C110" s="146" t="s">
        <v>144</v>
      </c>
      <c r="D110" s="146" t="s">
        <v>146</v>
      </c>
      <c r="E110" s="52" t="s">
        <v>663</v>
      </c>
      <c r="F110" s="146" t="s">
        <v>161</v>
      </c>
      <c r="G110" s="150">
        <v>1620</v>
      </c>
      <c r="H110" s="150">
        <v>1574.4</v>
      </c>
    </row>
    <row r="111" spans="1:8" ht="27" customHeight="1">
      <c r="A111" s="26" t="s">
        <v>64</v>
      </c>
      <c r="B111" s="40" t="s">
        <v>599</v>
      </c>
      <c r="C111" s="123" t="s">
        <v>144</v>
      </c>
      <c r="D111" s="123" t="s">
        <v>146</v>
      </c>
      <c r="E111" s="75" t="s">
        <v>24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11</v>
      </c>
      <c r="B112" s="40" t="s">
        <v>599</v>
      </c>
      <c r="C112" s="123" t="s">
        <v>144</v>
      </c>
      <c r="D112" s="123" t="s">
        <v>146</v>
      </c>
      <c r="E112" s="75" t="s">
        <v>24</v>
      </c>
      <c r="F112" s="146" t="s">
        <v>12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13</v>
      </c>
      <c r="B113" s="40" t="s">
        <v>599</v>
      </c>
      <c r="C113" s="123" t="s">
        <v>144</v>
      </c>
      <c r="D113" s="123" t="s">
        <v>146</v>
      </c>
      <c r="E113" s="75" t="s">
        <v>24</v>
      </c>
      <c r="F113" s="146" t="s">
        <v>644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242</v>
      </c>
      <c r="B114" s="40" t="s">
        <v>599</v>
      </c>
      <c r="C114" s="123" t="s">
        <v>144</v>
      </c>
      <c r="D114" s="123" t="s">
        <v>146</v>
      </c>
      <c r="E114" s="75" t="s">
        <v>24</v>
      </c>
      <c r="F114" s="146" t="s">
        <v>161</v>
      </c>
      <c r="G114" s="150">
        <v>60</v>
      </c>
      <c r="H114" s="150">
        <v>45</v>
      </c>
    </row>
    <row r="115" spans="1:8" ht="21" customHeight="1" hidden="1">
      <c r="A115" s="26"/>
      <c r="B115" s="40" t="s">
        <v>342</v>
      </c>
      <c r="C115" s="146" t="s">
        <v>144</v>
      </c>
      <c r="D115" s="146" t="s">
        <v>146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342</v>
      </c>
      <c r="C116" s="146" t="s">
        <v>144</v>
      </c>
      <c r="D116" s="146" t="s">
        <v>146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342</v>
      </c>
      <c r="C117" s="146" t="s">
        <v>144</v>
      </c>
      <c r="D117" s="146" t="s">
        <v>146</v>
      </c>
      <c r="E117" s="52"/>
      <c r="F117" s="146" t="s">
        <v>161</v>
      </c>
      <c r="G117" s="150"/>
      <c r="H117" s="150"/>
    </row>
    <row r="118" spans="1:8" s="72" customFormat="1" ht="13.5" customHeight="1" hidden="1">
      <c r="A118" s="58" t="s">
        <v>137</v>
      </c>
      <c r="B118" s="39" t="s">
        <v>599</v>
      </c>
      <c r="C118" s="36" t="s">
        <v>144</v>
      </c>
      <c r="D118" s="36" t="s">
        <v>138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619</v>
      </c>
      <c r="B119" s="62" t="s">
        <v>599</v>
      </c>
      <c r="C119" s="54" t="s">
        <v>144</v>
      </c>
      <c r="D119" s="54" t="s">
        <v>138</v>
      </c>
      <c r="E119" s="78" t="s">
        <v>666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25</v>
      </c>
      <c r="B120" s="40" t="s">
        <v>599</v>
      </c>
      <c r="C120" s="29" t="s">
        <v>144</v>
      </c>
      <c r="D120" s="29" t="s">
        <v>138</v>
      </c>
      <c r="E120" s="52" t="s">
        <v>667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63</v>
      </c>
      <c r="B121" s="40" t="s">
        <v>599</v>
      </c>
      <c r="C121" s="29" t="s">
        <v>144</v>
      </c>
      <c r="D121" s="29" t="s">
        <v>138</v>
      </c>
      <c r="E121" s="52" t="s">
        <v>620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11</v>
      </c>
      <c r="B122" s="40" t="s">
        <v>599</v>
      </c>
      <c r="C122" s="29" t="s">
        <v>144</v>
      </c>
      <c r="D122" s="29" t="s">
        <v>138</v>
      </c>
      <c r="E122" s="52" t="s">
        <v>620</v>
      </c>
      <c r="F122" s="29" t="s">
        <v>12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13</v>
      </c>
      <c r="B123" s="40" t="s">
        <v>599</v>
      </c>
      <c r="C123" s="29" t="s">
        <v>144</v>
      </c>
      <c r="D123" s="29" t="s">
        <v>138</v>
      </c>
      <c r="E123" s="52" t="s">
        <v>620</v>
      </c>
      <c r="F123" s="29" t="s">
        <v>644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242</v>
      </c>
      <c r="B124" s="40" t="s">
        <v>599</v>
      </c>
      <c r="C124" s="29" t="s">
        <v>144</v>
      </c>
      <c r="D124" s="29" t="s">
        <v>138</v>
      </c>
      <c r="E124" s="52" t="s">
        <v>620</v>
      </c>
      <c r="F124" s="43" t="s">
        <v>161</v>
      </c>
      <c r="G124" s="77">
        <v>0</v>
      </c>
      <c r="H124" s="77">
        <v>0</v>
      </c>
    </row>
    <row r="125" spans="1:8" s="201" customFormat="1" ht="15" customHeight="1">
      <c r="A125" s="198" t="s">
        <v>174</v>
      </c>
      <c r="B125" s="39" t="s">
        <v>599</v>
      </c>
      <c r="C125" s="207" t="s">
        <v>147</v>
      </c>
      <c r="D125" s="207"/>
      <c r="E125" s="52"/>
      <c r="F125" s="207"/>
      <c r="G125" s="208">
        <f>G126+G136+G150</f>
        <v>2722.9900000000002</v>
      </c>
      <c r="H125" s="208">
        <f>H126+H136+H150</f>
        <v>2107.62025</v>
      </c>
    </row>
    <row r="126" spans="1:8" s="72" customFormat="1" ht="15" customHeight="1">
      <c r="A126" s="58" t="s">
        <v>72</v>
      </c>
      <c r="B126" s="39" t="s">
        <v>599</v>
      </c>
      <c r="C126" s="36" t="s">
        <v>147</v>
      </c>
      <c r="D126" s="36" t="s">
        <v>142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656</v>
      </c>
      <c r="B127" s="62" t="s">
        <v>599</v>
      </c>
      <c r="C127" s="54" t="s">
        <v>147</v>
      </c>
      <c r="D127" s="54" t="s">
        <v>142</v>
      </c>
      <c r="E127" s="78" t="s">
        <v>559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594</v>
      </c>
      <c r="B128" s="40" t="s">
        <v>599</v>
      </c>
      <c r="C128" s="48" t="s">
        <v>147</v>
      </c>
      <c r="D128" s="48" t="s">
        <v>142</v>
      </c>
      <c r="E128" s="55" t="s">
        <v>564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11</v>
      </c>
      <c r="B129" s="40" t="s">
        <v>599</v>
      </c>
      <c r="C129" s="29" t="s">
        <v>147</v>
      </c>
      <c r="D129" s="29" t="s">
        <v>142</v>
      </c>
      <c r="E129" s="52" t="s">
        <v>564</v>
      </c>
      <c r="F129" s="29" t="s">
        <v>12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13</v>
      </c>
      <c r="B130" s="40" t="s">
        <v>599</v>
      </c>
      <c r="C130" s="29" t="s">
        <v>147</v>
      </c>
      <c r="D130" s="29" t="s">
        <v>142</v>
      </c>
      <c r="E130" s="52" t="s">
        <v>564</v>
      </c>
      <c r="F130" s="29" t="s">
        <v>644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242</v>
      </c>
      <c r="B131" s="40" t="s">
        <v>599</v>
      </c>
      <c r="C131" s="29" t="s">
        <v>147</v>
      </c>
      <c r="D131" s="29" t="s">
        <v>142</v>
      </c>
      <c r="E131" s="52" t="s">
        <v>564</v>
      </c>
      <c r="F131" s="29" t="s">
        <v>161</v>
      </c>
      <c r="G131" s="53">
        <v>12.8</v>
      </c>
      <c r="H131" s="53">
        <v>12.8</v>
      </c>
    </row>
    <row r="132" spans="1:8" s="191" customFormat="1" ht="30.75" customHeight="1" hidden="1">
      <c r="A132" s="49" t="s">
        <v>74</v>
      </c>
      <c r="B132" s="40" t="s">
        <v>342</v>
      </c>
      <c r="C132" s="48" t="s">
        <v>147</v>
      </c>
      <c r="D132" s="48" t="s">
        <v>142</v>
      </c>
      <c r="E132" s="55" t="s">
        <v>73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75</v>
      </c>
      <c r="B133" s="40" t="s">
        <v>342</v>
      </c>
      <c r="C133" s="29" t="s">
        <v>147</v>
      </c>
      <c r="D133" s="29" t="s">
        <v>142</v>
      </c>
      <c r="E133" s="52" t="s">
        <v>26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342</v>
      </c>
      <c r="C134" s="29"/>
      <c r="D134" s="29"/>
      <c r="E134" s="52" t="s">
        <v>27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342</v>
      </c>
      <c r="C135" s="29"/>
      <c r="D135" s="29"/>
      <c r="E135" s="52" t="s">
        <v>27</v>
      </c>
      <c r="F135" s="29" t="s">
        <v>161</v>
      </c>
      <c r="G135" s="53">
        <v>0</v>
      </c>
      <c r="H135" s="53">
        <v>0</v>
      </c>
    </row>
    <row r="136" spans="1:8" s="72" customFormat="1" ht="15" customHeight="1">
      <c r="A136" s="58" t="s">
        <v>149</v>
      </c>
      <c r="B136" s="39" t="s">
        <v>599</v>
      </c>
      <c r="C136" s="36" t="s">
        <v>147</v>
      </c>
      <c r="D136" s="36" t="s">
        <v>143</v>
      </c>
      <c r="E136" s="154"/>
      <c r="F136" s="36"/>
      <c r="G136" s="37">
        <f>G145</f>
        <v>578.14</v>
      </c>
      <c r="H136" s="37">
        <f>H145</f>
        <v>555.1</v>
      </c>
    </row>
    <row r="137" spans="1:8" ht="25.5" hidden="1">
      <c r="A137" s="26" t="s">
        <v>200</v>
      </c>
      <c r="B137" s="39" t="s">
        <v>342</v>
      </c>
      <c r="C137" s="24" t="s">
        <v>147</v>
      </c>
      <c r="D137" s="24" t="s">
        <v>143</v>
      </c>
      <c r="E137" s="52"/>
      <c r="F137" s="24"/>
      <c r="G137" s="187">
        <f>G138</f>
        <v>0</v>
      </c>
      <c r="H137" s="187">
        <f>H138</f>
        <v>0</v>
      </c>
    </row>
    <row r="138" spans="1:8" ht="25.5" hidden="1">
      <c r="A138" s="26" t="s">
        <v>175</v>
      </c>
      <c r="B138" s="39" t="s">
        <v>342</v>
      </c>
      <c r="C138" s="24" t="s">
        <v>147</v>
      </c>
      <c r="D138" s="24" t="s">
        <v>143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176</v>
      </c>
      <c r="B139" s="39" t="s">
        <v>342</v>
      </c>
      <c r="C139" s="24" t="s">
        <v>147</v>
      </c>
      <c r="D139" s="24" t="s">
        <v>143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43</v>
      </c>
      <c r="B140" s="39" t="s">
        <v>342</v>
      </c>
      <c r="C140" s="48" t="s">
        <v>147</v>
      </c>
      <c r="D140" s="48" t="s">
        <v>143</v>
      </c>
      <c r="E140" s="55" t="s">
        <v>73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44</v>
      </c>
      <c r="B141" s="39" t="s">
        <v>342</v>
      </c>
      <c r="C141" s="24" t="s">
        <v>147</v>
      </c>
      <c r="D141" s="24" t="s">
        <v>143</v>
      </c>
      <c r="E141" s="52" t="s">
        <v>228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45</v>
      </c>
      <c r="B142" s="39" t="s">
        <v>342</v>
      </c>
      <c r="C142" s="24" t="s">
        <v>147</v>
      </c>
      <c r="D142" s="24" t="s">
        <v>143</v>
      </c>
      <c r="E142" s="52" t="s">
        <v>229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242</v>
      </c>
      <c r="B143" s="39" t="s">
        <v>342</v>
      </c>
      <c r="C143" s="24" t="s">
        <v>147</v>
      </c>
      <c r="D143" s="24" t="s">
        <v>143</v>
      </c>
      <c r="E143" s="52" t="s">
        <v>229</v>
      </c>
      <c r="F143" s="24" t="s">
        <v>161</v>
      </c>
      <c r="G143" s="187"/>
      <c r="H143" s="187"/>
    </row>
    <row r="144" spans="1:8" ht="29.25" customHeight="1" hidden="1">
      <c r="A144" s="26" t="s">
        <v>656</v>
      </c>
      <c r="B144" s="39" t="s">
        <v>342</v>
      </c>
      <c r="C144" s="48" t="s">
        <v>147</v>
      </c>
      <c r="D144" s="48" t="s">
        <v>143</v>
      </c>
      <c r="E144" s="52" t="s">
        <v>655</v>
      </c>
      <c r="F144" s="24"/>
      <c r="G144" s="187">
        <f>G146</f>
        <v>578.14</v>
      </c>
      <c r="H144" s="187">
        <f>H146</f>
        <v>555.1</v>
      </c>
    </row>
    <row r="145" spans="1:8" ht="29.25" customHeight="1">
      <c r="A145" s="68" t="s">
        <v>656</v>
      </c>
      <c r="B145" s="62" t="s">
        <v>599</v>
      </c>
      <c r="C145" s="54" t="s">
        <v>147</v>
      </c>
      <c r="D145" s="54" t="s">
        <v>143</v>
      </c>
      <c r="E145" s="78" t="s">
        <v>559</v>
      </c>
      <c r="F145" s="24"/>
      <c r="G145" s="187">
        <f aca="true" t="shared" si="15" ref="G145:H148">G146</f>
        <v>578.14</v>
      </c>
      <c r="H145" s="187">
        <f t="shared" si="15"/>
        <v>555.1</v>
      </c>
    </row>
    <row r="146" spans="1:8" s="145" customFormat="1" ht="15" customHeight="1">
      <c r="A146" s="49" t="s">
        <v>154</v>
      </c>
      <c r="B146" s="40" t="s">
        <v>599</v>
      </c>
      <c r="C146" s="48" t="s">
        <v>147</v>
      </c>
      <c r="D146" s="48" t="s">
        <v>143</v>
      </c>
      <c r="E146" s="55" t="s">
        <v>108</v>
      </c>
      <c r="F146" s="48"/>
      <c r="G146" s="181">
        <f t="shared" si="15"/>
        <v>578.14</v>
      </c>
      <c r="H146" s="181">
        <f t="shared" si="15"/>
        <v>555.1</v>
      </c>
    </row>
    <row r="147" spans="1:8" s="145" customFormat="1" ht="28.5" customHeight="1">
      <c r="A147" s="28" t="s">
        <v>11</v>
      </c>
      <c r="B147" s="40" t="s">
        <v>599</v>
      </c>
      <c r="C147" s="24" t="s">
        <v>147</v>
      </c>
      <c r="D147" s="24" t="s">
        <v>143</v>
      </c>
      <c r="E147" s="52" t="s">
        <v>108</v>
      </c>
      <c r="F147" s="29" t="s">
        <v>12</v>
      </c>
      <c r="G147" s="181">
        <f t="shared" si="15"/>
        <v>578.14</v>
      </c>
      <c r="H147" s="181">
        <f t="shared" si="15"/>
        <v>555.1</v>
      </c>
    </row>
    <row r="148" spans="1:8" s="145" customFormat="1" ht="30" customHeight="1">
      <c r="A148" s="131" t="s">
        <v>13</v>
      </c>
      <c r="B148" s="40" t="s">
        <v>599</v>
      </c>
      <c r="C148" s="24" t="s">
        <v>147</v>
      </c>
      <c r="D148" s="24" t="s">
        <v>143</v>
      </c>
      <c r="E148" s="52" t="s">
        <v>108</v>
      </c>
      <c r="F148" s="29" t="s">
        <v>644</v>
      </c>
      <c r="G148" s="181">
        <f t="shared" si="15"/>
        <v>578.14</v>
      </c>
      <c r="H148" s="181">
        <f t="shared" si="15"/>
        <v>555.1</v>
      </c>
    </row>
    <row r="149" spans="1:8" ht="29.25" customHeight="1">
      <c r="A149" s="26" t="s">
        <v>242</v>
      </c>
      <c r="B149" s="40" t="s">
        <v>599</v>
      </c>
      <c r="C149" s="24" t="s">
        <v>147</v>
      </c>
      <c r="D149" s="24" t="s">
        <v>143</v>
      </c>
      <c r="E149" s="52" t="s">
        <v>108</v>
      </c>
      <c r="F149" s="24" t="s">
        <v>161</v>
      </c>
      <c r="G149" s="187">
        <f>'расх 2019-2020'!G147</f>
        <v>578.14</v>
      </c>
      <c r="H149" s="187">
        <f>'расх 2019-2020'!H147</f>
        <v>555.1</v>
      </c>
    </row>
    <row r="150" spans="1:8" s="72" customFormat="1" ht="15" customHeight="1">
      <c r="A150" s="58" t="s">
        <v>141</v>
      </c>
      <c r="B150" s="39" t="s">
        <v>599</v>
      </c>
      <c r="C150" s="36" t="s">
        <v>147</v>
      </c>
      <c r="D150" s="36" t="s">
        <v>145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601</v>
      </c>
      <c r="B151" s="62" t="s">
        <v>599</v>
      </c>
      <c r="C151" s="54" t="s">
        <v>147</v>
      </c>
      <c r="D151" s="54" t="s">
        <v>145</v>
      </c>
      <c r="E151" s="78" t="s">
        <v>73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3" t="s">
        <v>602</v>
      </c>
      <c r="B152" s="40" t="s">
        <v>599</v>
      </c>
      <c r="C152" s="48" t="s">
        <v>147</v>
      </c>
      <c r="D152" s="48" t="s">
        <v>145</v>
      </c>
      <c r="E152" s="55" t="s">
        <v>228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603</v>
      </c>
      <c r="B153" s="40" t="s">
        <v>599</v>
      </c>
      <c r="C153" s="29" t="s">
        <v>147</v>
      </c>
      <c r="D153" s="29" t="s">
        <v>145</v>
      </c>
      <c r="E153" s="75" t="s">
        <v>604</v>
      </c>
      <c r="F153" s="43" t="s">
        <v>12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11</v>
      </c>
      <c r="B154" s="40" t="s">
        <v>599</v>
      </c>
      <c r="C154" s="29" t="s">
        <v>147</v>
      </c>
      <c r="D154" s="29" t="s">
        <v>145</v>
      </c>
      <c r="E154" s="75" t="s">
        <v>604</v>
      </c>
      <c r="F154" s="29" t="s">
        <v>644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11</v>
      </c>
      <c r="B155" s="64" t="s">
        <v>599</v>
      </c>
      <c r="C155" s="76" t="s">
        <v>147</v>
      </c>
      <c r="D155" s="76" t="s">
        <v>145</v>
      </c>
      <c r="E155" s="335" t="s">
        <v>604</v>
      </c>
      <c r="F155" s="76" t="s">
        <v>161</v>
      </c>
      <c r="G155" s="336">
        <v>100</v>
      </c>
      <c r="H155" s="336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656</v>
      </c>
      <c r="B157" s="62" t="s">
        <v>599</v>
      </c>
      <c r="C157" s="54" t="s">
        <v>147</v>
      </c>
      <c r="D157" s="54" t="s">
        <v>145</v>
      </c>
      <c r="E157" s="78" t="s">
        <v>559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65</v>
      </c>
      <c r="B158" s="47" t="s">
        <v>599</v>
      </c>
      <c r="C158" s="48" t="s">
        <v>147</v>
      </c>
      <c r="D158" s="48" t="s">
        <v>145</v>
      </c>
      <c r="E158" s="55" t="s">
        <v>565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11</v>
      </c>
      <c r="B159" s="40" t="s">
        <v>599</v>
      </c>
      <c r="C159" s="24" t="s">
        <v>147</v>
      </c>
      <c r="D159" s="24" t="s">
        <v>145</v>
      </c>
      <c r="E159" s="52" t="s">
        <v>565</v>
      </c>
      <c r="F159" s="43" t="s">
        <v>12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13</v>
      </c>
      <c r="B160" s="40" t="s">
        <v>599</v>
      </c>
      <c r="C160" s="24" t="s">
        <v>147</v>
      </c>
      <c r="D160" s="24" t="s">
        <v>145</v>
      </c>
      <c r="E160" s="52" t="s">
        <v>565</v>
      </c>
      <c r="F160" s="43" t="s">
        <v>644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242</v>
      </c>
      <c r="B161" s="40" t="s">
        <v>599</v>
      </c>
      <c r="C161" s="24" t="s">
        <v>147</v>
      </c>
      <c r="D161" s="24" t="s">
        <v>145</v>
      </c>
      <c r="E161" s="52" t="s">
        <v>565</v>
      </c>
      <c r="F161" s="25" t="s">
        <v>161</v>
      </c>
      <c r="G161" s="150">
        <v>566.65</v>
      </c>
      <c r="H161" s="150">
        <v>333.76</v>
      </c>
    </row>
    <row r="162" spans="1:8" s="145" customFormat="1" ht="26.25" customHeight="1">
      <c r="A162" s="190" t="s">
        <v>66</v>
      </c>
      <c r="B162" s="40" t="s">
        <v>599</v>
      </c>
      <c r="C162" s="48" t="s">
        <v>147</v>
      </c>
      <c r="D162" s="48" t="s">
        <v>145</v>
      </c>
      <c r="E162" s="55" t="s">
        <v>566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11</v>
      </c>
      <c r="B163" s="40" t="s">
        <v>599</v>
      </c>
      <c r="C163" s="24" t="s">
        <v>147</v>
      </c>
      <c r="D163" s="24" t="s">
        <v>145</v>
      </c>
      <c r="E163" s="52" t="s">
        <v>566</v>
      </c>
      <c r="F163" s="43" t="s">
        <v>12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13</v>
      </c>
      <c r="B164" s="40" t="s">
        <v>599</v>
      </c>
      <c r="C164" s="24" t="s">
        <v>147</v>
      </c>
      <c r="D164" s="24" t="s">
        <v>145</v>
      </c>
      <c r="E164" s="52" t="s">
        <v>566</v>
      </c>
      <c r="F164" s="43" t="s">
        <v>644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242</v>
      </c>
      <c r="B165" s="40" t="s">
        <v>599</v>
      </c>
      <c r="C165" s="24" t="s">
        <v>147</v>
      </c>
      <c r="D165" s="24" t="s">
        <v>145</v>
      </c>
      <c r="E165" s="52" t="s">
        <v>566</v>
      </c>
      <c r="F165" s="25" t="s">
        <v>161</v>
      </c>
      <c r="G165" s="150">
        <v>68</v>
      </c>
      <c r="H165" s="150">
        <v>68</v>
      </c>
    </row>
    <row r="166" spans="1:8" s="145" customFormat="1" ht="15.75" customHeight="1" hidden="1">
      <c r="A166" s="16" t="s">
        <v>67</v>
      </c>
      <c r="B166" s="40" t="s">
        <v>599</v>
      </c>
      <c r="C166" s="48" t="s">
        <v>147</v>
      </c>
      <c r="D166" s="48" t="s">
        <v>145</v>
      </c>
      <c r="E166" s="55" t="s">
        <v>567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11</v>
      </c>
      <c r="B167" s="40" t="s">
        <v>599</v>
      </c>
      <c r="C167" s="24" t="s">
        <v>147</v>
      </c>
      <c r="D167" s="24" t="s">
        <v>145</v>
      </c>
      <c r="E167" s="52" t="s">
        <v>567</v>
      </c>
      <c r="F167" s="43" t="s">
        <v>12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13</v>
      </c>
      <c r="B168" s="40" t="s">
        <v>599</v>
      </c>
      <c r="C168" s="24" t="s">
        <v>147</v>
      </c>
      <c r="D168" s="24" t="s">
        <v>145</v>
      </c>
      <c r="E168" s="52" t="s">
        <v>567</v>
      </c>
      <c r="F168" s="43" t="s">
        <v>644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242</v>
      </c>
      <c r="B169" s="40" t="s">
        <v>599</v>
      </c>
      <c r="C169" s="24" t="s">
        <v>147</v>
      </c>
      <c r="D169" s="24" t="s">
        <v>145</v>
      </c>
      <c r="E169" s="52" t="s">
        <v>567</v>
      </c>
      <c r="F169" s="25" t="s">
        <v>161</v>
      </c>
      <c r="G169" s="150"/>
      <c r="H169" s="150"/>
    </row>
    <row r="170" spans="1:8" s="145" customFormat="1" ht="15" customHeight="1">
      <c r="A170" s="49" t="s">
        <v>177</v>
      </c>
      <c r="B170" s="47" t="s">
        <v>599</v>
      </c>
      <c r="C170" s="48" t="s">
        <v>147</v>
      </c>
      <c r="D170" s="48" t="s">
        <v>145</v>
      </c>
      <c r="E170" s="55" t="s">
        <v>568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11</v>
      </c>
      <c r="B171" s="40" t="s">
        <v>599</v>
      </c>
      <c r="C171" s="29" t="s">
        <v>147</v>
      </c>
      <c r="D171" s="29" t="s">
        <v>145</v>
      </c>
      <c r="E171" s="75" t="s">
        <v>568</v>
      </c>
      <c r="F171" s="43" t="s">
        <v>12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13</v>
      </c>
      <c r="B172" s="40" t="s">
        <v>599</v>
      </c>
      <c r="C172" s="29" t="s">
        <v>147</v>
      </c>
      <c r="D172" s="29" t="s">
        <v>145</v>
      </c>
      <c r="E172" s="75" t="s">
        <v>568</v>
      </c>
      <c r="F172" s="43" t="s">
        <v>644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242</v>
      </c>
      <c r="B173" s="40" t="s">
        <v>599</v>
      </c>
      <c r="C173" s="24" t="s">
        <v>147</v>
      </c>
      <c r="D173" s="24" t="s">
        <v>145</v>
      </c>
      <c r="E173" s="75" t="s">
        <v>568</v>
      </c>
      <c r="F173" s="25" t="s">
        <v>161</v>
      </c>
      <c r="G173" s="150">
        <v>80</v>
      </c>
      <c r="H173" s="150">
        <v>80</v>
      </c>
    </row>
    <row r="174" spans="1:8" s="145" customFormat="1" ht="27.75" customHeight="1">
      <c r="A174" s="49" t="s">
        <v>68</v>
      </c>
      <c r="B174" s="47" t="s">
        <v>599</v>
      </c>
      <c r="C174" s="48" t="s">
        <v>147</v>
      </c>
      <c r="D174" s="48" t="s">
        <v>145</v>
      </c>
      <c r="E174" s="55" t="s">
        <v>569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11</v>
      </c>
      <c r="B175" s="40" t="s">
        <v>599</v>
      </c>
      <c r="C175" s="24" t="s">
        <v>147</v>
      </c>
      <c r="D175" s="24" t="s">
        <v>145</v>
      </c>
      <c r="E175" s="52" t="s">
        <v>569</v>
      </c>
      <c r="F175" s="43" t="s">
        <v>12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13</v>
      </c>
      <c r="B176" s="40" t="s">
        <v>599</v>
      </c>
      <c r="C176" s="24" t="s">
        <v>147</v>
      </c>
      <c r="D176" s="24" t="s">
        <v>145</v>
      </c>
      <c r="E176" s="52" t="s">
        <v>569</v>
      </c>
      <c r="F176" s="43" t="s">
        <v>644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242</v>
      </c>
      <c r="B177" s="40" t="s">
        <v>599</v>
      </c>
      <c r="C177" s="24" t="s">
        <v>147</v>
      </c>
      <c r="D177" s="24" t="s">
        <v>145</v>
      </c>
      <c r="E177" s="52" t="s">
        <v>569</v>
      </c>
      <c r="F177" s="25" t="s">
        <v>161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178</v>
      </c>
      <c r="B178" s="39" t="s">
        <v>599</v>
      </c>
      <c r="C178" s="207" t="s">
        <v>148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179</v>
      </c>
      <c r="B179" s="39" t="s">
        <v>599</v>
      </c>
      <c r="C179" s="36" t="s">
        <v>148</v>
      </c>
      <c r="D179" s="36" t="s">
        <v>142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608</v>
      </c>
      <c r="B180" s="62" t="s">
        <v>599</v>
      </c>
      <c r="C180" s="54" t="s">
        <v>148</v>
      </c>
      <c r="D180" s="54" t="s">
        <v>142</v>
      </c>
      <c r="E180" s="78" t="s">
        <v>486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609</v>
      </c>
      <c r="B181" s="40" t="s">
        <v>599</v>
      </c>
      <c r="C181" s="48" t="s">
        <v>148</v>
      </c>
      <c r="D181" s="48" t="s">
        <v>142</v>
      </c>
      <c r="E181" s="55" t="s">
        <v>618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610</v>
      </c>
      <c r="B182" s="40" t="s">
        <v>599</v>
      </c>
      <c r="C182" s="48" t="s">
        <v>148</v>
      </c>
      <c r="D182" s="48" t="s">
        <v>142</v>
      </c>
      <c r="E182" s="55" t="s">
        <v>34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7</v>
      </c>
      <c r="B183" s="40" t="s">
        <v>599</v>
      </c>
      <c r="C183" s="29" t="s">
        <v>148</v>
      </c>
      <c r="D183" s="29" t="s">
        <v>142</v>
      </c>
      <c r="E183" s="75" t="s">
        <v>34</v>
      </c>
      <c r="F183" s="25" t="s">
        <v>343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70</v>
      </c>
      <c r="B184" s="40" t="s">
        <v>599</v>
      </c>
      <c r="C184" s="24" t="s">
        <v>148</v>
      </c>
      <c r="D184" s="24" t="s">
        <v>142</v>
      </c>
      <c r="E184" s="52" t="s">
        <v>34</v>
      </c>
      <c r="F184" s="43" t="s">
        <v>212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49</v>
      </c>
      <c r="B185" s="40" t="s">
        <v>599</v>
      </c>
      <c r="C185" s="24" t="s">
        <v>148</v>
      </c>
      <c r="D185" s="24" t="s">
        <v>142</v>
      </c>
      <c r="E185" s="52" t="s">
        <v>34</v>
      </c>
      <c r="F185" s="24" t="s">
        <v>180</v>
      </c>
      <c r="G185" s="150">
        <v>3962</v>
      </c>
      <c r="H185" s="150">
        <v>3962</v>
      </c>
    </row>
    <row r="186" spans="1:8" ht="28.5" customHeight="1" hidden="1">
      <c r="A186" s="26" t="s">
        <v>50</v>
      </c>
      <c r="B186" s="40" t="s">
        <v>599</v>
      </c>
      <c r="C186" s="24" t="s">
        <v>148</v>
      </c>
      <c r="D186" s="24" t="s">
        <v>142</v>
      </c>
      <c r="E186" s="52" t="s">
        <v>34</v>
      </c>
      <c r="F186" s="24" t="s">
        <v>181</v>
      </c>
      <c r="G186" s="150">
        <v>3</v>
      </c>
      <c r="H186" s="150">
        <v>3</v>
      </c>
    </row>
    <row r="187" spans="1:8" ht="28.5" customHeight="1" hidden="1">
      <c r="A187" s="26" t="s">
        <v>51</v>
      </c>
      <c r="B187" s="40" t="s">
        <v>599</v>
      </c>
      <c r="C187" s="24" t="s">
        <v>148</v>
      </c>
      <c r="D187" s="24" t="s">
        <v>142</v>
      </c>
      <c r="E187" s="52" t="s">
        <v>34</v>
      </c>
      <c r="F187" s="24" t="s">
        <v>636</v>
      </c>
      <c r="G187" s="150">
        <v>1151.21</v>
      </c>
      <c r="H187" s="150">
        <v>1151.21</v>
      </c>
    </row>
    <row r="188" spans="1:8" ht="29.25" customHeight="1">
      <c r="A188" s="26" t="s">
        <v>611</v>
      </c>
      <c r="B188" s="40" t="s">
        <v>599</v>
      </c>
      <c r="C188" s="24" t="s">
        <v>148</v>
      </c>
      <c r="D188" s="24" t="s">
        <v>142</v>
      </c>
      <c r="E188" s="52" t="s">
        <v>35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11</v>
      </c>
      <c r="B189" s="40" t="s">
        <v>599</v>
      </c>
      <c r="C189" s="24" t="s">
        <v>148</v>
      </c>
      <c r="D189" s="24" t="s">
        <v>142</v>
      </c>
      <c r="E189" s="52" t="s">
        <v>35</v>
      </c>
      <c r="F189" s="24" t="s">
        <v>12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13</v>
      </c>
      <c r="B190" s="40" t="s">
        <v>599</v>
      </c>
      <c r="C190" s="24" t="s">
        <v>148</v>
      </c>
      <c r="D190" s="24" t="s">
        <v>142</v>
      </c>
      <c r="E190" s="52" t="s">
        <v>35</v>
      </c>
      <c r="F190" s="24" t="s">
        <v>644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159</v>
      </c>
      <c r="B191" s="40" t="s">
        <v>599</v>
      </c>
      <c r="C191" s="24" t="s">
        <v>148</v>
      </c>
      <c r="D191" s="24" t="s">
        <v>142</v>
      </c>
      <c r="E191" s="52" t="s">
        <v>35</v>
      </c>
      <c r="F191" s="24" t="s">
        <v>160</v>
      </c>
      <c r="G191" s="186">
        <v>40.11</v>
      </c>
      <c r="H191" s="186">
        <v>40.11</v>
      </c>
    </row>
    <row r="192" spans="1:9" ht="27" customHeight="1">
      <c r="A192" s="26" t="s">
        <v>242</v>
      </c>
      <c r="B192" s="40" t="s">
        <v>599</v>
      </c>
      <c r="C192" s="24" t="s">
        <v>148</v>
      </c>
      <c r="D192" s="24" t="s">
        <v>142</v>
      </c>
      <c r="E192" s="52" t="s">
        <v>35</v>
      </c>
      <c r="F192" s="24" t="s">
        <v>161</v>
      </c>
      <c r="G192" s="186">
        <v>1242.46</v>
      </c>
      <c r="H192" s="186">
        <v>1240.39</v>
      </c>
      <c r="I192" s="176"/>
    </row>
    <row r="193" spans="1:9" ht="16.5" customHeight="1">
      <c r="A193" s="26" t="s">
        <v>470</v>
      </c>
      <c r="B193" s="40" t="s">
        <v>599</v>
      </c>
      <c r="C193" s="24" t="s">
        <v>148</v>
      </c>
      <c r="D193" s="24" t="s">
        <v>142</v>
      </c>
      <c r="E193" s="52" t="s">
        <v>35</v>
      </c>
      <c r="F193" s="24" t="s">
        <v>14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648</v>
      </c>
      <c r="B194" s="40" t="s">
        <v>599</v>
      </c>
      <c r="C194" s="24" t="s">
        <v>148</v>
      </c>
      <c r="D194" s="24" t="s">
        <v>142</v>
      </c>
      <c r="E194" s="52" t="s">
        <v>35</v>
      </c>
      <c r="F194" s="24" t="s">
        <v>647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162</v>
      </c>
      <c r="B195" s="40" t="s">
        <v>599</v>
      </c>
      <c r="C195" s="24" t="s">
        <v>148</v>
      </c>
      <c r="D195" s="24" t="s">
        <v>142</v>
      </c>
      <c r="E195" s="52" t="s">
        <v>35</v>
      </c>
      <c r="F195" s="24" t="s">
        <v>649</v>
      </c>
      <c r="G195" s="150">
        <v>10</v>
      </c>
      <c r="H195" s="150">
        <v>10</v>
      </c>
    </row>
    <row r="196" spans="1:8" s="145" customFormat="1" ht="29.25" customHeight="1">
      <c r="A196" s="49" t="s">
        <v>612</v>
      </c>
      <c r="B196" s="40" t="s">
        <v>599</v>
      </c>
      <c r="C196" s="48" t="s">
        <v>148</v>
      </c>
      <c r="D196" s="48" t="s">
        <v>142</v>
      </c>
      <c r="E196" s="55" t="s">
        <v>36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7</v>
      </c>
      <c r="B197" s="40" t="s">
        <v>599</v>
      </c>
      <c r="C197" s="24" t="s">
        <v>148</v>
      </c>
      <c r="D197" s="24" t="s">
        <v>142</v>
      </c>
      <c r="E197" s="52" t="s">
        <v>37</v>
      </c>
      <c r="F197" s="43" t="s">
        <v>343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70</v>
      </c>
      <c r="B198" s="40" t="s">
        <v>599</v>
      </c>
      <c r="C198" s="24" t="s">
        <v>148</v>
      </c>
      <c r="D198" s="24" t="s">
        <v>142</v>
      </c>
      <c r="E198" s="52" t="s">
        <v>37</v>
      </c>
      <c r="F198" s="43" t="s">
        <v>212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49</v>
      </c>
      <c r="B199" s="40" t="s">
        <v>599</v>
      </c>
      <c r="C199" s="24" t="s">
        <v>148</v>
      </c>
      <c r="D199" s="24" t="s">
        <v>142</v>
      </c>
      <c r="E199" s="52" t="s">
        <v>37</v>
      </c>
      <c r="F199" s="24" t="s">
        <v>180</v>
      </c>
      <c r="G199" s="150">
        <v>858.3</v>
      </c>
      <c r="H199" s="150">
        <v>858.3</v>
      </c>
    </row>
    <row r="200" spans="1:8" ht="27.75" customHeight="1" hidden="1">
      <c r="A200" s="26" t="s">
        <v>50</v>
      </c>
      <c r="B200" s="40" t="s">
        <v>599</v>
      </c>
      <c r="C200" s="24" t="s">
        <v>148</v>
      </c>
      <c r="D200" s="24" t="s">
        <v>142</v>
      </c>
      <c r="E200" s="52" t="s">
        <v>37</v>
      </c>
      <c r="F200" s="24" t="s">
        <v>181</v>
      </c>
      <c r="G200" s="150">
        <v>1</v>
      </c>
      <c r="H200" s="150">
        <v>1</v>
      </c>
    </row>
    <row r="201" spans="1:8" ht="27.75" customHeight="1" hidden="1">
      <c r="A201" s="26" t="s">
        <v>51</v>
      </c>
      <c r="B201" s="40" t="s">
        <v>599</v>
      </c>
      <c r="C201" s="24" t="s">
        <v>148</v>
      </c>
      <c r="D201" s="24" t="s">
        <v>142</v>
      </c>
      <c r="E201" s="52" t="s">
        <v>37</v>
      </c>
      <c r="F201" s="24" t="s">
        <v>636</v>
      </c>
      <c r="G201" s="150">
        <v>264.18</v>
      </c>
      <c r="H201" s="150">
        <v>244.18</v>
      </c>
    </row>
    <row r="202" spans="1:8" ht="27.75" customHeight="1">
      <c r="A202" s="26" t="s">
        <v>613</v>
      </c>
      <c r="B202" s="40" t="s">
        <v>599</v>
      </c>
      <c r="C202" s="24" t="s">
        <v>148</v>
      </c>
      <c r="D202" s="24" t="s">
        <v>142</v>
      </c>
      <c r="E202" s="52" t="s">
        <v>39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11</v>
      </c>
      <c r="B203" s="40" t="s">
        <v>599</v>
      </c>
      <c r="C203" s="24" t="s">
        <v>148</v>
      </c>
      <c r="D203" s="24" t="s">
        <v>142</v>
      </c>
      <c r="E203" s="52" t="s">
        <v>39</v>
      </c>
      <c r="F203" s="24" t="s">
        <v>12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13</v>
      </c>
      <c r="B204" s="40" t="s">
        <v>599</v>
      </c>
      <c r="C204" s="24" t="s">
        <v>148</v>
      </c>
      <c r="D204" s="24" t="s">
        <v>142</v>
      </c>
      <c r="E204" s="52" t="s">
        <v>39</v>
      </c>
      <c r="F204" s="24" t="s">
        <v>644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159</v>
      </c>
      <c r="B205" s="40" t="s">
        <v>599</v>
      </c>
      <c r="C205" s="24" t="s">
        <v>148</v>
      </c>
      <c r="D205" s="24" t="s">
        <v>142</v>
      </c>
      <c r="E205" s="52" t="s">
        <v>39</v>
      </c>
      <c r="F205" s="24" t="s">
        <v>160</v>
      </c>
      <c r="G205" s="150">
        <v>16.81</v>
      </c>
      <c r="H205" s="186">
        <v>16.818</v>
      </c>
    </row>
    <row r="206" spans="1:8" ht="26.25" customHeight="1" hidden="1">
      <c r="A206" s="26" t="s">
        <v>242</v>
      </c>
      <c r="B206" s="40" t="s">
        <v>599</v>
      </c>
      <c r="C206" s="24" t="s">
        <v>148</v>
      </c>
      <c r="D206" s="24" t="s">
        <v>142</v>
      </c>
      <c r="E206" s="52" t="s">
        <v>39</v>
      </c>
      <c r="F206" s="24" t="s">
        <v>161</v>
      </c>
      <c r="G206" s="150">
        <v>262</v>
      </c>
      <c r="H206" s="211">
        <v>269.17</v>
      </c>
    </row>
    <row r="207" spans="1:11" ht="42" customHeight="1">
      <c r="A207" s="49" t="s">
        <v>614</v>
      </c>
      <c r="B207" s="40" t="s">
        <v>599</v>
      </c>
      <c r="C207" s="24" t="s">
        <v>148</v>
      </c>
      <c r="D207" s="24" t="s">
        <v>142</v>
      </c>
      <c r="E207" s="52" t="s">
        <v>40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615</v>
      </c>
      <c r="B208" s="40" t="s">
        <v>599</v>
      </c>
      <c r="C208" s="24" t="s">
        <v>148</v>
      </c>
      <c r="D208" s="24" t="s">
        <v>142</v>
      </c>
      <c r="E208" s="52" t="s">
        <v>41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7</v>
      </c>
      <c r="B209" s="40" t="s">
        <v>599</v>
      </c>
      <c r="C209" s="24" t="s">
        <v>148</v>
      </c>
      <c r="D209" s="24" t="s">
        <v>142</v>
      </c>
      <c r="E209" s="52" t="s">
        <v>41</v>
      </c>
      <c r="F209" s="43" t="s">
        <v>343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70</v>
      </c>
      <c r="B210" s="40" t="s">
        <v>599</v>
      </c>
      <c r="C210" s="24" t="s">
        <v>148</v>
      </c>
      <c r="D210" s="24" t="s">
        <v>142</v>
      </c>
      <c r="E210" s="52" t="s">
        <v>41</v>
      </c>
      <c r="F210" s="43" t="s">
        <v>212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49</v>
      </c>
      <c r="B211" s="40" t="s">
        <v>599</v>
      </c>
      <c r="C211" s="24" t="s">
        <v>148</v>
      </c>
      <c r="D211" s="24" t="s">
        <v>142</v>
      </c>
      <c r="E211" s="52" t="s">
        <v>41</v>
      </c>
      <c r="F211" s="24" t="s">
        <v>180</v>
      </c>
      <c r="G211" s="150">
        <v>140.9</v>
      </c>
      <c r="H211" s="150">
        <v>140.9</v>
      </c>
    </row>
    <row r="212" spans="1:8" ht="29.25" customHeight="1" hidden="1">
      <c r="A212" s="26" t="s">
        <v>243</v>
      </c>
      <c r="B212" s="40" t="s">
        <v>342</v>
      </c>
      <c r="C212" s="24" t="s">
        <v>148</v>
      </c>
      <c r="D212" s="24" t="s">
        <v>142</v>
      </c>
      <c r="E212" s="52" t="s">
        <v>41</v>
      </c>
      <c r="F212" s="24" t="s">
        <v>181</v>
      </c>
      <c r="G212" s="150"/>
      <c r="H212" s="150"/>
    </row>
    <row r="213" spans="1:8" ht="29.25" customHeight="1" hidden="1">
      <c r="A213" s="26" t="s">
        <v>51</v>
      </c>
      <c r="B213" s="40" t="s">
        <v>599</v>
      </c>
      <c r="C213" s="24" t="s">
        <v>148</v>
      </c>
      <c r="D213" s="24" t="s">
        <v>142</v>
      </c>
      <c r="E213" s="52" t="s">
        <v>41</v>
      </c>
      <c r="F213" s="24" t="s">
        <v>636</v>
      </c>
      <c r="G213" s="150">
        <v>27.5</v>
      </c>
      <c r="H213" s="150">
        <v>27.5</v>
      </c>
    </row>
    <row r="214" spans="1:8" s="191" customFormat="1" ht="27" customHeight="1">
      <c r="A214" s="212" t="s">
        <v>656</v>
      </c>
      <c r="B214" s="62" t="s">
        <v>599</v>
      </c>
      <c r="C214" s="54" t="s">
        <v>148</v>
      </c>
      <c r="D214" s="54" t="s">
        <v>142</v>
      </c>
      <c r="E214" s="78" t="s">
        <v>559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69</v>
      </c>
      <c r="B215" s="40" t="s">
        <v>599</v>
      </c>
      <c r="C215" s="48" t="s">
        <v>182</v>
      </c>
      <c r="D215" s="48" t="s">
        <v>142</v>
      </c>
      <c r="E215" s="55" t="s">
        <v>570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11</v>
      </c>
      <c r="B216" s="40" t="s">
        <v>599</v>
      </c>
      <c r="C216" s="24" t="s">
        <v>148</v>
      </c>
      <c r="D216" s="24" t="s">
        <v>142</v>
      </c>
      <c r="E216" s="52" t="s">
        <v>570</v>
      </c>
      <c r="F216" s="43" t="s">
        <v>12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13</v>
      </c>
      <c r="B217" s="40" t="s">
        <v>599</v>
      </c>
      <c r="C217" s="24" t="s">
        <v>148</v>
      </c>
      <c r="D217" s="24" t="s">
        <v>142</v>
      </c>
      <c r="E217" s="52" t="s">
        <v>570</v>
      </c>
      <c r="F217" s="43" t="s">
        <v>644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242</v>
      </c>
      <c r="B218" s="40" t="s">
        <v>599</v>
      </c>
      <c r="C218" s="24" t="s">
        <v>148</v>
      </c>
      <c r="D218" s="24" t="s">
        <v>142</v>
      </c>
      <c r="E218" s="52" t="s">
        <v>570</v>
      </c>
      <c r="F218" s="24" t="s">
        <v>161</v>
      </c>
      <c r="G218" s="150">
        <v>81</v>
      </c>
      <c r="H218" s="150">
        <v>81</v>
      </c>
    </row>
    <row r="219" spans="1:8" ht="14.25" customHeight="1">
      <c r="A219" s="198" t="s">
        <v>186</v>
      </c>
      <c r="B219" s="39" t="s">
        <v>599</v>
      </c>
      <c r="C219" s="207" t="s">
        <v>187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188</v>
      </c>
      <c r="B220" s="39" t="s">
        <v>599</v>
      </c>
      <c r="C220" s="36" t="s">
        <v>187</v>
      </c>
      <c r="D220" s="36" t="s">
        <v>142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656</v>
      </c>
      <c r="B221" s="62" t="s">
        <v>599</v>
      </c>
      <c r="C221" s="54" t="s">
        <v>187</v>
      </c>
      <c r="D221" s="54" t="s">
        <v>142</v>
      </c>
      <c r="E221" s="78" t="s">
        <v>559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193</v>
      </c>
      <c r="B222" s="40" t="s">
        <v>599</v>
      </c>
      <c r="C222" s="48" t="s">
        <v>187</v>
      </c>
      <c r="D222" s="48" t="s">
        <v>142</v>
      </c>
      <c r="E222" s="55" t="s">
        <v>577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56</v>
      </c>
      <c r="B223" s="40" t="s">
        <v>599</v>
      </c>
      <c r="C223" s="24" t="s">
        <v>187</v>
      </c>
      <c r="D223" s="24" t="s">
        <v>142</v>
      </c>
      <c r="E223" s="52" t="s">
        <v>577</v>
      </c>
      <c r="F223" s="24" t="s">
        <v>57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126</v>
      </c>
      <c r="B224" s="40" t="s">
        <v>599</v>
      </c>
      <c r="C224" s="24" t="s">
        <v>187</v>
      </c>
      <c r="D224" s="24" t="s">
        <v>142</v>
      </c>
      <c r="E224" s="52" t="s">
        <v>577</v>
      </c>
      <c r="F224" s="24" t="s">
        <v>342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244</v>
      </c>
      <c r="B225" s="40" t="s">
        <v>599</v>
      </c>
      <c r="C225" s="24" t="s">
        <v>187</v>
      </c>
      <c r="D225" s="24" t="s">
        <v>142</v>
      </c>
      <c r="E225" s="52" t="s">
        <v>577</v>
      </c>
      <c r="F225" s="24" t="s">
        <v>194</v>
      </c>
      <c r="G225" s="216">
        <v>86.4</v>
      </c>
      <c r="H225" s="216">
        <v>86.4</v>
      </c>
    </row>
    <row r="226" spans="1:8" s="72" customFormat="1" ht="14.25" customHeight="1">
      <c r="A226" s="192" t="s">
        <v>183</v>
      </c>
      <c r="B226" s="39" t="s">
        <v>599</v>
      </c>
      <c r="C226" s="207" t="s">
        <v>185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184</v>
      </c>
      <c r="B227" s="39" t="s">
        <v>599</v>
      </c>
      <c r="C227" s="36" t="s">
        <v>185</v>
      </c>
      <c r="D227" s="36" t="s">
        <v>143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656</v>
      </c>
      <c r="B228" s="62" t="s">
        <v>599</v>
      </c>
      <c r="C228" s="54" t="s">
        <v>185</v>
      </c>
      <c r="D228" s="54" t="s">
        <v>143</v>
      </c>
      <c r="E228" s="78" t="s">
        <v>559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58</v>
      </c>
      <c r="B229" s="47" t="s">
        <v>599</v>
      </c>
      <c r="C229" s="48" t="s">
        <v>185</v>
      </c>
      <c r="D229" s="48" t="s">
        <v>143</v>
      </c>
      <c r="E229" s="55" t="s">
        <v>59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11</v>
      </c>
      <c r="B230" s="40" t="s">
        <v>599</v>
      </c>
      <c r="C230" s="29" t="s">
        <v>185</v>
      </c>
      <c r="D230" s="29" t="s">
        <v>143</v>
      </c>
      <c r="E230" s="52" t="s">
        <v>59</v>
      </c>
      <c r="F230" s="29" t="s">
        <v>12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13</v>
      </c>
      <c r="B231" s="40" t="s">
        <v>599</v>
      </c>
      <c r="C231" s="29" t="s">
        <v>185</v>
      </c>
      <c r="D231" s="29" t="s">
        <v>143</v>
      </c>
      <c r="E231" s="52" t="s">
        <v>59</v>
      </c>
      <c r="F231" s="29" t="s">
        <v>644</v>
      </c>
      <c r="G231" s="144">
        <f t="shared" si="25"/>
        <v>357.41</v>
      </c>
      <c r="H231" s="337">
        <f t="shared" si="25"/>
        <v>364.9</v>
      </c>
      <c r="J231" s="151"/>
      <c r="K231" s="151"/>
    </row>
    <row r="232" spans="1:8" s="145" customFormat="1" ht="29.25" customHeight="1">
      <c r="A232" s="26" t="s">
        <v>242</v>
      </c>
      <c r="B232" s="40" t="s">
        <v>599</v>
      </c>
      <c r="C232" s="29" t="s">
        <v>185</v>
      </c>
      <c r="D232" s="29" t="s">
        <v>143</v>
      </c>
      <c r="E232" s="52" t="s">
        <v>59</v>
      </c>
      <c r="F232" s="29" t="s">
        <v>161</v>
      </c>
      <c r="G232" s="218">
        <v>357.41</v>
      </c>
      <c r="H232" s="338">
        <v>364.9</v>
      </c>
    </row>
    <row r="233" spans="1:8" s="145" customFormat="1" ht="57" customHeight="1" hidden="1">
      <c r="A233" s="219" t="s">
        <v>60</v>
      </c>
      <c r="B233" s="40" t="s">
        <v>342</v>
      </c>
      <c r="C233" s="48" t="s">
        <v>185</v>
      </c>
      <c r="D233" s="48" t="s">
        <v>143</v>
      </c>
      <c r="E233" s="55" t="s">
        <v>61</v>
      </c>
      <c r="F233" s="55"/>
      <c r="G233" s="144">
        <f aca="true" t="shared" si="26" ref="G233:H235">G234</f>
        <v>0</v>
      </c>
      <c r="H233" s="337">
        <f t="shared" si="26"/>
        <v>0</v>
      </c>
    </row>
    <row r="234" spans="1:8" s="145" customFormat="1" ht="29.25" customHeight="1" hidden="1">
      <c r="A234" s="28" t="s">
        <v>11</v>
      </c>
      <c r="B234" s="40" t="s">
        <v>342</v>
      </c>
      <c r="C234" s="29" t="s">
        <v>185</v>
      </c>
      <c r="D234" s="29" t="s">
        <v>143</v>
      </c>
      <c r="E234" s="75" t="s">
        <v>61</v>
      </c>
      <c r="F234" s="29" t="s">
        <v>12</v>
      </c>
      <c r="G234" s="218">
        <f t="shared" si="26"/>
        <v>0</v>
      </c>
      <c r="H234" s="338">
        <f t="shared" si="26"/>
        <v>0</v>
      </c>
    </row>
    <row r="235" spans="1:8" s="145" customFormat="1" ht="29.25" customHeight="1" hidden="1">
      <c r="A235" s="131" t="s">
        <v>13</v>
      </c>
      <c r="B235" s="40" t="s">
        <v>342</v>
      </c>
      <c r="C235" s="29" t="s">
        <v>185</v>
      </c>
      <c r="D235" s="29" t="s">
        <v>143</v>
      </c>
      <c r="E235" s="75" t="s">
        <v>61</v>
      </c>
      <c r="F235" s="29" t="s">
        <v>644</v>
      </c>
      <c r="G235" s="218">
        <f t="shared" si="26"/>
        <v>0</v>
      </c>
      <c r="H235" s="338">
        <f t="shared" si="26"/>
        <v>0</v>
      </c>
    </row>
    <row r="236" spans="1:8" s="145" customFormat="1" ht="29.25" customHeight="1" hidden="1">
      <c r="A236" s="26" t="s">
        <v>242</v>
      </c>
      <c r="B236" s="40" t="s">
        <v>342</v>
      </c>
      <c r="C236" s="29" t="s">
        <v>185</v>
      </c>
      <c r="D236" s="29" t="s">
        <v>143</v>
      </c>
      <c r="E236" s="75" t="s">
        <v>61</v>
      </c>
      <c r="F236" s="29" t="s">
        <v>161</v>
      </c>
      <c r="G236" s="218"/>
      <c r="H236" s="338"/>
    </row>
    <row r="237" spans="1:8" s="145" customFormat="1" ht="23.25" customHeight="1">
      <c r="A237" s="122" t="s">
        <v>397</v>
      </c>
      <c r="B237" s="39" t="s">
        <v>599</v>
      </c>
      <c r="C237" s="36" t="s">
        <v>153</v>
      </c>
      <c r="D237" s="36" t="s">
        <v>142</v>
      </c>
      <c r="E237" s="154" t="s">
        <v>399</v>
      </c>
      <c r="F237" s="29"/>
      <c r="G237" s="218">
        <f>G238</f>
        <v>80</v>
      </c>
      <c r="H237" s="218">
        <f>H238</f>
        <v>3</v>
      </c>
    </row>
    <row r="238" spans="1:8" s="145" customFormat="1" ht="21.75" customHeight="1">
      <c r="A238" s="215" t="s">
        <v>398</v>
      </c>
      <c r="B238" s="40" t="s">
        <v>599</v>
      </c>
      <c r="C238" s="29" t="s">
        <v>153</v>
      </c>
      <c r="D238" s="29" t="s">
        <v>142</v>
      </c>
      <c r="E238" s="75" t="s">
        <v>399</v>
      </c>
      <c r="F238" s="29" t="s">
        <v>400</v>
      </c>
      <c r="G238" s="218">
        <f>G239</f>
        <v>80</v>
      </c>
      <c r="H238" s="218">
        <f>H239</f>
        <v>3</v>
      </c>
    </row>
    <row r="239" spans="1:8" s="145" customFormat="1" ht="22.5" customHeight="1">
      <c r="A239" s="215"/>
      <c r="B239" s="40" t="s">
        <v>599</v>
      </c>
      <c r="C239" s="29" t="s">
        <v>153</v>
      </c>
      <c r="D239" s="29" t="s">
        <v>142</v>
      </c>
      <c r="E239" s="75" t="s">
        <v>399</v>
      </c>
      <c r="F239" s="29" t="s">
        <v>401</v>
      </c>
      <c r="G239" s="218">
        <v>80</v>
      </c>
      <c r="H239" s="338">
        <v>3</v>
      </c>
    </row>
    <row r="240" spans="1:8" s="72" customFormat="1" ht="39" customHeight="1" hidden="1">
      <c r="A240" s="220" t="s">
        <v>196</v>
      </c>
      <c r="B240" s="39" t="s">
        <v>599</v>
      </c>
      <c r="C240" s="207" t="s">
        <v>199</v>
      </c>
      <c r="D240" s="207"/>
      <c r="E240" s="52"/>
      <c r="F240" s="207"/>
      <c r="G240" s="221">
        <f>G241</f>
        <v>0</v>
      </c>
      <c r="H240" s="339">
        <f>H241</f>
        <v>0</v>
      </c>
    </row>
    <row r="241" spans="1:8" s="72" customFormat="1" ht="15.75" customHeight="1" hidden="1">
      <c r="A241" s="58" t="s">
        <v>197</v>
      </c>
      <c r="B241" s="39" t="s">
        <v>599</v>
      </c>
      <c r="C241" s="36" t="s">
        <v>199</v>
      </c>
      <c r="D241" s="36" t="s">
        <v>145</v>
      </c>
      <c r="E241" s="154"/>
      <c r="F241" s="36"/>
      <c r="G241" s="142">
        <f>G243+G245+G247</f>
        <v>0</v>
      </c>
      <c r="H241" s="340">
        <f>H243+H245+H247</f>
        <v>0</v>
      </c>
    </row>
    <row r="242" spans="1:8" ht="27.75" customHeight="1" hidden="1">
      <c r="A242" s="81" t="s">
        <v>656</v>
      </c>
      <c r="B242" s="62" t="s">
        <v>599</v>
      </c>
      <c r="C242" s="54" t="s">
        <v>185</v>
      </c>
      <c r="D242" s="54" t="s">
        <v>143</v>
      </c>
      <c r="E242" s="78" t="s">
        <v>559</v>
      </c>
      <c r="F242" s="24"/>
      <c r="G242" s="150">
        <f>G243+G245+G247</f>
        <v>0</v>
      </c>
      <c r="H242" s="341">
        <f>H243+H245+H247</f>
        <v>0</v>
      </c>
    </row>
    <row r="243" spans="1:8" s="145" customFormat="1" ht="30.75" customHeight="1" hidden="1">
      <c r="A243" s="49" t="s">
        <v>592</v>
      </c>
      <c r="B243" s="47" t="s">
        <v>599</v>
      </c>
      <c r="C243" s="48" t="s">
        <v>199</v>
      </c>
      <c r="D243" s="48" t="s">
        <v>145</v>
      </c>
      <c r="E243" s="55" t="s">
        <v>578</v>
      </c>
      <c r="F243" s="48"/>
      <c r="G243" s="144">
        <f>G244</f>
        <v>0</v>
      </c>
      <c r="H243" s="337">
        <f>H244</f>
        <v>0</v>
      </c>
    </row>
    <row r="244" spans="1:8" ht="16.5" customHeight="1" hidden="1">
      <c r="A244" s="26" t="s">
        <v>340</v>
      </c>
      <c r="B244" s="40" t="s">
        <v>599</v>
      </c>
      <c r="C244" s="24" t="s">
        <v>199</v>
      </c>
      <c r="D244" s="24" t="s">
        <v>145</v>
      </c>
      <c r="E244" s="52" t="s">
        <v>578</v>
      </c>
      <c r="F244" s="24" t="s">
        <v>155</v>
      </c>
      <c r="G244" s="150"/>
      <c r="H244" s="341"/>
    </row>
    <row r="245" spans="1:8" s="145" customFormat="1" ht="42" customHeight="1" hidden="1">
      <c r="A245" s="49" t="s">
        <v>62</v>
      </c>
      <c r="B245" s="47" t="s">
        <v>599</v>
      </c>
      <c r="C245" s="48" t="s">
        <v>199</v>
      </c>
      <c r="D245" s="48" t="s">
        <v>145</v>
      </c>
      <c r="E245" s="55" t="s">
        <v>579</v>
      </c>
      <c r="F245" s="48"/>
      <c r="G245" s="144">
        <f>G246</f>
        <v>0</v>
      </c>
      <c r="H245" s="337">
        <f>H246</f>
        <v>0</v>
      </c>
    </row>
    <row r="246" spans="1:8" ht="17.25" customHeight="1" hidden="1">
      <c r="A246" s="26" t="s">
        <v>340</v>
      </c>
      <c r="B246" s="40" t="s">
        <v>599</v>
      </c>
      <c r="C246" s="24" t="s">
        <v>199</v>
      </c>
      <c r="D246" s="24" t="s">
        <v>145</v>
      </c>
      <c r="E246" s="52" t="s">
        <v>579</v>
      </c>
      <c r="F246" s="24" t="s">
        <v>155</v>
      </c>
      <c r="G246" s="150"/>
      <c r="H246" s="341"/>
    </row>
    <row r="247" spans="1:8" s="145" customFormat="1" ht="28.5" customHeight="1" hidden="1">
      <c r="A247" s="49" t="s">
        <v>593</v>
      </c>
      <c r="B247" s="47" t="s">
        <v>599</v>
      </c>
      <c r="C247" s="48" t="s">
        <v>199</v>
      </c>
      <c r="D247" s="48" t="s">
        <v>145</v>
      </c>
      <c r="E247" s="55" t="s">
        <v>580</v>
      </c>
      <c r="F247" s="48"/>
      <c r="G247" s="144">
        <f>G248</f>
        <v>0</v>
      </c>
      <c r="H247" s="337">
        <f>H248</f>
        <v>0</v>
      </c>
    </row>
    <row r="248" spans="1:8" ht="17.25" customHeight="1" hidden="1">
      <c r="A248" s="26" t="s">
        <v>340</v>
      </c>
      <c r="B248" s="40" t="s">
        <v>599</v>
      </c>
      <c r="C248" s="24" t="s">
        <v>199</v>
      </c>
      <c r="D248" s="24" t="s">
        <v>145</v>
      </c>
      <c r="E248" s="52" t="s">
        <v>580</v>
      </c>
      <c r="F248" s="24" t="s">
        <v>155</v>
      </c>
      <c r="G248" s="150"/>
      <c r="H248" s="341"/>
    </row>
    <row r="249" spans="1:8" s="72" customFormat="1" ht="15" customHeight="1">
      <c r="A249" s="198" t="s">
        <v>198</v>
      </c>
      <c r="B249" s="40"/>
      <c r="C249" s="207"/>
      <c r="D249" s="207"/>
      <c r="E249" s="52"/>
      <c r="F249" s="207"/>
      <c r="G249" s="200">
        <f>G9+G71+G84+G93+G125+G178+G219+G226+G240+G237</f>
        <v>24696</v>
      </c>
      <c r="H249" s="200">
        <f>H9+H71+H84+H93+H125+H178+H219+H226+H240+H237</f>
        <v>23584.7</v>
      </c>
    </row>
    <row r="251" spans="7:8" ht="15.75">
      <c r="G251" s="133"/>
      <c r="H251" s="133"/>
    </row>
    <row r="252" spans="7:9" ht="15.75">
      <c r="G252" s="133"/>
      <c r="H252" s="176">
        <f>'дох 2019-2020'!J111</f>
        <v>23584.7</v>
      </c>
      <c r="I252" s="133"/>
    </row>
    <row r="253" spans="7:9" ht="15.75">
      <c r="G253" s="133"/>
      <c r="H253" s="133"/>
      <c r="I253" s="176"/>
    </row>
    <row r="255" spans="7:8" ht="15.75">
      <c r="G255" s="222"/>
      <c r="H255" s="222">
        <f>H249-H252</f>
        <v>0</v>
      </c>
    </row>
    <row r="258" spans="2:8" s="145" customFormat="1" ht="15.75">
      <c r="B258" s="20"/>
      <c r="C258" s="223"/>
      <c r="D258" s="223"/>
      <c r="F258" s="223"/>
      <c r="G258" s="224"/>
      <c r="H258" s="224"/>
    </row>
    <row r="266" spans="2:8" s="145" customFormat="1" ht="15.75">
      <c r="B266" s="20"/>
      <c r="C266" s="223"/>
      <c r="D266" s="223"/>
      <c r="F266" s="223"/>
      <c r="G266" s="224"/>
      <c r="H266" s="224"/>
    </row>
    <row r="278" spans="2:8" s="145" customFormat="1" ht="15.75">
      <c r="B278" s="20"/>
      <c r="C278" s="223"/>
      <c r="D278" s="223"/>
      <c r="F278" s="223"/>
      <c r="G278" s="224"/>
      <c r="H278" s="224"/>
    </row>
    <row r="305" spans="2:8" s="145" customFormat="1" ht="15.75">
      <c r="B305" s="20"/>
      <c r="C305" s="223"/>
      <c r="D305" s="223"/>
      <c r="F305" s="223"/>
      <c r="G305" s="224"/>
      <c r="H305" s="224"/>
    </row>
    <row r="314" spans="2:8" s="145" customFormat="1" ht="15.75">
      <c r="B314" s="20"/>
      <c r="C314" s="223"/>
      <c r="D314" s="223"/>
      <c r="F314" s="223"/>
      <c r="G314" s="224"/>
      <c r="H314" s="224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  <row r="327" spans="2:5" ht="15.75">
      <c r="B327" s="155"/>
      <c r="C327" s="156"/>
      <c r="D327" s="156"/>
      <c r="E327" s="157"/>
    </row>
    <row r="328" spans="2:5" ht="15.75">
      <c r="B328" s="155"/>
      <c r="C328" s="156"/>
      <c r="D328" s="156"/>
      <c r="E328" s="157"/>
    </row>
    <row r="329" spans="2:5" ht="15.75">
      <c r="B329" s="155"/>
      <c r="C329" s="156"/>
      <c r="D329" s="156"/>
      <c r="E329" s="157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5"/>
  <sheetViews>
    <sheetView zoomScalePageLayoutView="0" workbookViewId="0" topLeftCell="A4">
      <selection activeCell="K13" sqref="K13"/>
    </sheetView>
  </sheetViews>
  <sheetFormatPr defaultColWidth="9.00390625" defaultRowHeight="12.75"/>
  <cols>
    <col min="1" max="1" width="63.25390625" style="4" customWidth="1"/>
    <col min="2" max="2" width="5.00390625" style="135" hidden="1" customWidth="1"/>
    <col min="3" max="3" width="4.00390625" style="136" hidden="1" customWidth="1"/>
    <col min="4" max="4" width="4.25390625" style="136" hidden="1" customWidth="1"/>
    <col min="5" max="5" width="15.125" style="4" customWidth="1"/>
    <col min="6" max="6" width="5.875" style="136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34"/>
      <c r="C1" s="391" t="s">
        <v>402</v>
      </c>
      <c r="D1" s="391"/>
      <c r="E1" s="391"/>
      <c r="F1" s="391"/>
      <c r="G1" s="391"/>
      <c r="H1" s="4"/>
    </row>
    <row r="2" spans="1:8" ht="15.75">
      <c r="A2" s="7"/>
      <c r="B2" s="134"/>
      <c r="C2" s="391" t="s">
        <v>150</v>
      </c>
      <c r="D2" s="391"/>
      <c r="E2" s="391"/>
      <c r="F2" s="391"/>
      <c r="G2" s="391"/>
      <c r="H2" s="4"/>
    </row>
    <row r="3" spans="1:8" ht="15.75">
      <c r="A3" s="7"/>
      <c r="B3" s="134"/>
      <c r="C3" s="391" t="s">
        <v>404</v>
      </c>
      <c r="D3" s="391"/>
      <c r="E3" s="391"/>
      <c r="F3" s="391"/>
      <c r="G3" s="391"/>
      <c r="H3" s="4"/>
    </row>
    <row r="4" spans="1:6" ht="15.75">
      <c r="A4" s="7"/>
      <c r="B4" s="134"/>
      <c r="C4" s="8"/>
      <c r="D4" s="8"/>
      <c r="E4" s="8"/>
      <c r="F4" s="56"/>
    </row>
    <row r="5" spans="1:8" ht="68.25" customHeight="1">
      <c r="A5" s="397" t="s">
        <v>505</v>
      </c>
      <c r="B5" s="397"/>
      <c r="C5" s="397"/>
      <c r="D5" s="397"/>
      <c r="E5" s="397"/>
      <c r="F5" s="397"/>
      <c r="G5" s="397"/>
      <c r="H5" s="397"/>
    </row>
    <row r="6" ht="12" customHeight="1"/>
    <row r="7" spans="1:8" s="139" customFormat="1" ht="33" customHeight="1">
      <c r="A7" s="137" t="s">
        <v>151</v>
      </c>
      <c r="B7" s="137"/>
      <c r="C7" s="137" t="s">
        <v>1</v>
      </c>
      <c r="D7" s="137" t="s">
        <v>2</v>
      </c>
      <c r="E7" s="137" t="s">
        <v>483</v>
      </c>
      <c r="F7" s="137" t="s">
        <v>4</v>
      </c>
      <c r="G7" s="138" t="s">
        <v>503</v>
      </c>
      <c r="H7" s="138" t="s">
        <v>504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2</v>
      </c>
      <c r="F8" s="140">
        <v>3</v>
      </c>
      <c r="G8" s="141">
        <v>4</v>
      </c>
      <c r="H8" s="141">
        <v>4</v>
      </c>
    </row>
    <row r="9" spans="1:8" s="72" customFormat="1" ht="57" customHeight="1">
      <c r="A9" s="58" t="s">
        <v>418</v>
      </c>
      <c r="B9" s="39" t="s">
        <v>484</v>
      </c>
      <c r="C9" s="125" t="s">
        <v>144</v>
      </c>
      <c r="D9" s="125" t="s">
        <v>146</v>
      </c>
      <c r="E9" s="125" t="s">
        <v>661</v>
      </c>
      <c r="F9" s="125"/>
      <c r="G9" s="142">
        <f>G10</f>
        <v>2145.5</v>
      </c>
      <c r="H9" s="142">
        <f>H10</f>
        <v>2234.4</v>
      </c>
    </row>
    <row r="10" spans="1:8" s="145" customFormat="1" ht="42" customHeight="1">
      <c r="A10" s="143" t="s">
        <v>600</v>
      </c>
      <c r="B10" s="47" t="s">
        <v>484</v>
      </c>
      <c r="C10" s="113" t="s">
        <v>144</v>
      </c>
      <c r="D10" s="113" t="s">
        <v>146</v>
      </c>
      <c r="E10" s="113" t="s">
        <v>662</v>
      </c>
      <c r="F10" s="113"/>
      <c r="G10" s="144">
        <f>G11+G14+G17</f>
        <v>2145.5</v>
      </c>
      <c r="H10" s="144">
        <f>H11+H14+H17</f>
        <v>2234.4</v>
      </c>
    </row>
    <row r="11" spans="1:8" ht="30" customHeight="1">
      <c r="A11" s="26" t="s">
        <v>605</v>
      </c>
      <c r="B11" s="40" t="s">
        <v>599</v>
      </c>
      <c r="C11" s="146" t="s">
        <v>144</v>
      </c>
      <c r="D11" s="146" t="s">
        <v>146</v>
      </c>
      <c r="E11" s="146" t="s">
        <v>606</v>
      </c>
      <c r="F11" s="123"/>
      <c r="G11" s="101">
        <f>G12</f>
        <v>465.5</v>
      </c>
      <c r="H11" s="101">
        <f>H12</f>
        <v>615</v>
      </c>
    </row>
    <row r="12" spans="1:8" ht="30" customHeight="1">
      <c r="A12" s="28" t="s">
        <v>11</v>
      </c>
      <c r="B12" s="40" t="s">
        <v>599</v>
      </c>
      <c r="C12" s="146" t="s">
        <v>144</v>
      </c>
      <c r="D12" s="146" t="s">
        <v>146</v>
      </c>
      <c r="E12" s="146" t="s">
        <v>606</v>
      </c>
      <c r="F12" s="123" t="s">
        <v>12</v>
      </c>
      <c r="G12" s="101">
        <f>G13</f>
        <v>465.5</v>
      </c>
      <c r="H12" s="101">
        <f>H13</f>
        <v>615</v>
      </c>
    </row>
    <row r="13" spans="1:8" ht="30" customHeight="1">
      <c r="A13" s="131" t="s">
        <v>13</v>
      </c>
      <c r="B13" s="40" t="s">
        <v>599</v>
      </c>
      <c r="C13" s="146" t="s">
        <v>144</v>
      </c>
      <c r="D13" s="146" t="s">
        <v>146</v>
      </c>
      <c r="E13" s="146" t="s">
        <v>606</v>
      </c>
      <c r="F13" s="123" t="s">
        <v>644</v>
      </c>
      <c r="G13" s="101">
        <f>'расх 2019-2020'!G105</f>
        <v>465.5</v>
      </c>
      <c r="H13" s="101">
        <f>'расх 2019-2020'!H105</f>
        <v>615</v>
      </c>
    </row>
    <row r="14" spans="1:8" s="145" customFormat="1" ht="27" customHeight="1">
      <c r="A14" s="49" t="s">
        <v>665</v>
      </c>
      <c r="B14" s="47" t="s">
        <v>599</v>
      </c>
      <c r="C14" s="113" t="s">
        <v>144</v>
      </c>
      <c r="D14" s="113" t="s">
        <v>146</v>
      </c>
      <c r="E14" s="113" t="s">
        <v>663</v>
      </c>
      <c r="F14" s="113"/>
      <c r="G14" s="144">
        <f>G15</f>
        <v>1620</v>
      </c>
      <c r="H14" s="144">
        <f>H15</f>
        <v>1574.4</v>
      </c>
    </row>
    <row r="15" spans="1:8" ht="27" customHeight="1">
      <c r="A15" s="28" t="s">
        <v>11</v>
      </c>
      <c r="B15" s="40" t="s">
        <v>599</v>
      </c>
      <c r="C15" s="146" t="s">
        <v>144</v>
      </c>
      <c r="D15" s="146" t="s">
        <v>146</v>
      </c>
      <c r="E15" s="146" t="s">
        <v>663</v>
      </c>
      <c r="F15" s="146" t="s">
        <v>12</v>
      </c>
      <c r="G15" s="101">
        <f>G16</f>
        <v>1620</v>
      </c>
      <c r="H15" s="101">
        <f>H16</f>
        <v>1574.4</v>
      </c>
    </row>
    <row r="16" spans="1:8" ht="27" customHeight="1">
      <c r="A16" s="131" t="s">
        <v>13</v>
      </c>
      <c r="B16" s="40" t="s">
        <v>599</v>
      </c>
      <c r="C16" s="146" t="s">
        <v>144</v>
      </c>
      <c r="D16" s="146" t="s">
        <v>146</v>
      </c>
      <c r="E16" s="146" t="s">
        <v>663</v>
      </c>
      <c r="F16" s="146" t="s">
        <v>644</v>
      </c>
      <c r="G16" s="101">
        <f>'расх 2019-2020'!G109</f>
        <v>1620</v>
      </c>
      <c r="H16" s="101">
        <f>'расх 2019-2020'!H109</f>
        <v>1574.4</v>
      </c>
    </row>
    <row r="17" spans="1:8" s="145" customFormat="1" ht="27" customHeight="1">
      <c r="A17" s="49" t="s">
        <v>64</v>
      </c>
      <c r="B17" s="47" t="s">
        <v>599</v>
      </c>
      <c r="C17" s="113" t="s">
        <v>144</v>
      </c>
      <c r="D17" s="113" t="s">
        <v>146</v>
      </c>
      <c r="E17" s="113" t="s">
        <v>205</v>
      </c>
      <c r="F17" s="113"/>
      <c r="G17" s="144">
        <f>G18</f>
        <v>60</v>
      </c>
      <c r="H17" s="144">
        <f>H18</f>
        <v>45</v>
      </c>
    </row>
    <row r="18" spans="1:8" ht="27" customHeight="1">
      <c r="A18" s="28" t="s">
        <v>11</v>
      </c>
      <c r="B18" s="40" t="s">
        <v>599</v>
      </c>
      <c r="C18" s="123" t="s">
        <v>144</v>
      </c>
      <c r="D18" s="123" t="s">
        <v>146</v>
      </c>
      <c r="E18" s="123" t="s">
        <v>205</v>
      </c>
      <c r="F18" s="146" t="s">
        <v>12</v>
      </c>
      <c r="G18" s="101">
        <f>G19</f>
        <v>60</v>
      </c>
      <c r="H18" s="101">
        <f>H19</f>
        <v>45</v>
      </c>
    </row>
    <row r="19" spans="1:8" ht="27" customHeight="1">
      <c r="A19" s="131" t="s">
        <v>13</v>
      </c>
      <c r="B19" s="40" t="s">
        <v>599</v>
      </c>
      <c r="C19" s="123" t="s">
        <v>144</v>
      </c>
      <c r="D19" s="123" t="s">
        <v>146</v>
      </c>
      <c r="E19" s="123" t="s">
        <v>205</v>
      </c>
      <c r="F19" s="146" t="s">
        <v>644</v>
      </c>
      <c r="G19" s="101">
        <f>'расх 2019-2020'!G113</f>
        <v>60</v>
      </c>
      <c r="H19" s="101">
        <f>'расх 2019-2020'!H113</f>
        <v>45</v>
      </c>
    </row>
    <row r="20" spans="1:8" ht="27" customHeight="1" hidden="1">
      <c r="A20" s="28" t="s">
        <v>242</v>
      </c>
      <c r="B20" s="40" t="s">
        <v>484</v>
      </c>
      <c r="C20" s="123" t="s">
        <v>144</v>
      </c>
      <c r="D20" s="123" t="s">
        <v>146</v>
      </c>
      <c r="E20" s="123" t="s">
        <v>663</v>
      </c>
      <c r="F20" s="123" t="s">
        <v>161</v>
      </c>
      <c r="G20" s="101"/>
      <c r="H20" s="101"/>
    </row>
    <row r="21" spans="1:8" s="72" customFormat="1" ht="52.5" customHeight="1" hidden="1">
      <c r="A21" s="31" t="s">
        <v>501</v>
      </c>
      <c r="B21" s="39" t="s">
        <v>599</v>
      </c>
      <c r="C21" s="36" t="s">
        <v>144</v>
      </c>
      <c r="D21" s="36" t="s">
        <v>138</v>
      </c>
      <c r="E21" s="125" t="s">
        <v>666</v>
      </c>
      <c r="F21" s="107"/>
      <c r="G21" s="117">
        <f aca="true" t="shared" si="0" ref="G21:H24">G22</f>
        <v>0</v>
      </c>
      <c r="H21" s="117">
        <f t="shared" si="0"/>
        <v>0</v>
      </c>
    </row>
    <row r="22" spans="1:8" s="145" customFormat="1" ht="28.5" customHeight="1" hidden="1">
      <c r="A22" s="49" t="s">
        <v>25</v>
      </c>
      <c r="B22" s="47" t="s">
        <v>599</v>
      </c>
      <c r="C22" s="48" t="s">
        <v>144</v>
      </c>
      <c r="D22" s="48" t="s">
        <v>138</v>
      </c>
      <c r="E22" s="113" t="s">
        <v>667</v>
      </c>
      <c r="F22" s="66"/>
      <c r="G22" s="118">
        <f t="shared" si="0"/>
        <v>0</v>
      </c>
      <c r="H22" s="118">
        <f t="shared" si="0"/>
        <v>0</v>
      </c>
    </row>
    <row r="23" spans="1:8" ht="17.25" customHeight="1" hidden="1">
      <c r="A23" s="135" t="s">
        <v>63</v>
      </c>
      <c r="B23" s="40" t="s">
        <v>599</v>
      </c>
      <c r="C23" s="29" t="s">
        <v>144</v>
      </c>
      <c r="D23" s="29" t="s">
        <v>138</v>
      </c>
      <c r="E23" s="123" t="s">
        <v>620</v>
      </c>
      <c r="F23" s="43"/>
      <c r="G23" s="77">
        <f t="shared" si="0"/>
        <v>0</v>
      </c>
      <c r="H23" s="77">
        <f t="shared" si="0"/>
        <v>0</v>
      </c>
    </row>
    <row r="24" spans="1:8" ht="29.25" customHeight="1" hidden="1">
      <c r="A24" s="28" t="s">
        <v>11</v>
      </c>
      <c r="B24" s="40" t="s">
        <v>599</v>
      </c>
      <c r="C24" s="29" t="s">
        <v>144</v>
      </c>
      <c r="D24" s="29" t="s">
        <v>138</v>
      </c>
      <c r="E24" s="123" t="s">
        <v>620</v>
      </c>
      <c r="F24" s="29" t="s">
        <v>12</v>
      </c>
      <c r="G24" s="77">
        <f t="shared" si="0"/>
        <v>0</v>
      </c>
      <c r="H24" s="77">
        <f t="shared" si="0"/>
        <v>0</v>
      </c>
    </row>
    <row r="25" spans="1:8" ht="30" customHeight="1" hidden="1">
      <c r="A25" s="63" t="s">
        <v>13</v>
      </c>
      <c r="B25" s="40" t="s">
        <v>599</v>
      </c>
      <c r="C25" s="29" t="s">
        <v>144</v>
      </c>
      <c r="D25" s="29" t="s">
        <v>138</v>
      </c>
      <c r="E25" s="123" t="s">
        <v>620</v>
      </c>
      <c r="F25" s="29" t="s">
        <v>644</v>
      </c>
      <c r="G25" s="77"/>
      <c r="H25" s="77">
        <f>'расх 18 г'!H158</f>
        <v>0</v>
      </c>
    </row>
    <row r="26" spans="1:8" ht="28.5" customHeight="1" hidden="1">
      <c r="A26" s="28" t="s">
        <v>242</v>
      </c>
      <c r="B26" s="40" t="s">
        <v>484</v>
      </c>
      <c r="C26" s="29" t="s">
        <v>144</v>
      </c>
      <c r="D26" s="29" t="s">
        <v>138</v>
      </c>
      <c r="E26" s="123" t="s">
        <v>620</v>
      </c>
      <c r="F26" s="43" t="s">
        <v>161</v>
      </c>
      <c r="G26" s="77"/>
      <c r="H26" s="77"/>
    </row>
    <row r="27" spans="1:8" ht="30" customHeight="1" hidden="1">
      <c r="A27" s="28" t="s">
        <v>242</v>
      </c>
      <c r="B27" s="40" t="s">
        <v>484</v>
      </c>
      <c r="C27" s="43" t="s">
        <v>142</v>
      </c>
      <c r="D27" s="43" t="s">
        <v>153</v>
      </c>
      <c r="E27" s="123" t="s">
        <v>485</v>
      </c>
      <c r="F27" s="43" t="s">
        <v>161</v>
      </c>
      <c r="G27" s="101"/>
      <c r="H27" s="101"/>
    </row>
    <row r="28" spans="1:8" ht="39.75" customHeight="1" hidden="1">
      <c r="A28" s="81" t="s">
        <v>607</v>
      </c>
      <c r="B28" s="39" t="s">
        <v>599</v>
      </c>
      <c r="C28" s="54" t="s">
        <v>147</v>
      </c>
      <c r="D28" s="54" t="s">
        <v>143</v>
      </c>
      <c r="E28" s="78" t="s">
        <v>29</v>
      </c>
      <c r="F28" s="107"/>
      <c r="G28" s="129">
        <f>G29</f>
        <v>0</v>
      </c>
      <c r="H28" s="129">
        <f>H29</f>
        <v>0</v>
      </c>
    </row>
    <row r="29" spans="1:8" ht="27" customHeight="1" hidden="1">
      <c r="A29" s="26" t="s">
        <v>33</v>
      </c>
      <c r="B29" s="40" t="s">
        <v>599</v>
      </c>
      <c r="C29" s="24" t="s">
        <v>147</v>
      </c>
      <c r="D29" s="24" t="s">
        <v>143</v>
      </c>
      <c r="E29" s="52" t="s">
        <v>31</v>
      </c>
      <c r="F29" s="43" t="s">
        <v>12</v>
      </c>
      <c r="G29" s="130">
        <f>G30</f>
        <v>0</v>
      </c>
      <c r="H29" s="130">
        <f>H30</f>
        <v>0</v>
      </c>
    </row>
    <row r="30" spans="1:8" ht="16.5" customHeight="1" hidden="1">
      <c r="A30" s="26" t="s">
        <v>33</v>
      </c>
      <c r="B30" s="40" t="s">
        <v>599</v>
      </c>
      <c r="C30" s="24" t="s">
        <v>147</v>
      </c>
      <c r="D30" s="24" t="s">
        <v>143</v>
      </c>
      <c r="E30" s="52" t="s">
        <v>32</v>
      </c>
      <c r="F30" s="43" t="s">
        <v>644</v>
      </c>
      <c r="G30" s="130"/>
      <c r="H30" s="130">
        <f>'расх 18 г'!H178</f>
        <v>0</v>
      </c>
    </row>
    <row r="31" spans="1:8" ht="29.25" customHeight="1">
      <c r="A31" s="68" t="s">
        <v>506</v>
      </c>
      <c r="B31" s="62" t="s">
        <v>599</v>
      </c>
      <c r="C31" s="54" t="s">
        <v>148</v>
      </c>
      <c r="D31" s="54" t="s">
        <v>142</v>
      </c>
      <c r="E31" s="78" t="s">
        <v>486</v>
      </c>
      <c r="F31" s="29"/>
      <c r="G31" s="67">
        <f>G32+G46+G59</f>
        <v>7979.469999999999</v>
      </c>
      <c r="H31" s="67">
        <f>H32+H46+H59</f>
        <v>7964.5779999999995</v>
      </c>
    </row>
    <row r="32" spans="1:8" ht="29.25" customHeight="1">
      <c r="A32" s="49" t="s">
        <v>609</v>
      </c>
      <c r="B32" s="40" t="s">
        <v>599</v>
      </c>
      <c r="C32" s="48" t="s">
        <v>148</v>
      </c>
      <c r="D32" s="48" t="s">
        <v>142</v>
      </c>
      <c r="E32" s="55" t="s">
        <v>487</v>
      </c>
      <c r="F32" s="29"/>
      <c r="G32" s="45">
        <f>G33</f>
        <v>6408.78</v>
      </c>
      <c r="H32" s="45">
        <f>H33</f>
        <v>6406.71</v>
      </c>
    </row>
    <row r="33" spans="1:8" ht="29.25" customHeight="1">
      <c r="A33" s="49" t="s">
        <v>610</v>
      </c>
      <c r="B33" s="40" t="s">
        <v>599</v>
      </c>
      <c r="C33" s="48" t="s">
        <v>148</v>
      </c>
      <c r="D33" s="48" t="s">
        <v>142</v>
      </c>
      <c r="E33" s="55" t="s">
        <v>34</v>
      </c>
      <c r="F33" s="29"/>
      <c r="G33" s="45">
        <f>G34+G40+G44</f>
        <v>6408.78</v>
      </c>
      <c r="H33" s="45">
        <f>H34+H40+H44</f>
        <v>6406.71</v>
      </c>
    </row>
    <row r="34" spans="1:8" ht="29.25" customHeight="1">
      <c r="A34" s="63" t="s">
        <v>7</v>
      </c>
      <c r="B34" s="40" t="s">
        <v>599</v>
      </c>
      <c r="C34" s="29" t="s">
        <v>148</v>
      </c>
      <c r="D34" s="29" t="s">
        <v>142</v>
      </c>
      <c r="E34" s="75" t="s">
        <v>34</v>
      </c>
      <c r="F34" s="25" t="s">
        <v>343</v>
      </c>
      <c r="G34" s="45">
        <f>G35</f>
        <v>5116.21</v>
      </c>
      <c r="H34" s="45">
        <f>H35</f>
        <v>5116.21</v>
      </c>
    </row>
    <row r="35" spans="1:8" ht="29.25" customHeight="1">
      <c r="A35" s="26" t="s">
        <v>70</v>
      </c>
      <c r="B35" s="40" t="s">
        <v>599</v>
      </c>
      <c r="C35" s="24" t="s">
        <v>148</v>
      </c>
      <c r="D35" s="24" t="s">
        <v>142</v>
      </c>
      <c r="E35" s="75" t="s">
        <v>34</v>
      </c>
      <c r="F35" s="43" t="s">
        <v>212</v>
      </c>
      <c r="G35" s="45">
        <f>'расх 2019-2020'!G184</f>
        <v>5116.21</v>
      </c>
      <c r="H35" s="45">
        <f>'расх 2019-2020'!H184</f>
        <v>5116.21</v>
      </c>
    </row>
    <row r="36" spans="1:8" ht="29.25" customHeight="1" hidden="1">
      <c r="A36" s="26" t="s">
        <v>49</v>
      </c>
      <c r="B36" s="40" t="s">
        <v>599</v>
      </c>
      <c r="C36" s="24" t="s">
        <v>148</v>
      </c>
      <c r="D36" s="24" t="s">
        <v>142</v>
      </c>
      <c r="E36" s="75" t="s">
        <v>34</v>
      </c>
      <c r="F36" s="24" t="s">
        <v>180</v>
      </c>
      <c r="G36" s="45"/>
      <c r="H36" s="45"/>
    </row>
    <row r="37" spans="1:8" ht="29.25" customHeight="1" hidden="1">
      <c r="A37" s="26" t="s">
        <v>50</v>
      </c>
      <c r="B37" s="40" t="s">
        <v>599</v>
      </c>
      <c r="C37" s="24" t="s">
        <v>148</v>
      </c>
      <c r="D37" s="24" t="s">
        <v>142</v>
      </c>
      <c r="E37" s="75" t="s">
        <v>34</v>
      </c>
      <c r="F37" s="24" t="s">
        <v>181</v>
      </c>
      <c r="G37" s="45"/>
      <c r="H37" s="45"/>
    </row>
    <row r="38" spans="1:8" ht="29.25" customHeight="1" hidden="1">
      <c r="A38" s="26" t="s">
        <v>51</v>
      </c>
      <c r="B38" s="40" t="s">
        <v>599</v>
      </c>
      <c r="C38" s="24" t="s">
        <v>148</v>
      </c>
      <c r="D38" s="24" t="s">
        <v>142</v>
      </c>
      <c r="E38" s="75" t="s">
        <v>34</v>
      </c>
      <c r="F38" s="24" t="s">
        <v>636</v>
      </c>
      <c r="G38" s="45"/>
      <c r="H38" s="45"/>
    </row>
    <row r="39" spans="1:8" ht="29.25" customHeight="1">
      <c r="A39" s="26" t="s">
        <v>611</v>
      </c>
      <c r="B39" s="40" t="s">
        <v>599</v>
      </c>
      <c r="C39" s="24" t="s">
        <v>148</v>
      </c>
      <c r="D39" s="24" t="s">
        <v>142</v>
      </c>
      <c r="E39" s="75" t="s">
        <v>35</v>
      </c>
      <c r="F39" s="24"/>
      <c r="G39" s="45">
        <f>G40</f>
        <v>1282.57</v>
      </c>
      <c r="H39" s="45">
        <f>H40</f>
        <v>1280.5</v>
      </c>
    </row>
    <row r="40" spans="1:8" ht="29.25" customHeight="1">
      <c r="A40" s="28" t="s">
        <v>11</v>
      </c>
      <c r="B40" s="40" t="s">
        <v>599</v>
      </c>
      <c r="C40" s="24" t="s">
        <v>148</v>
      </c>
      <c r="D40" s="24" t="s">
        <v>142</v>
      </c>
      <c r="E40" s="75" t="s">
        <v>35</v>
      </c>
      <c r="F40" s="24" t="s">
        <v>12</v>
      </c>
      <c r="G40" s="45">
        <f>G41</f>
        <v>1282.57</v>
      </c>
      <c r="H40" s="45">
        <f>H41</f>
        <v>1280.5</v>
      </c>
    </row>
    <row r="41" spans="1:8" ht="29.25" customHeight="1">
      <c r="A41" s="131" t="s">
        <v>13</v>
      </c>
      <c r="B41" s="40" t="s">
        <v>599</v>
      </c>
      <c r="C41" s="24" t="s">
        <v>148</v>
      </c>
      <c r="D41" s="24" t="s">
        <v>142</v>
      </c>
      <c r="E41" s="75" t="s">
        <v>35</v>
      </c>
      <c r="F41" s="24" t="s">
        <v>644</v>
      </c>
      <c r="G41" s="45">
        <f>'расх 2019-2020'!G190</f>
        <v>1282.57</v>
      </c>
      <c r="H41" s="45">
        <f>'расх 2019-2020'!H190</f>
        <v>1280.5</v>
      </c>
    </row>
    <row r="42" spans="1:8" ht="29.25" customHeight="1" hidden="1">
      <c r="A42" s="26" t="s">
        <v>159</v>
      </c>
      <c r="B42" s="40" t="s">
        <v>599</v>
      </c>
      <c r="C42" s="24" t="s">
        <v>148</v>
      </c>
      <c r="D42" s="24" t="s">
        <v>142</v>
      </c>
      <c r="E42" s="75" t="s">
        <v>35</v>
      </c>
      <c r="F42" s="24" t="s">
        <v>160</v>
      </c>
      <c r="G42" s="45"/>
      <c r="H42" s="45"/>
    </row>
    <row r="43" spans="1:8" ht="29.25" customHeight="1" hidden="1">
      <c r="A43" s="26" t="s">
        <v>242</v>
      </c>
      <c r="B43" s="40" t="s">
        <v>599</v>
      </c>
      <c r="C43" s="24" t="s">
        <v>148</v>
      </c>
      <c r="D43" s="24" t="s">
        <v>142</v>
      </c>
      <c r="E43" s="75" t="s">
        <v>35</v>
      </c>
      <c r="F43" s="24" t="s">
        <v>161</v>
      </c>
      <c r="G43" s="45"/>
      <c r="H43" s="45"/>
    </row>
    <row r="44" spans="1:8" ht="29.25" customHeight="1">
      <c r="A44" s="26" t="s">
        <v>470</v>
      </c>
      <c r="B44" s="40" t="s">
        <v>599</v>
      </c>
      <c r="C44" s="24" t="s">
        <v>148</v>
      </c>
      <c r="D44" s="24" t="s">
        <v>142</v>
      </c>
      <c r="E44" s="75" t="s">
        <v>35</v>
      </c>
      <c r="F44" s="24" t="s">
        <v>14</v>
      </c>
      <c r="G44" s="45">
        <f>G45</f>
        <v>10</v>
      </c>
      <c r="H44" s="45">
        <f>H45</f>
        <v>10</v>
      </c>
    </row>
    <row r="45" spans="1:8" ht="29.25" customHeight="1">
      <c r="A45" s="26" t="s">
        <v>648</v>
      </c>
      <c r="B45" s="40" t="s">
        <v>599</v>
      </c>
      <c r="C45" s="24" t="s">
        <v>148</v>
      </c>
      <c r="D45" s="24" t="s">
        <v>142</v>
      </c>
      <c r="E45" s="75" t="s">
        <v>35</v>
      </c>
      <c r="F45" s="24" t="s">
        <v>647</v>
      </c>
      <c r="G45" s="45">
        <f>'расх 2019-2020'!G194</f>
        <v>10</v>
      </c>
      <c r="H45" s="45">
        <f>'расх 2019-2020'!H194</f>
        <v>10</v>
      </c>
    </row>
    <row r="46" spans="1:8" ht="29.25" customHeight="1">
      <c r="A46" s="49" t="s">
        <v>612</v>
      </c>
      <c r="B46" s="47" t="s">
        <v>599</v>
      </c>
      <c r="C46" s="48" t="s">
        <v>148</v>
      </c>
      <c r="D46" s="48" t="s">
        <v>142</v>
      </c>
      <c r="E46" s="55" t="s">
        <v>36</v>
      </c>
      <c r="F46" s="66"/>
      <c r="G46" s="45">
        <f>G47+G54</f>
        <v>1402.29</v>
      </c>
      <c r="H46" s="45">
        <f>H47+H54</f>
        <v>1389.468</v>
      </c>
    </row>
    <row r="47" spans="1:8" ht="29.25" customHeight="1">
      <c r="A47" s="63" t="s">
        <v>7</v>
      </c>
      <c r="B47" s="40" t="s">
        <v>599</v>
      </c>
      <c r="C47" s="24" t="s">
        <v>148</v>
      </c>
      <c r="D47" s="24" t="s">
        <v>142</v>
      </c>
      <c r="E47" s="52" t="s">
        <v>37</v>
      </c>
      <c r="F47" s="43" t="s">
        <v>343</v>
      </c>
      <c r="G47" s="45">
        <f>G48</f>
        <v>1123.48</v>
      </c>
      <c r="H47" s="45">
        <f>H48</f>
        <v>1103.48</v>
      </c>
    </row>
    <row r="48" spans="1:8" ht="29.25" customHeight="1">
      <c r="A48" s="26" t="s">
        <v>70</v>
      </c>
      <c r="B48" s="40" t="s">
        <v>599</v>
      </c>
      <c r="C48" s="24" t="s">
        <v>148</v>
      </c>
      <c r="D48" s="24" t="s">
        <v>142</v>
      </c>
      <c r="E48" s="52" t="s">
        <v>38</v>
      </c>
      <c r="F48" s="43" t="s">
        <v>212</v>
      </c>
      <c r="G48" s="45">
        <f>'расх 2019-2020'!G198</f>
        <v>1123.48</v>
      </c>
      <c r="H48" s="45">
        <f>'расх 2019-2020'!H198</f>
        <v>1103.48</v>
      </c>
    </row>
    <row r="49" spans="1:8" ht="29.25" customHeight="1" hidden="1">
      <c r="A49" s="26" t="s">
        <v>49</v>
      </c>
      <c r="B49" s="40" t="s">
        <v>599</v>
      </c>
      <c r="C49" s="24" t="s">
        <v>148</v>
      </c>
      <c r="D49" s="24" t="s">
        <v>142</v>
      </c>
      <c r="E49" s="52" t="s">
        <v>38</v>
      </c>
      <c r="F49" s="24" t="s">
        <v>180</v>
      </c>
      <c r="G49" s="45"/>
      <c r="H49" s="45"/>
    </row>
    <row r="50" spans="1:8" ht="29.25" customHeight="1" hidden="1">
      <c r="A50" s="26" t="s">
        <v>50</v>
      </c>
      <c r="B50" s="40" t="s">
        <v>599</v>
      </c>
      <c r="C50" s="24" t="s">
        <v>148</v>
      </c>
      <c r="D50" s="24" t="s">
        <v>142</v>
      </c>
      <c r="E50" s="52" t="s">
        <v>38</v>
      </c>
      <c r="F50" s="24" t="s">
        <v>181</v>
      </c>
      <c r="G50" s="45"/>
      <c r="H50" s="45"/>
    </row>
    <row r="51" spans="1:8" ht="29.25" customHeight="1" hidden="1">
      <c r="A51" s="26" t="s">
        <v>51</v>
      </c>
      <c r="B51" s="40" t="s">
        <v>599</v>
      </c>
      <c r="C51" s="24" t="s">
        <v>148</v>
      </c>
      <c r="D51" s="24" t="s">
        <v>142</v>
      </c>
      <c r="E51" s="52" t="s">
        <v>38</v>
      </c>
      <c r="F51" s="24" t="s">
        <v>636</v>
      </c>
      <c r="G51" s="45"/>
      <c r="H51" s="45"/>
    </row>
    <row r="52" spans="1:8" ht="29.25" customHeight="1" hidden="1">
      <c r="A52" s="26"/>
      <c r="B52" s="40"/>
      <c r="C52" s="24"/>
      <c r="D52" s="24"/>
      <c r="E52" s="55"/>
      <c r="F52" s="24"/>
      <c r="G52" s="45"/>
      <c r="H52" s="45"/>
    </row>
    <row r="53" spans="1:8" ht="29.25" customHeight="1" hidden="1">
      <c r="A53" s="26"/>
      <c r="B53" s="40"/>
      <c r="C53" s="24"/>
      <c r="D53" s="24"/>
      <c r="E53" s="55"/>
      <c r="F53" s="24"/>
      <c r="G53" s="45"/>
      <c r="H53" s="45"/>
    </row>
    <row r="54" spans="1:8" ht="29.25" customHeight="1">
      <c r="A54" s="26" t="s">
        <v>613</v>
      </c>
      <c r="B54" s="40" t="s">
        <v>599</v>
      </c>
      <c r="C54" s="24" t="s">
        <v>148</v>
      </c>
      <c r="D54" s="24" t="s">
        <v>142</v>
      </c>
      <c r="E54" s="52" t="s">
        <v>39</v>
      </c>
      <c r="F54" s="24"/>
      <c r="G54" s="45">
        <f>G55</f>
        <v>278.81</v>
      </c>
      <c r="H54" s="45">
        <f>H55</f>
        <v>285.988</v>
      </c>
    </row>
    <row r="55" spans="1:8" ht="29.25" customHeight="1">
      <c r="A55" s="28" t="s">
        <v>11</v>
      </c>
      <c r="B55" s="40" t="s">
        <v>599</v>
      </c>
      <c r="C55" s="24" t="s">
        <v>148</v>
      </c>
      <c r="D55" s="24" t="s">
        <v>142</v>
      </c>
      <c r="E55" s="52" t="s">
        <v>39</v>
      </c>
      <c r="F55" s="24" t="s">
        <v>12</v>
      </c>
      <c r="G55" s="45">
        <f>G56</f>
        <v>278.81</v>
      </c>
      <c r="H55" s="45">
        <f>H56</f>
        <v>285.988</v>
      </c>
    </row>
    <row r="56" spans="1:8" ht="29.25" customHeight="1">
      <c r="A56" s="131" t="s">
        <v>13</v>
      </c>
      <c r="B56" s="40" t="s">
        <v>599</v>
      </c>
      <c r="C56" s="24" t="s">
        <v>148</v>
      </c>
      <c r="D56" s="24" t="s">
        <v>142</v>
      </c>
      <c r="E56" s="52" t="s">
        <v>39</v>
      </c>
      <c r="F56" s="24" t="s">
        <v>644</v>
      </c>
      <c r="G56" s="45">
        <f>'расх 2019-2020'!G204</f>
        <v>278.81</v>
      </c>
      <c r="H56" s="45">
        <f>'расх 2019-2020'!H204</f>
        <v>285.988</v>
      </c>
    </row>
    <row r="57" spans="1:8" ht="29.25" customHeight="1" hidden="1">
      <c r="A57" s="26" t="s">
        <v>159</v>
      </c>
      <c r="B57" s="40" t="s">
        <v>599</v>
      </c>
      <c r="C57" s="24" t="s">
        <v>148</v>
      </c>
      <c r="D57" s="24" t="s">
        <v>142</v>
      </c>
      <c r="E57" s="52" t="s">
        <v>39</v>
      </c>
      <c r="F57" s="24" t="s">
        <v>160</v>
      </c>
      <c r="G57" s="45"/>
      <c r="H57" s="45"/>
    </row>
    <row r="58" spans="1:8" ht="29.25" customHeight="1" hidden="1">
      <c r="A58" s="26" t="s">
        <v>242</v>
      </c>
      <c r="B58" s="40" t="s">
        <v>599</v>
      </c>
      <c r="C58" s="24" t="s">
        <v>148</v>
      </c>
      <c r="D58" s="24" t="s">
        <v>142</v>
      </c>
      <c r="E58" s="52" t="s">
        <v>39</v>
      </c>
      <c r="F58" s="24" t="s">
        <v>161</v>
      </c>
      <c r="G58" s="45"/>
      <c r="H58" s="45"/>
    </row>
    <row r="59" spans="1:8" ht="29.25" customHeight="1">
      <c r="A59" s="49" t="s">
        <v>614</v>
      </c>
      <c r="B59" s="47" t="s">
        <v>599</v>
      </c>
      <c r="C59" s="48" t="s">
        <v>148</v>
      </c>
      <c r="D59" s="48" t="s">
        <v>142</v>
      </c>
      <c r="E59" s="55" t="s">
        <v>40</v>
      </c>
      <c r="F59" s="48"/>
      <c r="G59" s="45">
        <f aca="true" t="shared" si="1" ref="G59:H61">G60</f>
        <v>168.4</v>
      </c>
      <c r="H59" s="45">
        <f t="shared" si="1"/>
        <v>168.4</v>
      </c>
    </row>
    <row r="60" spans="1:8" ht="29.25" customHeight="1">
      <c r="A60" s="63" t="s">
        <v>615</v>
      </c>
      <c r="B60" s="40" t="s">
        <v>599</v>
      </c>
      <c r="C60" s="24" t="s">
        <v>148</v>
      </c>
      <c r="D60" s="24" t="s">
        <v>142</v>
      </c>
      <c r="E60" s="52" t="s">
        <v>41</v>
      </c>
      <c r="F60" s="24"/>
      <c r="G60" s="45">
        <f t="shared" si="1"/>
        <v>168.4</v>
      </c>
      <c r="H60" s="45">
        <f t="shared" si="1"/>
        <v>168.4</v>
      </c>
    </row>
    <row r="61" spans="1:8" ht="29.25" customHeight="1">
      <c r="A61" s="63" t="s">
        <v>7</v>
      </c>
      <c r="B61" s="40" t="s">
        <v>599</v>
      </c>
      <c r="C61" s="24" t="s">
        <v>148</v>
      </c>
      <c r="D61" s="24" t="s">
        <v>142</v>
      </c>
      <c r="E61" s="52" t="s">
        <v>41</v>
      </c>
      <c r="F61" s="43" t="s">
        <v>343</v>
      </c>
      <c r="G61" s="45">
        <f t="shared" si="1"/>
        <v>168.4</v>
      </c>
      <c r="H61" s="45">
        <f t="shared" si="1"/>
        <v>168.4</v>
      </c>
    </row>
    <row r="62" spans="1:8" ht="29.25" customHeight="1">
      <c r="A62" s="26" t="s">
        <v>70</v>
      </c>
      <c r="B62" s="40" t="s">
        <v>599</v>
      </c>
      <c r="C62" s="24" t="s">
        <v>148</v>
      </c>
      <c r="D62" s="24" t="s">
        <v>142</v>
      </c>
      <c r="E62" s="52" t="s">
        <v>41</v>
      </c>
      <c r="F62" s="43" t="s">
        <v>212</v>
      </c>
      <c r="G62" s="45">
        <f>'расх 2019-2020'!G210</f>
        <v>168.4</v>
      </c>
      <c r="H62" s="45">
        <f>'расх 2019-2020'!H210</f>
        <v>168.4</v>
      </c>
    </row>
    <row r="63" spans="1:8" ht="29.25" customHeight="1">
      <c r="A63" s="68" t="s">
        <v>601</v>
      </c>
      <c r="B63" s="40"/>
      <c r="C63" s="24"/>
      <c r="D63" s="24"/>
      <c r="E63" s="78" t="s">
        <v>73</v>
      </c>
      <c r="F63" s="73"/>
      <c r="G63" s="45">
        <f aca="true" t="shared" si="2" ref="G63:H65">G64</f>
        <v>100</v>
      </c>
      <c r="H63" s="45">
        <f t="shared" si="2"/>
        <v>100</v>
      </c>
    </row>
    <row r="64" spans="1:8" ht="29.25" customHeight="1">
      <c r="A64" s="333" t="s">
        <v>602</v>
      </c>
      <c r="B64" s="40"/>
      <c r="C64" s="24"/>
      <c r="D64" s="24"/>
      <c r="E64" s="55" t="s">
        <v>228</v>
      </c>
      <c r="F64" s="66"/>
      <c r="G64" s="45">
        <f t="shared" si="2"/>
        <v>100</v>
      </c>
      <c r="H64" s="45">
        <f t="shared" si="2"/>
        <v>100</v>
      </c>
    </row>
    <row r="65" spans="1:8" ht="29.25" customHeight="1">
      <c r="A65" s="28" t="s">
        <v>603</v>
      </c>
      <c r="B65" s="40"/>
      <c r="C65" s="24"/>
      <c r="D65" s="24"/>
      <c r="E65" s="75" t="s">
        <v>604</v>
      </c>
      <c r="F65" s="43" t="s">
        <v>12</v>
      </c>
      <c r="G65" s="45">
        <f t="shared" si="2"/>
        <v>100</v>
      </c>
      <c r="H65" s="45">
        <f t="shared" si="2"/>
        <v>100</v>
      </c>
    </row>
    <row r="66" spans="1:8" ht="29.25" customHeight="1">
      <c r="A66" s="28" t="s">
        <v>11</v>
      </c>
      <c r="B66" s="40"/>
      <c r="C66" s="24"/>
      <c r="D66" s="24"/>
      <c r="E66" s="75" t="s">
        <v>604</v>
      </c>
      <c r="F66" s="29" t="s">
        <v>644</v>
      </c>
      <c r="G66" s="45">
        <f>'расх 2019-2020'!G154</f>
        <v>100</v>
      </c>
      <c r="H66" s="45">
        <f>'расх 2019-2020'!H154</f>
        <v>100</v>
      </c>
    </row>
    <row r="67" spans="1:8" s="121" customFormat="1" ht="12.75">
      <c r="A67" s="119" t="s">
        <v>488</v>
      </c>
      <c r="B67" s="128"/>
      <c r="C67" s="120"/>
      <c r="D67" s="120"/>
      <c r="E67" s="120"/>
      <c r="F67" s="120"/>
      <c r="G67" s="112">
        <f>G9+G21+G28+G31+G63</f>
        <v>10224.97</v>
      </c>
      <c r="H67" s="112">
        <f>H9+H21+H28+H31+H63</f>
        <v>10298.978</v>
      </c>
    </row>
    <row r="68" spans="1:8" s="72" customFormat="1" ht="30" customHeight="1">
      <c r="A68" s="122" t="s">
        <v>6</v>
      </c>
      <c r="B68" s="39" t="s">
        <v>484</v>
      </c>
      <c r="C68" s="125" t="s">
        <v>142</v>
      </c>
      <c r="D68" s="125" t="s">
        <v>143</v>
      </c>
      <c r="E68" s="125" t="s">
        <v>546</v>
      </c>
      <c r="F68" s="147"/>
      <c r="G68" s="61">
        <f aca="true" t="shared" si="3" ref="G68:H71">G69</f>
        <v>846</v>
      </c>
      <c r="H68" s="61">
        <f t="shared" si="3"/>
        <v>846</v>
      </c>
    </row>
    <row r="69" spans="1:8" ht="13.5" customHeight="1">
      <c r="A69" s="63" t="s">
        <v>633</v>
      </c>
      <c r="B69" s="40" t="s">
        <v>484</v>
      </c>
      <c r="C69" s="148" t="s">
        <v>142</v>
      </c>
      <c r="D69" s="148" t="s">
        <v>143</v>
      </c>
      <c r="E69" s="123" t="s">
        <v>547</v>
      </c>
      <c r="F69" s="148"/>
      <c r="G69" s="96">
        <f t="shared" si="3"/>
        <v>846</v>
      </c>
      <c r="H69" s="96">
        <f t="shared" si="3"/>
        <v>846</v>
      </c>
    </row>
    <row r="70" spans="1:8" ht="27.75" customHeight="1">
      <c r="A70" s="63" t="s">
        <v>634</v>
      </c>
      <c r="B70" s="40" t="s">
        <v>484</v>
      </c>
      <c r="C70" s="123" t="s">
        <v>142</v>
      </c>
      <c r="D70" s="123" t="s">
        <v>143</v>
      </c>
      <c r="E70" s="123" t="s">
        <v>548</v>
      </c>
      <c r="F70" s="148"/>
      <c r="G70" s="96">
        <f t="shared" si="3"/>
        <v>846</v>
      </c>
      <c r="H70" s="96">
        <f t="shared" si="3"/>
        <v>846</v>
      </c>
    </row>
    <row r="71" spans="1:10" ht="54" customHeight="1">
      <c r="A71" s="63" t="s">
        <v>7</v>
      </c>
      <c r="B71" s="40" t="s">
        <v>484</v>
      </c>
      <c r="C71" s="123" t="s">
        <v>142</v>
      </c>
      <c r="D71" s="123" t="s">
        <v>143</v>
      </c>
      <c r="E71" s="123" t="s">
        <v>548</v>
      </c>
      <c r="F71" s="148" t="s">
        <v>343</v>
      </c>
      <c r="G71" s="96">
        <f t="shared" si="3"/>
        <v>846</v>
      </c>
      <c r="H71" s="96">
        <f t="shared" si="3"/>
        <v>846</v>
      </c>
      <c r="J71" s="132"/>
    </row>
    <row r="72" spans="1:8" ht="17.25" customHeight="1">
      <c r="A72" s="63" t="s">
        <v>8</v>
      </c>
      <c r="B72" s="40" t="s">
        <v>484</v>
      </c>
      <c r="C72" s="123" t="s">
        <v>142</v>
      </c>
      <c r="D72" s="123" t="s">
        <v>143</v>
      </c>
      <c r="E72" s="123" t="s">
        <v>548</v>
      </c>
      <c r="F72" s="148" t="s">
        <v>249</v>
      </c>
      <c r="G72" s="96">
        <f>'расх 2019-2020'!G15</f>
        <v>846</v>
      </c>
      <c r="H72" s="96">
        <f>'расх 2019-2020'!H15</f>
        <v>846</v>
      </c>
    </row>
    <row r="73" spans="1:8" ht="15.75" hidden="1">
      <c r="A73" s="63" t="s">
        <v>635</v>
      </c>
      <c r="B73" s="40" t="s">
        <v>484</v>
      </c>
      <c r="C73" s="123" t="s">
        <v>142</v>
      </c>
      <c r="D73" s="123" t="s">
        <v>143</v>
      </c>
      <c r="E73" s="123" t="s">
        <v>548</v>
      </c>
      <c r="F73" s="123">
        <v>121</v>
      </c>
      <c r="G73" s="98"/>
      <c r="H73" s="98"/>
    </row>
    <row r="74" spans="1:8" ht="38.25" hidden="1">
      <c r="A74" s="63" t="s">
        <v>637</v>
      </c>
      <c r="B74" s="40" t="s">
        <v>484</v>
      </c>
      <c r="C74" s="123" t="s">
        <v>142</v>
      </c>
      <c r="D74" s="123" t="s">
        <v>143</v>
      </c>
      <c r="E74" s="123" t="s">
        <v>548</v>
      </c>
      <c r="F74" s="123" t="s">
        <v>638</v>
      </c>
      <c r="G74" s="98"/>
      <c r="H74" s="98"/>
    </row>
    <row r="75" spans="1:8" s="72" customFormat="1" ht="27" customHeight="1">
      <c r="A75" s="122" t="s">
        <v>639</v>
      </c>
      <c r="B75" s="39" t="s">
        <v>484</v>
      </c>
      <c r="C75" s="36" t="s">
        <v>142</v>
      </c>
      <c r="D75" s="36" t="s">
        <v>145</v>
      </c>
      <c r="E75" s="125" t="s">
        <v>549</v>
      </c>
      <c r="F75" s="36"/>
      <c r="G75" s="37">
        <f aca="true" t="shared" si="4" ref="G75:H78">G76</f>
        <v>670</v>
      </c>
      <c r="H75" s="37">
        <f t="shared" si="4"/>
        <v>670</v>
      </c>
    </row>
    <row r="76" spans="1:8" ht="15" customHeight="1">
      <c r="A76" s="99" t="s">
        <v>9</v>
      </c>
      <c r="B76" s="40" t="s">
        <v>484</v>
      </c>
      <c r="C76" s="29" t="s">
        <v>142</v>
      </c>
      <c r="D76" s="29" t="s">
        <v>145</v>
      </c>
      <c r="E76" s="123" t="s">
        <v>550</v>
      </c>
      <c r="F76" s="43"/>
      <c r="G76" s="45">
        <f t="shared" si="4"/>
        <v>670</v>
      </c>
      <c r="H76" s="45">
        <f t="shared" si="4"/>
        <v>670</v>
      </c>
    </row>
    <row r="77" spans="1:10" ht="25.5" customHeight="1">
      <c r="A77" s="63" t="s">
        <v>634</v>
      </c>
      <c r="B77" s="40" t="s">
        <v>484</v>
      </c>
      <c r="C77" s="29" t="s">
        <v>142</v>
      </c>
      <c r="D77" s="29" t="s">
        <v>145</v>
      </c>
      <c r="E77" s="123" t="s">
        <v>551</v>
      </c>
      <c r="F77" s="43"/>
      <c r="G77" s="96">
        <f t="shared" si="4"/>
        <v>670</v>
      </c>
      <c r="H77" s="96">
        <f t="shared" si="4"/>
        <v>670</v>
      </c>
      <c r="J77" s="132"/>
    </row>
    <row r="78" spans="1:8" ht="51.75" customHeight="1">
      <c r="A78" s="63" t="s">
        <v>7</v>
      </c>
      <c r="B78" s="40" t="s">
        <v>484</v>
      </c>
      <c r="C78" s="29" t="s">
        <v>142</v>
      </c>
      <c r="D78" s="29" t="s">
        <v>145</v>
      </c>
      <c r="E78" s="123" t="s">
        <v>551</v>
      </c>
      <c r="F78" s="43" t="s">
        <v>343</v>
      </c>
      <c r="G78" s="96">
        <f t="shared" si="4"/>
        <v>670</v>
      </c>
      <c r="H78" s="96">
        <f t="shared" si="4"/>
        <v>670</v>
      </c>
    </row>
    <row r="79" spans="1:8" ht="17.25" customHeight="1">
      <c r="A79" s="63" t="s">
        <v>8</v>
      </c>
      <c r="B79" s="40" t="s">
        <v>484</v>
      </c>
      <c r="C79" s="29" t="s">
        <v>142</v>
      </c>
      <c r="D79" s="29" t="s">
        <v>145</v>
      </c>
      <c r="E79" s="123" t="s">
        <v>551</v>
      </c>
      <c r="F79" s="43" t="s">
        <v>249</v>
      </c>
      <c r="G79" s="96">
        <f>'расх 2019-2020'!G23</f>
        <v>670</v>
      </c>
      <c r="H79" s="96">
        <f>'расх 2019-2020'!H23</f>
        <v>670</v>
      </c>
    </row>
    <row r="80" spans="1:8" ht="15.75" hidden="1">
      <c r="A80" s="63" t="s">
        <v>635</v>
      </c>
      <c r="B80" s="40" t="s">
        <v>484</v>
      </c>
      <c r="C80" s="123" t="s">
        <v>142</v>
      </c>
      <c r="D80" s="123" t="s">
        <v>145</v>
      </c>
      <c r="E80" s="123" t="s">
        <v>551</v>
      </c>
      <c r="F80" s="123">
        <v>121</v>
      </c>
      <c r="G80" s="98"/>
      <c r="H80" s="98"/>
    </row>
    <row r="81" spans="1:8" ht="38.25" hidden="1">
      <c r="A81" s="63" t="s">
        <v>637</v>
      </c>
      <c r="B81" s="40" t="s">
        <v>484</v>
      </c>
      <c r="C81" s="123" t="s">
        <v>142</v>
      </c>
      <c r="D81" s="123" t="s">
        <v>145</v>
      </c>
      <c r="E81" s="123" t="s">
        <v>551</v>
      </c>
      <c r="F81" s="123" t="s">
        <v>638</v>
      </c>
      <c r="G81" s="98"/>
      <c r="H81" s="98"/>
    </row>
    <row r="82" spans="1:8" ht="39.75" customHeight="1">
      <c r="A82" s="58" t="s">
        <v>640</v>
      </c>
      <c r="B82" s="40" t="s">
        <v>484</v>
      </c>
      <c r="C82" s="29" t="s">
        <v>142</v>
      </c>
      <c r="D82" s="29" t="s">
        <v>144</v>
      </c>
      <c r="E82" s="125" t="s">
        <v>552</v>
      </c>
      <c r="F82" s="36"/>
      <c r="G82" s="67">
        <f>G83+G131+G168</f>
        <v>12955.029999999999</v>
      </c>
      <c r="H82" s="67">
        <f>H83+H131+H168</f>
        <v>11769.722000000002</v>
      </c>
    </row>
    <row r="83" spans="1:10" ht="26.25" customHeight="1">
      <c r="A83" s="28" t="s">
        <v>10</v>
      </c>
      <c r="B83" s="40" t="s">
        <v>484</v>
      </c>
      <c r="C83" s="29" t="s">
        <v>142</v>
      </c>
      <c r="D83" s="29" t="s">
        <v>144</v>
      </c>
      <c r="E83" s="123" t="s">
        <v>553</v>
      </c>
      <c r="F83" s="29"/>
      <c r="G83" s="53">
        <f>G84+G90</f>
        <v>8740.43</v>
      </c>
      <c r="H83" s="53">
        <f>H84+H90</f>
        <v>8216.70175</v>
      </c>
      <c r="J83" s="133"/>
    </row>
    <row r="84" spans="1:8" ht="27" customHeight="1">
      <c r="A84" s="63" t="s">
        <v>634</v>
      </c>
      <c r="B84" s="40" t="s">
        <v>484</v>
      </c>
      <c r="C84" s="29" t="s">
        <v>142</v>
      </c>
      <c r="D84" s="29" t="s">
        <v>144</v>
      </c>
      <c r="E84" s="123" t="s">
        <v>554</v>
      </c>
      <c r="F84" s="29"/>
      <c r="G84" s="100">
        <f>G85</f>
        <v>6782.26</v>
      </c>
      <c r="H84" s="100">
        <f>H85</f>
        <v>6441.7</v>
      </c>
    </row>
    <row r="85" spans="1:8" ht="52.5" customHeight="1">
      <c r="A85" s="63" t="s">
        <v>7</v>
      </c>
      <c r="B85" s="40" t="s">
        <v>484</v>
      </c>
      <c r="C85" s="29" t="s">
        <v>142</v>
      </c>
      <c r="D85" s="29" t="s">
        <v>144</v>
      </c>
      <c r="E85" s="123" t="s">
        <v>554</v>
      </c>
      <c r="F85" s="29" t="s">
        <v>343</v>
      </c>
      <c r="G85" s="100">
        <f>G86</f>
        <v>6782.26</v>
      </c>
      <c r="H85" s="100">
        <f>H86</f>
        <v>6441.7</v>
      </c>
    </row>
    <row r="86" spans="1:8" ht="26.25" customHeight="1">
      <c r="A86" s="63" t="s">
        <v>643</v>
      </c>
      <c r="B86" s="40" t="s">
        <v>484</v>
      </c>
      <c r="C86" s="29" t="s">
        <v>142</v>
      </c>
      <c r="D86" s="29" t="s">
        <v>144</v>
      </c>
      <c r="E86" s="123" t="s">
        <v>554</v>
      </c>
      <c r="F86" s="29" t="s">
        <v>249</v>
      </c>
      <c r="G86" s="101">
        <f>'расх 2019-2020'!G31</f>
        <v>6782.26</v>
      </c>
      <c r="H86" s="101">
        <f>'расх 2019-2020'!H31</f>
        <v>6441.7</v>
      </c>
    </row>
    <row r="87" spans="1:8" ht="15.75" hidden="1">
      <c r="A87" s="63" t="s">
        <v>635</v>
      </c>
      <c r="B87" s="40" t="s">
        <v>484</v>
      </c>
      <c r="C87" s="29" t="s">
        <v>142</v>
      </c>
      <c r="D87" s="29" t="s">
        <v>144</v>
      </c>
      <c r="E87" s="123" t="s">
        <v>554</v>
      </c>
      <c r="F87" s="29" t="s">
        <v>157</v>
      </c>
      <c r="G87" s="45"/>
      <c r="H87" s="45"/>
    </row>
    <row r="88" spans="1:8" ht="15.75" hidden="1">
      <c r="A88" s="63" t="s">
        <v>646</v>
      </c>
      <c r="B88" s="40" t="s">
        <v>484</v>
      </c>
      <c r="C88" s="29" t="s">
        <v>142</v>
      </c>
      <c r="D88" s="29" t="s">
        <v>144</v>
      </c>
      <c r="E88" s="123" t="s">
        <v>554</v>
      </c>
      <c r="F88" s="29" t="s">
        <v>158</v>
      </c>
      <c r="G88" s="45"/>
      <c r="H88" s="45"/>
    </row>
    <row r="89" spans="1:8" ht="41.25" customHeight="1" hidden="1">
      <c r="A89" s="63" t="s">
        <v>637</v>
      </c>
      <c r="B89" s="40" t="s">
        <v>484</v>
      </c>
      <c r="C89" s="29" t="s">
        <v>142</v>
      </c>
      <c r="D89" s="29" t="s">
        <v>144</v>
      </c>
      <c r="E89" s="123" t="s">
        <v>554</v>
      </c>
      <c r="F89" s="29" t="s">
        <v>638</v>
      </c>
      <c r="G89" s="45"/>
      <c r="H89" s="45"/>
    </row>
    <row r="90" spans="1:8" ht="19.5" customHeight="1">
      <c r="A90" s="63" t="s">
        <v>642</v>
      </c>
      <c r="B90" s="40" t="s">
        <v>484</v>
      </c>
      <c r="C90" s="29" t="s">
        <v>142</v>
      </c>
      <c r="D90" s="29" t="s">
        <v>144</v>
      </c>
      <c r="E90" s="123" t="s">
        <v>555</v>
      </c>
      <c r="F90" s="29"/>
      <c r="G90" s="53">
        <f>G91+G95</f>
        <v>1958.17</v>
      </c>
      <c r="H90" s="53">
        <f>H91+H95</f>
        <v>1775.00175</v>
      </c>
    </row>
    <row r="91" spans="1:8" ht="29.25" customHeight="1">
      <c r="A91" s="28" t="s">
        <v>11</v>
      </c>
      <c r="B91" s="40" t="s">
        <v>484</v>
      </c>
      <c r="C91" s="29" t="s">
        <v>142</v>
      </c>
      <c r="D91" s="29" t="s">
        <v>144</v>
      </c>
      <c r="E91" s="123" t="s">
        <v>555</v>
      </c>
      <c r="F91" s="29" t="s">
        <v>12</v>
      </c>
      <c r="G91" s="53">
        <f>G92</f>
        <v>1926.17</v>
      </c>
      <c r="H91" s="53">
        <f>H92</f>
        <v>1743.00175</v>
      </c>
    </row>
    <row r="92" spans="1:8" ht="28.5" customHeight="1">
      <c r="A92" s="63" t="s">
        <v>13</v>
      </c>
      <c r="B92" s="40" t="s">
        <v>484</v>
      </c>
      <c r="C92" s="29" t="s">
        <v>142</v>
      </c>
      <c r="D92" s="29" t="s">
        <v>144</v>
      </c>
      <c r="E92" s="123" t="s">
        <v>555</v>
      </c>
      <c r="F92" s="29" t="s">
        <v>644</v>
      </c>
      <c r="G92" s="45">
        <f>'расх 2019-2020'!G37</f>
        <v>1926.17</v>
      </c>
      <c r="H92" s="45">
        <f>'расх 2019-2020'!H37</f>
        <v>1743.00175</v>
      </c>
    </row>
    <row r="93" spans="1:8" ht="25.5" hidden="1">
      <c r="A93" s="28" t="s">
        <v>159</v>
      </c>
      <c r="B93" s="40" t="s">
        <v>484</v>
      </c>
      <c r="C93" s="29" t="s">
        <v>142</v>
      </c>
      <c r="D93" s="29" t="s">
        <v>144</v>
      </c>
      <c r="E93" s="123" t="s">
        <v>555</v>
      </c>
      <c r="F93" s="29" t="s">
        <v>160</v>
      </c>
      <c r="G93" s="53"/>
      <c r="H93" s="53"/>
    </row>
    <row r="94" spans="1:8" ht="27" customHeight="1" hidden="1">
      <c r="A94" s="28" t="s">
        <v>242</v>
      </c>
      <c r="B94" s="40" t="s">
        <v>484</v>
      </c>
      <c r="C94" s="29" t="s">
        <v>142</v>
      </c>
      <c r="D94" s="29" t="s">
        <v>144</v>
      </c>
      <c r="E94" s="123" t="s">
        <v>555</v>
      </c>
      <c r="F94" s="29" t="s">
        <v>161</v>
      </c>
      <c r="G94" s="53"/>
      <c r="H94" s="53"/>
    </row>
    <row r="95" spans="1:8" ht="16.5" customHeight="1">
      <c r="A95" s="28" t="s">
        <v>470</v>
      </c>
      <c r="B95" s="40" t="s">
        <v>484</v>
      </c>
      <c r="C95" s="29" t="s">
        <v>142</v>
      </c>
      <c r="D95" s="29" t="s">
        <v>144</v>
      </c>
      <c r="E95" s="123" t="s">
        <v>555</v>
      </c>
      <c r="F95" s="29" t="s">
        <v>14</v>
      </c>
      <c r="G95" s="45">
        <f>G96+G98</f>
        <v>32</v>
      </c>
      <c r="H95" s="45">
        <f>H96+H98</f>
        <v>32</v>
      </c>
    </row>
    <row r="96" spans="1:8" ht="16.5" customHeight="1" hidden="1">
      <c r="A96" s="28" t="s">
        <v>15</v>
      </c>
      <c r="B96" s="40" t="s">
        <v>484</v>
      </c>
      <c r="C96" s="29" t="s">
        <v>142</v>
      </c>
      <c r="D96" s="29" t="s">
        <v>144</v>
      </c>
      <c r="E96" s="123" t="s">
        <v>555</v>
      </c>
      <c r="F96" s="29" t="s">
        <v>16</v>
      </c>
      <c r="G96" s="45"/>
      <c r="H96" s="45">
        <f>'расх 18 г'!H41</f>
        <v>0</v>
      </c>
    </row>
    <row r="97" spans="1:8" ht="66.75" customHeight="1" hidden="1">
      <c r="A97" s="149" t="s">
        <v>17</v>
      </c>
      <c r="B97" s="40" t="s">
        <v>484</v>
      </c>
      <c r="C97" s="29" t="s">
        <v>142</v>
      </c>
      <c r="D97" s="29" t="s">
        <v>144</v>
      </c>
      <c r="E97" s="123" t="s">
        <v>555</v>
      </c>
      <c r="F97" s="29" t="s">
        <v>76</v>
      </c>
      <c r="G97" s="45"/>
      <c r="H97" s="45"/>
    </row>
    <row r="98" spans="1:8" ht="18" customHeight="1">
      <c r="A98" s="28" t="s">
        <v>18</v>
      </c>
      <c r="B98" s="40" t="s">
        <v>484</v>
      </c>
      <c r="C98" s="29" t="s">
        <v>142</v>
      </c>
      <c r="D98" s="29" t="s">
        <v>144</v>
      </c>
      <c r="E98" s="123" t="s">
        <v>555</v>
      </c>
      <c r="F98" s="29" t="s">
        <v>647</v>
      </c>
      <c r="G98" s="45">
        <f>'расх 2019-2020'!G43</f>
        <v>32</v>
      </c>
      <c r="H98" s="45">
        <f>'расх 2019-2020'!H43</f>
        <v>32</v>
      </c>
    </row>
    <row r="99" spans="1:8" ht="17.25" customHeight="1" hidden="1">
      <c r="A99" s="28" t="s">
        <v>19</v>
      </c>
      <c r="B99" s="40" t="s">
        <v>484</v>
      </c>
      <c r="C99" s="29" t="s">
        <v>142</v>
      </c>
      <c r="D99" s="29" t="s">
        <v>144</v>
      </c>
      <c r="E99" s="123" t="s">
        <v>555</v>
      </c>
      <c r="F99" s="29" t="s">
        <v>163</v>
      </c>
      <c r="G99" s="45"/>
      <c r="H99" s="45"/>
    </row>
    <row r="100" spans="1:8" ht="17.25" customHeight="1" hidden="1">
      <c r="A100" s="28" t="s">
        <v>650</v>
      </c>
      <c r="B100" s="40" t="s">
        <v>484</v>
      </c>
      <c r="C100" s="29" t="s">
        <v>142</v>
      </c>
      <c r="D100" s="29" t="s">
        <v>144</v>
      </c>
      <c r="E100" s="123" t="s">
        <v>555</v>
      </c>
      <c r="F100" s="29" t="s">
        <v>649</v>
      </c>
      <c r="G100" s="45"/>
      <c r="H100" s="45"/>
    </row>
    <row r="101" spans="1:8" ht="39.75" customHeight="1" hidden="1">
      <c r="A101" s="28" t="s">
        <v>640</v>
      </c>
      <c r="B101" s="40" t="s">
        <v>484</v>
      </c>
      <c r="C101" s="29" t="s">
        <v>148</v>
      </c>
      <c r="D101" s="29" t="s">
        <v>142</v>
      </c>
      <c r="E101" s="123" t="s">
        <v>552</v>
      </c>
      <c r="F101" s="43"/>
      <c r="G101" s="101">
        <f>G102</f>
        <v>0</v>
      </c>
      <c r="H101" s="101">
        <f>H102</f>
        <v>0</v>
      </c>
    </row>
    <row r="102" spans="1:8" ht="15.75" customHeight="1" hidden="1">
      <c r="A102" s="49" t="s">
        <v>652</v>
      </c>
      <c r="B102" s="40" t="s">
        <v>484</v>
      </c>
      <c r="C102" s="29" t="s">
        <v>148</v>
      </c>
      <c r="D102" s="29" t="s">
        <v>142</v>
      </c>
      <c r="E102" s="123" t="s">
        <v>571</v>
      </c>
      <c r="F102" s="43"/>
      <c r="G102" s="101">
        <f>G103+G109+G118+G126+G115</f>
        <v>0</v>
      </c>
      <c r="H102" s="101">
        <f>H103+H109+H118+H126+H115</f>
        <v>0</v>
      </c>
    </row>
    <row r="103" spans="1:8" ht="27" customHeight="1" hidden="1">
      <c r="A103" s="28" t="s">
        <v>48</v>
      </c>
      <c r="B103" s="40" t="s">
        <v>484</v>
      </c>
      <c r="C103" s="29" t="s">
        <v>148</v>
      </c>
      <c r="D103" s="29" t="s">
        <v>142</v>
      </c>
      <c r="E103" s="123" t="s">
        <v>572</v>
      </c>
      <c r="F103" s="43"/>
      <c r="G103" s="101">
        <f>G104</f>
        <v>0</v>
      </c>
      <c r="H103" s="101">
        <f>H104</f>
        <v>0</v>
      </c>
    </row>
    <row r="104" spans="1:8" ht="42" customHeight="1" hidden="1">
      <c r="A104" s="63" t="s">
        <v>7</v>
      </c>
      <c r="B104" s="40" t="s">
        <v>484</v>
      </c>
      <c r="C104" s="29" t="s">
        <v>148</v>
      </c>
      <c r="D104" s="29" t="s">
        <v>142</v>
      </c>
      <c r="E104" s="123" t="s">
        <v>572</v>
      </c>
      <c r="F104" s="43" t="s">
        <v>343</v>
      </c>
      <c r="G104" s="101">
        <f>G105</f>
        <v>0</v>
      </c>
      <c r="H104" s="101">
        <f>H105</f>
        <v>0</v>
      </c>
    </row>
    <row r="105" spans="1:8" ht="16.5" customHeight="1" hidden="1">
      <c r="A105" s="28" t="s">
        <v>70</v>
      </c>
      <c r="B105" s="40" t="s">
        <v>484</v>
      </c>
      <c r="C105" s="29" t="s">
        <v>148</v>
      </c>
      <c r="D105" s="29" t="s">
        <v>142</v>
      </c>
      <c r="E105" s="123" t="s">
        <v>572</v>
      </c>
      <c r="F105" s="43" t="s">
        <v>212</v>
      </c>
      <c r="G105" s="101"/>
      <c r="H105" s="101"/>
    </row>
    <row r="106" spans="1:8" ht="15.75" hidden="1">
      <c r="A106" s="28" t="s">
        <v>49</v>
      </c>
      <c r="B106" s="40" t="s">
        <v>484</v>
      </c>
      <c r="C106" s="29" t="s">
        <v>148</v>
      </c>
      <c r="D106" s="29" t="s">
        <v>142</v>
      </c>
      <c r="E106" s="123" t="s">
        <v>572</v>
      </c>
      <c r="F106" s="29" t="s">
        <v>180</v>
      </c>
      <c r="G106" s="101"/>
      <c r="H106" s="101"/>
    </row>
    <row r="107" spans="1:8" ht="28.5" customHeight="1" hidden="1">
      <c r="A107" s="28" t="s">
        <v>50</v>
      </c>
      <c r="B107" s="40" t="s">
        <v>484</v>
      </c>
      <c r="C107" s="29" t="s">
        <v>148</v>
      </c>
      <c r="D107" s="29" t="s">
        <v>142</v>
      </c>
      <c r="E107" s="123" t="s">
        <v>572</v>
      </c>
      <c r="F107" s="29" t="s">
        <v>181</v>
      </c>
      <c r="G107" s="101"/>
      <c r="H107" s="101"/>
    </row>
    <row r="108" spans="1:8" ht="28.5" customHeight="1" hidden="1">
      <c r="A108" s="28" t="s">
        <v>51</v>
      </c>
      <c r="B108" s="40" t="s">
        <v>484</v>
      </c>
      <c r="C108" s="29" t="s">
        <v>148</v>
      </c>
      <c r="D108" s="29" t="s">
        <v>142</v>
      </c>
      <c r="E108" s="123" t="s">
        <v>572</v>
      </c>
      <c r="F108" s="29" t="s">
        <v>636</v>
      </c>
      <c r="G108" s="101"/>
      <c r="H108" s="101"/>
    </row>
    <row r="109" spans="1:8" ht="29.25" customHeight="1" hidden="1">
      <c r="A109" s="28" t="s">
        <v>53</v>
      </c>
      <c r="B109" s="40" t="s">
        <v>484</v>
      </c>
      <c r="C109" s="29" t="s">
        <v>148</v>
      </c>
      <c r="D109" s="29" t="s">
        <v>142</v>
      </c>
      <c r="E109" s="123" t="s">
        <v>574</v>
      </c>
      <c r="F109" s="43"/>
      <c r="G109" s="101">
        <f>G110</f>
        <v>0</v>
      </c>
      <c r="H109" s="101">
        <f>H110</f>
        <v>0</v>
      </c>
    </row>
    <row r="110" spans="1:8" ht="51" customHeight="1" hidden="1">
      <c r="A110" s="63" t="s">
        <v>7</v>
      </c>
      <c r="B110" s="40" t="s">
        <v>484</v>
      </c>
      <c r="C110" s="29" t="s">
        <v>148</v>
      </c>
      <c r="D110" s="29" t="s">
        <v>142</v>
      </c>
      <c r="E110" s="123" t="s">
        <v>574</v>
      </c>
      <c r="F110" s="43" t="s">
        <v>343</v>
      </c>
      <c r="G110" s="101">
        <f>G111</f>
        <v>0</v>
      </c>
      <c r="H110" s="101">
        <f>H111</f>
        <v>0</v>
      </c>
    </row>
    <row r="111" spans="1:8" ht="17.25" customHeight="1" hidden="1">
      <c r="A111" s="28" t="s">
        <v>489</v>
      </c>
      <c r="B111" s="40" t="s">
        <v>484</v>
      </c>
      <c r="C111" s="29" t="s">
        <v>148</v>
      </c>
      <c r="D111" s="29" t="s">
        <v>142</v>
      </c>
      <c r="E111" s="123" t="s">
        <v>574</v>
      </c>
      <c r="F111" s="43" t="s">
        <v>212</v>
      </c>
      <c r="G111" s="101"/>
      <c r="H111" s="101"/>
    </row>
    <row r="112" spans="1:8" ht="15.75" hidden="1">
      <c r="A112" s="28" t="s">
        <v>49</v>
      </c>
      <c r="B112" s="40" t="s">
        <v>484</v>
      </c>
      <c r="C112" s="29" t="s">
        <v>148</v>
      </c>
      <c r="D112" s="29" t="s">
        <v>142</v>
      </c>
      <c r="E112" s="123" t="s">
        <v>574</v>
      </c>
      <c r="F112" s="29" t="s">
        <v>180</v>
      </c>
      <c r="G112" s="101"/>
      <c r="H112" s="101"/>
    </row>
    <row r="113" spans="1:8" ht="27.75" customHeight="1" hidden="1">
      <c r="A113" s="28" t="s">
        <v>50</v>
      </c>
      <c r="B113" s="40" t="s">
        <v>484</v>
      </c>
      <c r="C113" s="29" t="s">
        <v>148</v>
      </c>
      <c r="D113" s="29" t="s">
        <v>142</v>
      </c>
      <c r="E113" s="123" t="s">
        <v>54</v>
      </c>
      <c r="F113" s="29" t="s">
        <v>181</v>
      </c>
      <c r="G113" s="101"/>
      <c r="H113" s="101"/>
    </row>
    <row r="114" spans="1:8" ht="27.75" customHeight="1" hidden="1">
      <c r="A114" s="28" t="s">
        <v>51</v>
      </c>
      <c r="B114" s="40" t="s">
        <v>484</v>
      </c>
      <c r="C114" s="29" t="s">
        <v>148</v>
      </c>
      <c r="D114" s="29" t="s">
        <v>142</v>
      </c>
      <c r="E114" s="123" t="s">
        <v>574</v>
      </c>
      <c r="F114" s="29" t="s">
        <v>636</v>
      </c>
      <c r="G114" s="101"/>
      <c r="H114" s="101"/>
    </row>
    <row r="115" spans="1:8" ht="42" customHeight="1" hidden="1">
      <c r="A115" s="26" t="s">
        <v>498</v>
      </c>
      <c r="B115" s="40" t="s">
        <v>194</v>
      </c>
      <c r="C115" s="24" t="s">
        <v>148</v>
      </c>
      <c r="D115" s="24" t="s">
        <v>142</v>
      </c>
      <c r="E115" s="146" t="s">
        <v>576</v>
      </c>
      <c r="F115" s="24"/>
      <c r="G115" s="150">
        <f>G116</f>
        <v>0</v>
      </c>
      <c r="H115" s="150">
        <f>H116</f>
        <v>0</v>
      </c>
    </row>
    <row r="116" spans="1:8" ht="42" customHeight="1" hidden="1">
      <c r="A116" s="63" t="s">
        <v>7</v>
      </c>
      <c r="B116" s="40" t="s">
        <v>194</v>
      </c>
      <c r="C116" s="24" t="s">
        <v>148</v>
      </c>
      <c r="D116" s="24" t="s">
        <v>142</v>
      </c>
      <c r="E116" s="146" t="s">
        <v>576</v>
      </c>
      <c r="F116" s="24" t="s">
        <v>343</v>
      </c>
      <c r="G116" s="150">
        <f>G117</f>
        <v>0</v>
      </c>
      <c r="H116" s="150">
        <f>H117</f>
        <v>0</v>
      </c>
    </row>
    <row r="117" spans="1:8" ht="18" customHeight="1" hidden="1">
      <c r="A117" s="26" t="s">
        <v>70</v>
      </c>
      <c r="B117" s="40" t="s">
        <v>194</v>
      </c>
      <c r="C117" s="24" t="s">
        <v>148</v>
      </c>
      <c r="D117" s="24" t="s">
        <v>142</v>
      </c>
      <c r="E117" s="146" t="s">
        <v>576</v>
      </c>
      <c r="F117" s="43" t="s">
        <v>212</v>
      </c>
      <c r="G117" s="150"/>
      <c r="H117" s="150"/>
    </row>
    <row r="118" spans="1:8" ht="29.25" customHeight="1" hidden="1">
      <c r="A118" s="28" t="s">
        <v>52</v>
      </c>
      <c r="B118" s="40" t="s">
        <v>484</v>
      </c>
      <c r="C118" s="29" t="s">
        <v>148</v>
      </c>
      <c r="D118" s="29" t="s">
        <v>142</v>
      </c>
      <c r="E118" s="123" t="s">
        <v>573</v>
      </c>
      <c r="F118" s="29"/>
      <c r="G118" s="101">
        <f>G119+G123</f>
        <v>0</v>
      </c>
      <c r="H118" s="101">
        <f>H119+H123</f>
        <v>0</v>
      </c>
    </row>
    <row r="119" spans="1:8" ht="29.25" customHeight="1" hidden="1">
      <c r="A119" s="28" t="s">
        <v>11</v>
      </c>
      <c r="B119" s="40" t="s">
        <v>484</v>
      </c>
      <c r="C119" s="29" t="s">
        <v>148</v>
      </c>
      <c r="D119" s="29" t="s">
        <v>142</v>
      </c>
      <c r="E119" s="123" t="s">
        <v>573</v>
      </c>
      <c r="F119" s="29" t="s">
        <v>12</v>
      </c>
      <c r="G119" s="101">
        <f>G120</f>
        <v>0</v>
      </c>
      <c r="H119" s="101">
        <f>H120</f>
        <v>0</v>
      </c>
    </row>
    <row r="120" spans="1:8" ht="29.25" customHeight="1" hidden="1">
      <c r="A120" s="63" t="s">
        <v>13</v>
      </c>
      <c r="B120" s="40" t="s">
        <v>484</v>
      </c>
      <c r="C120" s="29" t="s">
        <v>148</v>
      </c>
      <c r="D120" s="29" t="s">
        <v>142</v>
      </c>
      <c r="E120" s="123" t="s">
        <v>573</v>
      </c>
      <c r="F120" s="29" t="s">
        <v>644</v>
      </c>
      <c r="G120" s="101"/>
      <c r="H120" s="101"/>
    </row>
    <row r="121" spans="1:8" ht="25.5" hidden="1">
      <c r="A121" s="28" t="s">
        <v>159</v>
      </c>
      <c r="B121" s="40" t="s">
        <v>484</v>
      </c>
      <c r="C121" s="29" t="s">
        <v>148</v>
      </c>
      <c r="D121" s="29" t="s">
        <v>142</v>
      </c>
      <c r="E121" s="123" t="s">
        <v>573</v>
      </c>
      <c r="F121" s="29" t="s">
        <v>160</v>
      </c>
      <c r="G121" s="100"/>
      <c r="H121" s="100"/>
    </row>
    <row r="122" spans="1:8" ht="27" customHeight="1" hidden="1">
      <c r="A122" s="28" t="s">
        <v>242</v>
      </c>
      <c r="B122" s="40" t="s">
        <v>484</v>
      </c>
      <c r="C122" s="29" t="s">
        <v>148</v>
      </c>
      <c r="D122" s="29" t="s">
        <v>142</v>
      </c>
      <c r="E122" s="123" t="s">
        <v>573</v>
      </c>
      <c r="F122" s="29" t="s">
        <v>161</v>
      </c>
      <c r="G122" s="100"/>
      <c r="H122" s="100"/>
    </row>
    <row r="123" spans="1:8" ht="16.5" customHeight="1" hidden="1">
      <c r="A123" s="28" t="s">
        <v>470</v>
      </c>
      <c r="B123" s="40" t="s">
        <v>484</v>
      </c>
      <c r="C123" s="29" t="s">
        <v>148</v>
      </c>
      <c r="D123" s="29" t="s">
        <v>142</v>
      </c>
      <c r="E123" s="123" t="s">
        <v>573</v>
      </c>
      <c r="F123" s="29" t="s">
        <v>14</v>
      </c>
      <c r="G123" s="100">
        <f>G124</f>
        <v>0</v>
      </c>
      <c r="H123" s="100">
        <f>H124</f>
        <v>0</v>
      </c>
    </row>
    <row r="124" spans="1:8" ht="18" customHeight="1" hidden="1">
      <c r="A124" s="28" t="s">
        <v>648</v>
      </c>
      <c r="B124" s="40" t="s">
        <v>484</v>
      </c>
      <c r="C124" s="29" t="s">
        <v>148</v>
      </c>
      <c r="D124" s="29" t="s">
        <v>142</v>
      </c>
      <c r="E124" s="123" t="s">
        <v>573</v>
      </c>
      <c r="F124" s="29" t="s">
        <v>647</v>
      </c>
      <c r="G124" s="101"/>
      <c r="H124" s="101"/>
    </row>
    <row r="125" spans="1:8" ht="17.25" customHeight="1" hidden="1">
      <c r="A125" s="28" t="s">
        <v>162</v>
      </c>
      <c r="B125" s="40" t="s">
        <v>484</v>
      </c>
      <c r="C125" s="29" t="s">
        <v>148</v>
      </c>
      <c r="D125" s="29" t="s">
        <v>142</v>
      </c>
      <c r="E125" s="123" t="s">
        <v>573</v>
      </c>
      <c r="F125" s="29" t="s">
        <v>163</v>
      </c>
      <c r="G125" s="101"/>
      <c r="H125" s="101"/>
    </row>
    <row r="126" spans="1:8" ht="27.75" customHeight="1" hidden="1">
      <c r="A126" s="28" t="s">
        <v>55</v>
      </c>
      <c r="B126" s="40" t="s">
        <v>484</v>
      </c>
      <c r="C126" s="29" t="s">
        <v>148</v>
      </c>
      <c r="D126" s="29" t="s">
        <v>142</v>
      </c>
      <c r="E126" s="123" t="s">
        <v>575</v>
      </c>
      <c r="F126" s="29"/>
      <c r="G126" s="101">
        <f>G127</f>
        <v>0</v>
      </c>
      <c r="H126" s="101">
        <f>H127</f>
        <v>0</v>
      </c>
    </row>
    <row r="127" spans="1:8" ht="27.75" customHeight="1" hidden="1">
      <c r="A127" s="28" t="s">
        <v>11</v>
      </c>
      <c r="B127" s="40" t="s">
        <v>484</v>
      </c>
      <c r="C127" s="29" t="s">
        <v>148</v>
      </c>
      <c r="D127" s="29" t="s">
        <v>142</v>
      </c>
      <c r="E127" s="123" t="s">
        <v>575</v>
      </c>
      <c r="F127" s="29" t="s">
        <v>12</v>
      </c>
      <c r="G127" s="101">
        <f>G128</f>
        <v>0</v>
      </c>
      <c r="H127" s="101">
        <f>H128</f>
        <v>0</v>
      </c>
    </row>
    <row r="128" spans="1:8" ht="27.75" customHeight="1" hidden="1">
      <c r="A128" s="63" t="s">
        <v>13</v>
      </c>
      <c r="B128" s="40" t="s">
        <v>484</v>
      </c>
      <c r="C128" s="29" t="s">
        <v>148</v>
      </c>
      <c r="D128" s="29" t="s">
        <v>142</v>
      </c>
      <c r="E128" s="123" t="s">
        <v>575</v>
      </c>
      <c r="F128" s="29" t="s">
        <v>644</v>
      </c>
      <c r="G128" s="101"/>
      <c r="H128" s="101"/>
    </row>
    <row r="129" spans="1:8" ht="25.5" hidden="1">
      <c r="A129" s="28" t="s">
        <v>159</v>
      </c>
      <c r="B129" s="40" t="s">
        <v>484</v>
      </c>
      <c r="C129" s="29" t="s">
        <v>148</v>
      </c>
      <c r="D129" s="29" t="s">
        <v>142</v>
      </c>
      <c r="E129" s="123" t="s">
        <v>575</v>
      </c>
      <c r="F129" s="29" t="s">
        <v>160</v>
      </c>
      <c r="G129" s="101"/>
      <c r="H129" s="101"/>
    </row>
    <row r="130" spans="1:8" ht="26.25" customHeight="1" hidden="1">
      <c r="A130" s="28" t="s">
        <v>242</v>
      </c>
      <c r="B130" s="40" t="s">
        <v>484</v>
      </c>
      <c r="C130" s="29" t="s">
        <v>148</v>
      </c>
      <c r="D130" s="29" t="s">
        <v>142</v>
      </c>
      <c r="E130" s="123" t="s">
        <v>575</v>
      </c>
      <c r="F130" s="29" t="s">
        <v>161</v>
      </c>
      <c r="G130" s="101"/>
      <c r="H130" s="101"/>
    </row>
    <row r="131" spans="1:10" ht="26.25" customHeight="1">
      <c r="A131" s="70" t="s">
        <v>20</v>
      </c>
      <c r="B131" s="62" t="s">
        <v>599</v>
      </c>
      <c r="C131" s="73" t="s">
        <v>143</v>
      </c>
      <c r="D131" s="73" t="s">
        <v>145</v>
      </c>
      <c r="E131" s="78" t="s">
        <v>557</v>
      </c>
      <c r="F131" s="29"/>
      <c r="G131" s="101">
        <f>G132+G136+G141+G149</f>
        <v>831.8</v>
      </c>
      <c r="H131" s="101">
        <f>H132+H136+H141+H149</f>
        <v>855.0999999999999</v>
      </c>
      <c r="J131" s="133"/>
    </row>
    <row r="132" spans="1:8" ht="30.75" customHeight="1">
      <c r="A132" s="103" t="s">
        <v>653</v>
      </c>
      <c r="B132" s="40" t="s">
        <v>484</v>
      </c>
      <c r="C132" s="29" t="s">
        <v>142</v>
      </c>
      <c r="D132" s="29" t="s">
        <v>144</v>
      </c>
      <c r="E132" s="123" t="s">
        <v>556</v>
      </c>
      <c r="F132" s="29"/>
      <c r="G132" s="45">
        <f>G133</f>
        <v>1</v>
      </c>
      <c r="H132" s="45">
        <f>H133</f>
        <v>1</v>
      </c>
    </row>
    <row r="133" spans="1:8" ht="30.75" customHeight="1">
      <c r="A133" s="28" t="s">
        <v>11</v>
      </c>
      <c r="B133" s="40" t="s">
        <v>484</v>
      </c>
      <c r="C133" s="29" t="s">
        <v>142</v>
      </c>
      <c r="D133" s="29" t="s">
        <v>144</v>
      </c>
      <c r="E133" s="123" t="s">
        <v>556</v>
      </c>
      <c r="F133" s="29" t="s">
        <v>12</v>
      </c>
      <c r="G133" s="45">
        <f>G134</f>
        <v>1</v>
      </c>
      <c r="H133" s="45">
        <f>H134</f>
        <v>1</v>
      </c>
    </row>
    <row r="134" spans="1:8" ht="30.75" customHeight="1">
      <c r="A134" s="63" t="s">
        <v>13</v>
      </c>
      <c r="B134" s="40" t="s">
        <v>484</v>
      </c>
      <c r="C134" s="29" t="s">
        <v>142</v>
      </c>
      <c r="D134" s="29" t="s">
        <v>144</v>
      </c>
      <c r="E134" s="123" t="s">
        <v>556</v>
      </c>
      <c r="F134" s="29" t="s">
        <v>644</v>
      </c>
      <c r="G134" s="45">
        <f>'расх 2019-2020'!G49</f>
        <v>1</v>
      </c>
      <c r="H134" s="45">
        <f>'расх 2019-2020'!H49</f>
        <v>1</v>
      </c>
    </row>
    <row r="135" spans="1:8" ht="25.5" customHeight="1" hidden="1">
      <c r="A135" s="28" t="s">
        <v>242</v>
      </c>
      <c r="B135" s="40" t="s">
        <v>484</v>
      </c>
      <c r="C135" s="29" t="s">
        <v>142</v>
      </c>
      <c r="D135" s="29" t="s">
        <v>144</v>
      </c>
      <c r="E135" s="123" t="s">
        <v>556</v>
      </c>
      <c r="F135" s="29" t="s">
        <v>161</v>
      </c>
      <c r="G135" s="45"/>
      <c r="H135" s="45"/>
    </row>
    <row r="136" spans="1:8" ht="57" customHeight="1">
      <c r="A136" s="49" t="s">
        <v>660</v>
      </c>
      <c r="B136" s="40" t="s">
        <v>484</v>
      </c>
      <c r="C136" s="29" t="s">
        <v>144</v>
      </c>
      <c r="D136" s="29" t="s">
        <v>147</v>
      </c>
      <c r="E136" s="123" t="s">
        <v>563</v>
      </c>
      <c r="F136" s="29"/>
      <c r="G136" s="45">
        <f>G137</f>
        <v>32.5</v>
      </c>
      <c r="H136" s="45">
        <f>H137</f>
        <v>32.5</v>
      </c>
    </row>
    <row r="137" spans="1:8" ht="30.75" customHeight="1">
      <c r="A137" s="28" t="s">
        <v>11</v>
      </c>
      <c r="B137" s="40"/>
      <c r="C137" s="29"/>
      <c r="D137" s="29"/>
      <c r="E137" s="123" t="s">
        <v>563</v>
      </c>
      <c r="F137" s="29" t="s">
        <v>12</v>
      </c>
      <c r="G137" s="45">
        <f>G138</f>
        <v>32.5</v>
      </c>
      <c r="H137" s="45">
        <f>H138</f>
        <v>32.5</v>
      </c>
    </row>
    <row r="138" spans="1:8" ht="30.75" customHeight="1">
      <c r="A138" s="131" t="s">
        <v>13</v>
      </c>
      <c r="B138" s="40"/>
      <c r="C138" s="29"/>
      <c r="D138" s="29"/>
      <c r="E138" s="123" t="s">
        <v>563</v>
      </c>
      <c r="F138" s="29" t="s">
        <v>644</v>
      </c>
      <c r="G138" s="45">
        <f>'расх 2019-2020'!G98</f>
        <v>32.5</v>
      </c>
      <c r="H138" s="45">
        <f>'расх 2019-2020'!H98</f>
        <v>32.5</v>
      </c>
    </row>
    <row r="139" spans="1:8" ht="30.75" customHeight="1" hidden="1">
      <c r="A139" s="28" t="s">
        <v>242</v>
      </c>
      <c r="B139" s="40"/>
      <c r="C139" s="29"/>
      <c r="D139" s="29"/>
      <c r="E139" s="123" t="s">
        <v>556</v>
      </c>
      <c r="F139" s="29" t="s">
        <v>161</v>
      </c>
      <c r="G139" s="45">
        <f>'расх 18 г'!G127</f>
        <v>32.5</v>
      </c>
      <c r="H139" s="45">
        <f>'расх 18 г'!H127</f>
        <v>0</v>
      </c>
    </row>
    <row r="140" spans="1:8" ht="25.5" customHeight="1" hidden="1">
      <c r="A140" s="28" t="s">
        <v>242</v>
      </c>
      <c r="B140" s="40"/>
      <c r="C140" s="29"/>
      <c r="D140" s="29"/>
      <c r="E140" s="123" t="s">
        <v>556</v>
      </c>
      <c r="F140" s="29" t="s">
        <v>161</v>
      </c>
      <c r="G140" s="45"/>
      <c r="H140" s="45"/>
    </row>
    <row r="141" spans="1:8" ht="29.25" customHeight="1">
      <c r="A141" s="99" t="s">
        <v>654</v>
      </c>
      <c r="B141" s="40" t="s">
        <v>484</v>
      </c>
      <c r="C141" s="43" t="s">
        <v>142</v>
      </c>
      <c r="D141" s="43" t="s">
        <v>153</v>
      </c>
      <c r="E141" s="123" t="s">
        <v>558</v>
      </c>
      <c r="F141" s="43"/>
      <c r="G141" s="101">
        <f>G142+G146</f>
        <v>165.8</v>
      </c>
      <c r="H141" s="101">
        <f>H142+H146</f>
        <v>165.8</v>
      </c>
    </row>
    <row r="142" spans="1:8" ht="43.5" customHeight="1">
      <c r="A142" s="63" t="s">
        <v>7</v>
      </c>
      <c r="B142" s="40" t="s">
        <v>484</v>
      </c>
      <c r="C142" s="43" t="s">
        <v>142</v>
      </c>
      <c r="D142" s="43" t="s">
        <v>153</v>
      </c>
      <c r="E142" s="123" t="s">
        <v>558</v>
      </c>
      <c r="F142" s="43" t="s">
        <v>343</v>
      </c>
      <c r="G142" s="101">
        <f>G143</f>
        <v>128</v>
      </c>
      <c r="H142" s="101">
        <f>H143</f>
        <v>128</v>
      </c>
    </row>
    <row r="143" spans="1:8" ht="17.25" customHeight="1">
      <c r="A143" s="63" t="s">
        <v>643</v>
      </c>
      <c r="B143" s="40" t="s">
        <v>484</v>
      </c>
      <c r="C143" s="43" t="s">
        <v>142</v>
      </c>
      <c r="D143" s="43" t="s">
        <v>153</v>
      </c>
      <c r="E143" s="123" t="s">
        <v>558</v>
      </c>
      <c r="F143" s="43" t="s">
        <v>249</v>
      </c>
      <c r="G143" s="101">
        <f>'расх 2019-2020'!G55</f>
        <v>128</v>
      </c>
      <c r="H143" s="101">
        <f>'расх 2019-2020'!H55</f>
        <v>128</v>
      </c>
    </row>
    <row r="144" spans="1:8" ht="15.75" hidden="1">
      <c r="A144" s="63" t="s">
        <v>635</v>
      </c>
      <c r="B144" s="40" t="s">
        <v>484</v>
      </c>
      <c r="C144" s="43" t="s">
        <v>142</v>
      </c>
      <c r="D144" s="43" t="s">
        <v>153</v>
      </c>
      <c r="E144" s="123" t="s">
        <v>558</v>
      </c>
      <c r="F144" s="29" t="s">
        <v>157</v>
      </c>
      <c r="G144" s="45"/>
      <c r="H144" s="45"/>
    </row>
    <row r="145" spans="1:8" ht="38.25" hidden="1">
      <c r="A145" s="63" t="s">
        <v>637</v>
      </c>
      <c r="B145" s="40" t="s">
        <v>484</v>
      </c>
      <c r="C145" s="43" t="s">
        <v>142</v>
      </c>
      <c r="D145" s="43" t="s">
        <v>153</v>
      </c>
      <c r="E145" s="123" t="s">
        <v>558</v>
      </c>
      <c r="F145" s="29" t="s">
        <v>638</v>
      </c>
      <c r="G145" s="45"/>
      <c r="H145" s="45"/>
    </row>
    <row r="146" spans="1:8" ht="25.5">
      <c r="A146" s="28" t="s">
        <v>11</v>
      </c>
      <c r="B146" s="40" t="s">
        <v>484</v>
      </c>
      <c r="C146" s="43" t="s">
        <v>142</v>
      </c>
      <c r="D146" s="43" t="s">
        <v>153</v>
      </c>
      <c r="E146" s="123" t="s">
        <v>558</v>
      </c>
      <c r="F146" s="29" t="s">
        <v>12</v>
      </c>
      <c r="G146" s="45">
        <f>G147</f>
        <v>37.8</v>
      </c>
      <c r="H146" s="45">
        <f>H147</f>
        <v>37.8</v>
      </c>
    </row>
    <row r="147" spans="1:8" ht="25.5">
      <c r="A147" s="63" t="s">
        <v>645</v>
      </c>
      <c r="B147" s="40" t="s">
        <v>484</v>
      </c>
      <c r="C147" s="43" t="s">
        <v>142</v>
      </c>
      <c r="D147" s="43" t="s">
        <v>153</v>
      </c>
      <c r="E147" s="123" t="s">
        <v>558</v>
      </c>
      <c r="F147" s="29" t="s">
        <v>644</v>
      </c>
      <c r="G147" s="45">
        <f>'расх 2019-2020'!G59</f>
        <v>37.8</v>
      </c>
      <c r="H147" s="45">
        <f>'расх 2019-2020'!H59</f>
        <v>37.8</v>
      </c>
    </row>
    <row r="148" spans="1:8" ht="25.5" customHeight="1" hidden="1">
      <c r="A148" s="28"/>
      <c r="B148" s="40"/>
      <c r="C148" s="29"/>
      <c r="D148" s="29"/>
      <c r="E148" s="123"/>
      <c r="F148" s="29"/>
      <c r="G148" s="45"/>
      <c r="H148" s="45"/>
    </row>
    <row r="149" spans="1:8" ht="27.75" customHeight="1">
      <c r="A149" s="99" t="s">
        <v>169</v>
      </c>
      <c r="B149" s="40" t="s">
        <v>484</v>
      </c>
      <c r="C149" s="43" t="s">
        <v>143</v>
      </c>
      <c r="D149" s="43" t="s">
        <v>145</v>
      </c>
      <c r="E149" s="123" t="s">
        <v>561</v>
      </c>
      <c r="F149" s="43"/>
      <c r="G149" s="101">
        <f>G150+G155</f>
        <v>632.5</v>
      </c>
      <c r="H149" s="101">
        <f>H150+H155</f>
        <v>655.8</v>
      </c>
    </row>
    <row r="150" spans="1:8" ht="42" customHeight="1">
      <c r="A150" s="63" t="s">
        <v>7</v>
      </c>
      <c r="B150" s="40" t="s">
        <v>484</v>
      </c>
      <c r="C150" s="43" t="s">
        <v>143</v>
      </c>
      <c r="D150" s="43" t="s">
        <v>145</v>
      </c>
      <c r="E150" s="123" t="s">
        <v>561</v>
      </c>
      <c r="F150" s="43" t="s">
        <v>343</v>
      </c>
      <c r="G150" s="101">
        <f>G151</f>
        <v>621.5</v>
      </c>
      <c r="H150" s="101">
        <f>H151</f>
        <v>640.8</v>
      </c>
    </row>
    <row r="151" spans="1:8" ht="20.25" customHeight="1">
      <c r="A151" s="63" t="s">
        <v>643</v>
      </c>
      <c r="B151" s="40" t="s">
        <v>484</v>
      </c>
      <c r="C151" s="43" t="s">
        <v>143</v>
      </c>
      <c r="D151" s="43" t="s">
        <v>145</v>
      </c>
      <c r="E151" s="123" t="s">
        <v>561</v>
      </c>
      <c r="F151" s="43" t="s">
        <v>249</v>
      </c>
      <c r="G151" s="101">
        <f>'расх 2019-2020'!G76</f>
        <v>621.5</v>
      </c>
      <c r="H151" s="101">
        <f>'расх 2019-2020'!H76</f>
        <v>640.8</v>
      </c>
    </row>
    <row r="152" spans="1:8" ht="25.5" hidden="1">
      <c r="A152" s="63" t="s">
        <v>241</v>
      </c>
      <c r="B152" s="40" t="s">
        <v>484</v>
      </c>
      <c r="C152" s="43" t="s">
        <v>143</v>
      </c>
      <c r="D152" s="43" t="s">
        <v>145</v>
      </c>
      <c r="E152" s="123" t="s">
        <v>561</v>
      </c>
      <c r="F152" s="29" t="s">
        <v>157</v>
      </c>
      <c r="G152" s="45"/>
      <c r="H152" s="45"/>
    </row>
    <row r="153" spans="1:8" ht="15.75" hidden="1">
      <c r="A153" s="63" t="s">
        <v>646</v>
      </c>
      <c r="B153" s="40" t="s">
        <v>484</v>
      </c>
      <c r="C153" s="43" t="s">
        <v>143</v>
      </c>
      <c r="D153" s="43" t="s">
        <v>145</v>
      </c>
      <c r="E153" s="123" t="s">
        <v>561</v>
      </c>
      <c r="F153" s="29" t="s">
        <v>158</v>
      </c>
      <c r="G153" s="45"/>
      <c r="H153" s="45"/>
    </row>
    <row r="154" spans="1:8" ht="38.25" hidden="1">
      <c r="A154" s="63" t="s">
        <v>637</v>
      </c>
      <c r="B154" s="40" t="s">
        <v>484</v>
      </c>
      <c r="C154" s="43" t="s">
        <v>143</v>
      </c>
      <c r="D154" s="43" t="s">
        <v>145</v>
      </c>
      <c r="E154" s="123" t="s">
        <v>561</v>
      </c>
      <c r="F154" s="29" t="s">
        <v>638</v>
      </c>
      <c r="G154" s="45"/>
      <c r="H154" s="45"/>
    </row>
    <row r="155" spans="1:8" ht="28.5" customHeight="1">
      <c r="A155" s="28" t="s">
        <v>11</v>
      </c>
      <c r="B155" s="40" t="s">
        <v>484</v>
      </c>
      <c r="C155" s="43" t="s">
        <v>143</v>
      </c>
      <c r="D155" s="43" t="s">
        <v>145</v>
      </c>
      <c r="E155" s="123" t="s">
        <v>561</v>
      </c>
      <c r="F155" s="29" t="s">
        <v>12</v>
      </c>
      <c r="G155" s="45">
        <f>G156</f>
        <v>11</v>
      </c>
      <c r="H155" s="45">
        <f>H156</f>
        <v>15</v>
      </c>
    </row>
    <row r="156" spans="1:8" ht="25.5">
      <c r="A156" s="63" t="s">
        <v>13</v>
      </c>
      <c r="B156" s="40" t="s">
        <v>484</v>
      </c>
      <c r="C156" s="43" t="s">
        <v>143</v>
      </c>
      <c r="D156" s="43" t="s">
        <v>145</v>
      </c>
      <c r="E156" s="123" t="s">
        <v>561</v>
      </c>
      <c r="F156" s="29" t="s">
        <v>644</v>
      </c>
      <c r="G156" s="45">
        <f>'расх 2019-2020'!G81</f>
        <v>11</v>
      </c>
      <c r="H156" s="45">
        <f>'расх 2019-2020'!H81</f>
        <v>15</v>
      </c>
    </row>
    <row r="157" spans="1:8" ht="25.5" hidden="1">
      <c r="A157" s="28" t="s">
        <v>159</v>
      </c>
      <c r="B157" s="40" t="s">
        <v>484</v>
      </c>
      <c r="C157" s="43" t="s">
        <v>143</v>
      </c>
      <c r="D157" s="43" t="s">
        <v>145</v>
      </c>
      <c r="E157" s="123" t="s">
        <v>561</v>
      </c>
      <c r="F157" s="29" t="s">
        <v>160</v>
      </c>
      <c r="G157" s="101"/>
      <c r="H157" s="101"/>
    </row>
    <row r="158" spans="1:8" ht="29.25" customHeight="1" hidden="1">
      <c r="A158" s="28" t="s">
        <v>242</v>
      </c>
      <c r="B158" s="40" t="s">
        <v>484</v>
      </c>
      <c r="C158" s="43" t="s">
        <v>143</v>
      </c>
      <c r="D158" s="43" t="s">
        <v>145</v>
      </c>
      <c r="E158" s="123" t="s">
        <v>561</v>
      </c>
      <c r="F158" s="29" t="s">
        <v>161</v>
      </c>
      <c r="G158" s="45"/>
      <c r="H158" s="45"/>
    </row>
    <row r="159" spans="1:8" ht="29.25" customHeight="1" hidden="1">
      <c r="A159" s="99" t="s">
        <v>654</v>
      </c>
      <c r="B159" s="40" t="s">
        <v>484</v>
      </c>
      <c r="C159" s="43" t="s">
        <v>142</v>
      </c>
      <c r="D159" s="43" t="s">
        <v>153</v>
      </c>
      <c r="E159" s="123" t="s">
        <v>558</v>
      </c>
      <c r="F159" s="43"/>
      <c r="G159" s="101">
        <f>G160+G164</f>
        <v>0</v>
      </c>
      <c r="H159" s="101">
        <f>H160+H164</f>
        <v>0</v>
      </c>
    </row>
    <row r="160" spans="1:8" ht="43.5" customHeight="1" hidden="1">
      <c r="A160" s="63" t="s">
        <v>7</v>
      </c>
      <c r="B160" s="40" t="s">
        <v>484</v>
      </c>
      <c r="C160" s="43" t="s">
        <v>142</v>
      </c>
      <c r="D160" s="43" t="s">
        <v>153</v>
      </c>
      <c r="E160" s="123" t="s">
        <v>558</v>
      </c>
      <c r="F160" s="43" t="s">
        <v>343</v>
      </c>
      <c r="G160" s="101">
        <f>G161</f>
        <v>0</v>
      </c>
      <c r="H160" s="101">
        <f>H161</f>
        <v>0</v>
      </c>
    </row>
    <row r="161" spans="1:8" ht="17.25" customHeight="1" hidden="1">
      <c r="A161" s="63" t="s">
        <v>643</v>
      </c>
      <c r="B161" s="40" t="s">
        <v>484</v>
      </c>
      <c r="C161" s="43" t="s">
        <v>142</v>
      </c>
      <c r="D161" s="43" t="s">
        <v>153</v>
      </c>
      <c r="E161" s="123" t="s">
        <v>558</v>
      </c>
      <c r="F161" s="43" t="s">
        <v>249</v>
      </c>
      <c r="G161" s="101"/>
      <c r="H161" s="101"/>
    </row>
    <row r="162" spans="1:8" ht="15.75" hidden="1">
      <c r="A162" s="63" t="s">
        <v>635</v>
      </c>
      <c r="B162" s="40" t="s">
        <v>484</v>
      </c>
      <c r="C162" s="43" t="s">
        <v>142</v>
      </c>
      <c r="D162" s="43" t="s">
        <v>153</v>
      </c>
      <c r="E162" s="123" t="s">
        <v>558</v>
      </c>
      <c r="F162" s="29" t="s">
        <v>157</v>
      </c>
      <c r="G162" s="45"/>
      <c r="H162" s="45"/>
    </row>
    <row r="163" spans="1:8" ht="38.25" hidden="1">
      <c r="A163" s="63" t="s">
        <v>637</v>
      </c>
      <c r="B163" s="40" t="s">
        <v>484</v>
      </c>
      <c r="C163" s="43" t="s">
        <v>142</v>
      </c>
      <c r="D163" s="43" t="s">
        <v>153</v>
      </c>
      <c r="E163" s="123" t="s">
        <v>558</v>
      </c>
      <c r="F163" s="29" t="s">
        <v>638</v>
      </c>
      <c r="G163" s="45"/>
      <c r="H163" s="45"/>
    </row>
    <row r="164" spans="1:8" ht="25.5" hidden="1">
      <c r="A164" s="28" t="s">
        <v>11</v>
      </c>
      <c r="B164" s="40" t="s">
        <v>484</v>
      </c>
      <c r="C164" s="43" t="s">
        <v>142</v>
      </c>
      <c r="D164" s="43" t="s">
        <v>153</v>
      </c>
      <c r="E164" s="123" t="s">
        <v>558</v>
      </c>
      <c r="F164" s="29" t="s">
        <v>12</v>
      </c>
      <c r="G164" s="45">
        <f>G165</f>
        <v>0</v>
      </c>
      <c r="H164" s="45">
        <f>H165</f>
        <v>0</v>
      </c>
    </row>
    <row r="165" spans="1:8" ht="25.5" hidden="1">
      <c r="A165" s="63" t="s">
        <v>645</v>
      </c>
      <c r="B165" s="40" t="s">
        <v>484</v>
      </c>
      <c r="C165" s="43" t="s">
        <v>142</v>
      </c>
      <c r="D165" s="43" t="s">
        <v>153</v>
      </c>
      <c r="E165" s="123" t="s">
        <v>558</v>
      </c>
      <c r="F165" s="29" t="s">
        <v>644</v>
      </c>
      <c r="G165" s="45"/>
      <c r="H165" s="45"/>
    </row>
    <row r="166" spans="1:8" ht="25.5" hidden="1">
      <c r="A166" s="28" t="s">
        <v>159</v>
      </c>
      <c r="B166" s="40" t="s">
        <v>484</v>
      </c>
      <c r="C166" s="43" t="s">
        <v>142</v>
      </c>
      <c r="D166" s="43" t="s">
        <v>153</v>
      </c>
      <c r="E166" s="123" t="s">
        <v>558</v>
      </c>
      <c r="F166" s="29" t="s">
        <v>160</v>
      </c>
      <c r="G166" s="101"/>
      <c r="H166" s="101"/>
    </row>
    <row r="167" spans="1:8" ht="28.5" customHeight="1" hidden="1">
      <c r="A167" s="28" t="s">
        <v>242</v>
      </c>
      <c r="B167" s="40" t="s">
        <v>484</v>
      </c>
      <c r="C167" s="43" t="s">
        <v>142</v>
      </c>
      <c r="D167" s="43" t="s">
        <v>153</v>
      </c>
      <c r="E167" s="123" t="s">
        <v>558</v>
      </c>
      <c r="F167" s="29" t="s">
        <v>161</v>
      </c>
      <c r="G167" s="45"/>
      <c r="H167" s="45"/>
    </row>
    <row r="168" spans="1:12" s="72" customFormat="1" ht="29.25" customHeight="1">
      <c r="A168" s="79" t="s">
        <v>656</v>
      </c>
      <c r="B168" s="39" t="s">
        <v>484</v>
      </c>
      <c r="C168" s="36" t="s">
        <v>187</v>
      </c>
      <c r="D168" s="36" t="s">
        <v>142</v>
      </c>
      <c r="E168" s="125" t="s">
        <v>559</v>
      </c>
      <c r="F168" s="36"/>
      <c r="G168" s="142">
        <f>G169+G173+G177+G181+G187+G196+G202+G209+G213+G221+G225+G229+G237+G233+G241</f>
        <v>3382.8</v>
      </c>
      <c r="H168" s="142">
        <f>H169+H173+H177+H181+H187+H196+H202+H209+H213+H221+H225+H229+H237+H233+H241</f>
        <v>2697.92025</v>
      </c>
      <c r="K168" s="151"/>
      <c r="L168" s="151"/>
    </row>
    <row r="169" spans="1:8" ht="15.75" customHeight="1">
      <c r="A169" s="103" t="s">
        <v>193</v>
      </c>
      <c r="B169" s="40" t="s">
        <v>484</v>
      </c>
      <c r="C169" s="29" t="s">
        <v>187</v>
      </c>
      <c r="D169" s="29" t="s">
        <v>142</v>
      </c>
      <c r="E169" s="123" t="s">
        <v>577</v>
      </c>
      <c r="F169" s="29"/>
      <c r="G169" s="101">
        <f>G170</f>
        <v>86.4</v>
      </c>
      <c r="H169" s="101">
        <f>H170</f>
        <v>86.4</v>
      </c>
    </row>
    <row r="170" spans="1:8" ht="15.75" customHeight="1">
      <c r="A170" s="103" t="s">
        <v>56</v>
      </c>
      <c r="B170" s="40" t="s">
        <v>484</v>
      </c>
      <c r="C170" s="29" t="s">
        <v>187</v>
      </c>
      <c r="D170" s="29" t="s">
        <v>142</v>
      </c>
      <c r="E170" s="123" t="s">
        <v>577</v>
      </c>
      <c r="F170" s="29" t="s">
        <v>57</v>
      </c>
      <c r="G170" s="101">
        <f>G171</f>
        <v>86.4</v>
      </c>
      <c r="H170" s="101">
        <f>H171</f>
        <v>86.4</v>
      </c>
    </row>
    <row r="171" spans="1:8" ht="15.75" customHeight="1">
      <c r="A171" s="80" t="s">
        <v>126</v>
      </c>
      <c r="B171" s="40"/>
      <c r="C171" s="29"/>
      <c r="D171" s="29"/>
      <c r="E171" s="123" t="s">
        <v>577</v>
      </c>
      <c r="F171" s="29" t="s">
        <v>342</v>
      </c>
      <c r="G171" s="101">
        <f>'расх 2019-2020'!G224</f>
        <v>86.4</v>
      </c>
      <c r="H171" s="101">
        <f>'расх 2019-2020'!H224</f>
        <v>86.4</v>
      </c>
    </row>
    <row r="172" spans="1:8" ht="13.5" customHeight="1" hidden="1">
      <c r="A172" s="28" t="s">
        <v>244</v>
      </c>
      <c r="B172" s="40" t="s">
        <v>484</v>
      </c>
      <c r="C172" s="29" t="s">
        <v>187</v>
      </c>
      <c r="D172" s="29" t="s">
        <v>142</v>
      </c>
      <c r="E172" s="123" t="s">
        <v>577</v>
      </c>
      <c r="F172" s="29" t="s">
        <v>194</v>
      </c>
      <c r="G172" s="152"/>
      <c r="H172" s="152"/>
    </row>
    <row r="173" spans="1:8" ht="15" customHeight="1">
      <c r="A173" s="28" t="s">
        <v>69</v>
      </c>
      <c r="B173" s="40" t="s">
        <v>484</v>
      </c>
      <c r="C173" s="29" t="s">
        <v>182</v>
      </c>
      <c r="D173" s="29" t="s">
        <v>142</v>
      </c>
      <c r="E173" s="123" t="s">
        <v>570</v>
      </c>
      <c r="F173" s="43"/>
      <c r="G173" s="101">
        <f>G174</f>
        <v>81</v>
      </c>
      <c r="H173" s="101">
        <f>H174</f>
        <v>81</v>
      </c>
    </row>
    <row r="174" spans="1:8" ht="28.5" customHeight="1">
      <c r="A174" s="28" t="s">
        <v>11</v>
      </c>
      <c r="B174" s="40" t="s">
        <v>484</v>
      </c>
      <c r="C174" s="29" t="s">
        <v>148</v>
      </c>
      <c r="D174" s="29" t="s">
        <v>142</v>
      </c>
      <c r="E174" s="123" t="s">
        <v>570</v>
      </c>
      <c r="F174" s="43" t="s">
        <v>12</v>
      </c>
      <c r="G174" s="101">
        <f>G175</f>
        <v>81</v>
      </c>
      <c r="H174" s="101">
        <f>H175</f>
        <v>81</v>
      </c>
    </row>
    <row r="175" spans="1:8" ht="27.75" customHeight="1">
      <c r="A175" s="63" t="s">
        <v>13</v>
      </c>
      <c r="B175" s="40" t="s">
        <v>484</v>
      </c>
      <c r="C175" s="29" t="s">
        <v>148</v>
      </c>
      <c r="D175" s="29" t="s">
        <v>142</v>
      </c>
      <c r="E175" s="123" t="s">
        <v>570</v>
      </c>
      <c r="F175" s="43" t="s">
        <v>644</v>
      </c>
      <c r="G175" s="101">
        <f>'расх 2019-2020'!G217</f>
        <v>81</v>
      </c>
      <c r="H175" s="101">
        <f>'расх 2019-2020'!H217</f>
        <v>81</v>
      </c>
    </row>
    <row r="176" spans="1:8" ht="26.25" customHeight="1" hidden="1">
      <c r="A176" s="28" t="s">
        <v>242</v>
      </c>
      <c r="B176" s="40" t="s">
        <v>484</v>
      </c>
      <c r="C176" s="29" t="s">
        <v>148</v>
      </c>
      <c r="D176" s="29" t="s">
        <v>142</v>
      </c>
      <c r="E176" s="123" t="s">
        <v>570</v>
      </c>
      <c r="F176" s="29" t="s">
        <v>161</v>
      </c>
      <c r="G176" s="101"/>
      <c r="H176" s="101"/>
    </row>
    <row r="177" spans="1:8" ht="28.5" customHeight="1">
      <c r="A177" s="28" t="s">
        <v>658</v>
      </c>
      <c r="B177" s="40" t="s">
        <v>484</v>
      </c>
      <c r="C177" s="29" t="s">
        <v>145</v>
      </c>
      <c r="D177" s="29" t="s">
        <v>146</v>
      </c>
      <c r="E177" s="123" t="s">
        <v>562</v>
      </c>
      <c r="F177" s="29"/>
      <c r="G177" s="101">
        <f>G178</f>
        <v>55</v>
      </c>
      <c r="H177" s="101">
        <f>H178</f>
        <v>55</v>
      </c>
    </row>
    <row r="178" spans="1:8" ht="28.5" customHeight="1">
      <c r="A178" s="28" t="s">
        <v>11</v>
      </c>
      <c r="B178" s="40" t="s">
        <v>484</v>
      </c>
      <c r="C178" s="29" t="s">
        <v>145</v>
      </c>
      <c r="D178" s="29" t="s">
        <v>146</v>
      </c>
      <c r="E178" s="123" t="s">
        <v>562</v>
      </c>
      <c r="F178" s="29" t="s">
        <v>12</v>
      </c>
      <c r="G178" s="101">
        <f>G179</f>
        <v>55</v>
      </c>
      <c r="H178" s="101">
        <f>H179</f>
        <v>55</v>
      </c>
    </row>
    <row r="179" spans="1:8" ht="28.5" customHeight="1">
      <c r="A179" s="63" t="s">
        <v>13</v>
      </c>
      <c r="B179" s="40" t="s">
        <v>484</v>
      </c>
      <c r="C179" s="29" t="s">
        <v>145</v>
      </c>
      <c r="D179" s="29" t="s">
        <v>146</v>
      </c>
      <c r="E179" s="123" t="s">
        <v>562</v>
      </c>
      <c r="F179" s="29" t="s">
        <v>644</v>
      </c>
      <c r="G179" s="101">
        <f>'расх 2019-2020'!G89</f>
        <v>55</v>
      </c>
      <c r="H179" s="101">
        <f>'расх 2019-2020'!H89</f>
        <v>55</v>
      </c>
    </row>
    <row r="180" spans="1:8" ht="27" customHeight="1" hidden="1">
      <c r="A180" s="28" t="s">
        <v>242</v>
      </c>
      <c r="B180" s="40" t="s">
        <v>484</v>
      </c>
      <c r="C180" s="29" t="s">
        <v>145</v>
      </c>
      <c r="D180" s="29" t="s">
        <v>146</v>
      </c>
      <c r="E180" s="123" t="s">
        <v>562</v>
      </c>
      <c r="F180" s="29" t="s">
        <v>161</v>
      </c>
      <c r="G180" s="101"/>
      <c r="H180" s="101"/>
    </row>
    <row r="181" spans="1:8" ht="39.75" customHeight="1">
      <c r="A181" s="153" t="s">
        <v>58</v>
      </c>
      <c r="B181" s="40" t="s">
        <v>484</v>
      </c>
      <c r="C181" s="29" t="s">
        <v>185</v>
      </c>
      <c r="D181" s="29" t="s">
        <v>143</v>
      </c>
      <c r="E181" s="123" t="s">
        <v>59</v>
      </c>
      <c r="F181" s="29"/>
      <c r="G181" s="101">
        <f>G182</f>
        <v>357.41</v>
      </c>
      <c r="H181" s="101">
        <f>H182</f>
        <v>364.9</v>
      </c>
    </row>
    <row r="182" spans="1:8" ht="29.25" customHeight="1">
      <c r="A182" s="28" t="s">
        <v>11</v>
      </c>
      <c r="B182" s="40" t="s">
        <v>484</v>
      </c>
      <c r="C182" s="29" t="s">
        <v>185</v>
      </c>
      <c r="D182" s="29" t="s">
        <v>143</v>
      </c>
      <c r="E182" s="123" t="s">
        <v>59</v>
      </c>
      <c r="F182" s="29" t="s">
        <v>12</v>
      </c>
      <c r="G182" s="101">
        <f>G183</f>
        <v>357.41</v>
      </c>
      <c r="H182" s="101">
        <f>H183</f>
        <v>364.9</v>
      </c>
    </row>
    <row r="183" spans="1:8" ht="29.25" customHeight="1">
      <c r="A183" s="63" t="s">
        <v>13</v>
      </c>
      <c r="B183" s="40" t="s">
        <v>484</v>
      </c>
      <c r="C183" s="29" t="s">
        <v>185</v>
      </c>
      <c r="D183" s="29" t="s">
        <v>143</v>
      </c>
      <c r="E183" s="123" t="s">
        <v>59</v>
      </c>
      <c r="F183" s="29" t="s">
        <v>644</v>
      </c>
      <c r="G183" s="101">
        <f>'расх 2019-2020'!G231</f>
        <v>357.41</v>
      </c>
      <c r="H183" s="101">
        <f>'расх 2019-2020'!H231</f>
        <v>364.9</v>
      </c>
    </row>
    <row r="184" spans="1:8" ht="29.25" customHeight="1" hidden="1">
      <c r="A184" s="28" t="s">
        <v>242</v>
      </c>
      <c r="B184" s="40" t="s">
        <v>484</v>
      </c>
      <c r="C184" s="29" t="s">
        <v>185</v>
      </c>
      <c r="D184" s="29" t="s">
        <v>143</v>
      </c>
      <c r="E184" s="123" t="s">
        <v>59</v>
      </c>
      <c r="F184" s="29" t="s">
        <v>161</v>
      </c>
      <c r="G184" s="101"/>
      <c r="H184" s="101"/>
    </row>
    <row r="185" spans="1:8" ht="30.75" customHeight="1" hidden="1">
      <c r="A185" s="28"/>
      <c r="B185" s="40" t="s">
        <v>484</v>
      </c>
      <c r="C185" s="29"/>
      <c r="D185" s="29"/>
      <c r="E185" s="123" t="s">
        <v>27</v>
      </c>
      <c r="F185" s="29"/>
      <c r="G185" s="53">
        <f>G186</f>
        <v>0</v>
      </c>
      <c r="H185" s="53">
        <f>H186</f>
        <v>0</v>
      </c>
    </row>
    <row r="186" spans="1:8" ht="30.75" customHeight="1" hidden="1">
      <c r="A186" s="28"/>
      <c r="B186" s="40" t="s">
        <v>484</v>
      </c>
      <c r="C186" s="29"/>
      <c r="D186" s="29"/>
      <c r="E186" s="123" t="s">
        <v>27</v>
      </c>
      <c r="F186" s="29" t="s">
        <v>161</v>
      </c>
      <c r="G186" s="53">
        <v>0</v>
      </c>
      <c r="H186" s="53">
        <v>0</v>
      </c>
    </row>
    <row r="187" spans="1:8" ht="15" customHeight="1">
      <c r="A187" s="28" t="s">
        <v>154</v>
      </c>
      <c r="B187" s="40" t="s">
        <v>484</v>
      </c>
      <c r="C187" s="29" t="s">
        <v>147</v>
      </c>
      <c r="D187" s="29" t="s">
        <v>143</v>
      </c>
      <c r="E187" s="123" t="s">
        <v>108</v>
      </c>
      <c r="F187" s="29"/>
      <c r="G187" s="45">
        <f>G188</f>
        <v>578.14</v>
      </c>
      <c r="H187" s="45">
        <f>H188</f>
        <v>555.1</v>
      </c>
    </row>
    <row r="188" spans="1:8" ht="28.5" customHeight="1">
      <c r="A188" s="28" t="s">
        <v>11</v>
      </c>
      <c r="B188" s="40" t="s">
        <v>484</v>
      </c>
      <c r="C188" s="29" t="s">
        <v>147</v>
      </c>
      <c r="D188" s="29" t="s">
        <v>143</v>
      </c>
      <c r="E188" s="123" t="s">
        <v>108</v>
      </c>
      <c r="F188" s="29" t="s">
        <v>12</v>
      </c>
      <c r="G188" s="45">
        <f>G189</f>
        <v>578.14</v>
      </c>
      <c r="H188" s="45">
        <f>H189</f>
        <v>555.1</v>
      </c>
    </row>
    <row r="189" spans="1:8" ht="30" customHeight="1">
      <c r="A189" s="63" t="s">
        <v>13</v>
      </c>
      <c r="B189" s="40" t="s">
        <v>484</v>
      </c>
      <c r="C189" s="29" t="s">
        <v>147</v>
      </c>
      <c r="D189" s="29" t="s">
        <v>143</v>
      </c>
      <c r="E189" s="123" t="s">
        <v>108</v>
      </c>
      <c r="F189" s="29" t="s">
        <v>644</v>
      </c>
      <c r="G189" s="45">
        <f>'расх 2019-2020'!G149</f>
        <v>578.14</v>
      </c>
      <c r="H189" s="45">
        <f>'расх 2019-2020'!H149</f>
        <v>555.1</v>
      </c>
    </row>
    <row r="190" spans="1:8" ht="29.25" customHeight="1">
      <c r="A190" s="28" t="s">
        <v>242</v>
      </c>
      <c r="B190" s="40" t="s">
        <v>484</v>
      </c>
      <c r="C190" s="29" t="s">
        <v>147</v>
      </c>
      <c r="D190" s="29" t="s">
        <v>143</v>
      </c>
      <c r="E190" s="123" t="s">
        <v>108</v>
      </c>
      <c r="F190" s="29" t="s">
        <v>161</v>
      </c>
      <c r="G190" s="45"/>
      <c r="H190" s="45"/>
    </row>
    <row r="191" spans="1:8" ht="51.75" customHeight="1" hidden="1">
      <c r="A191" s="92" t="s">
        <v>43</v>
      </c>
      <c r="B191" s="40" t="s">
        <v>484</v>
      </c>
      <c r="C191" s="29" t="s">
        <v>147</v>
      </c>
      <c r="D191" s="29" t="s">
        <v>143</v>
      </c>
      <c r="E191" s="123" t="s">
        <v>73</v>
      </c>
      <c r="F191" s="29"/>
      <c r="G191" s="45">
        <f aca="true" t="shared" si="5" ref="G191:H193">G192</f>
        <v>0</v>
      </c>
      <c r="H191" s="45">
        <f t="shared" si="5"/>
        <v>0</v>
      </c>
    </row>
    <row r="192" spans="1:8" ht="16.5" customHeight="1" hidden="1">
      <c r="A192" s="28" t="s">
        <v>44</v>
      </c>
      <c r="B192" s="40" t="s">
        <v>484</v>
      </c>
      <c r="C192" s="29" t="s">
        <v>147</v>
      </c>
      <c r="D192" s="29" t="s">
        <v>143</v>
      </c>
      <c r="E192" s="123" t="s">
        <v>228</v>
      </c>
      <c r="F192" s="29"/>
      <c r="G192" s="45">
        <f t="shared" si="5"/>
        <v>0</v>
      </c>
      <c r="H192" s="45">
        <f t="shared" si="5"/>
        <v>0</v>
      </c>
    </row>
    <row r="193" spans="1:8" ht="16.5" customHeight="1" hidden="1">
      <c r="A193" s="28" t="s">
        <v>45</v>
      </c>
      <c r="B193" s="40" t="s">
        <v>484</v>
      </c>
      <c r="C193" s="29" t="s">
        <v>147</v>
      </c>
      <c r="D193" s="29" t="s">
        <v>143</v>
      </c>
      <c r="E193" s="123" t="s">
        <v>229</v>
      </c>
      <c r="F193" s="29"/>
      <c r="G193" s="45">
        <f t="shared" si="5"/>
        <v>0</v>
      </c>
      <c r="H193" s="45">
        <f t="shared" si="5"/>
        <v>0</v>
      </c>
    </row>
    <row r="194" spans="1:8" ht="27.75" customHeight="1" hidden="1">
      <c r="A194" s="28" t="s">
        <v>242</v>
      </c>
      <c r="B194" s="40" t="s">
        <v>484</v>
      </c>
      <c r="C194" s="29" t="s">
        <v>147</v>
      </c>
      <c r="D194" s="29" t="s">
        <v>143</v>
      </c>
      <c r="E194" s="123" t="s">
        <v>229</v>
      </c>
      <c r="F194" s="29" t="s">
        <v>161</v>
      </c>
      <c r="G194" s="45"/>
      <c r="H194" s="45"/>
    </row>
    <row r="195" spans="1:8" ht="29.25" customHeight="1" hidden="1">
      <c r="A195" s="28" t="s">
        <v>656</v>
      </c>
      <c r="B195" s="40" t="s">
        <v>484</v>
      </c>
      <c r="C195" s="29" t="s">
        <v>147</v>
      </c>
      <c r="D195" s="29" t="s">
        <v>143</v>
      </c>
      <c r="E195" s="123" t="s">
        <v>655</v>
      </c>
      <c r="F195" s="29"/>
      <c r="G195" s="45">
        <f>G198</f>
        <v>0</v>
      </c>
      <c r="H195" s="45">
        <f>H198</f>
        <v>0</v>
      </c>
    </row>
    <row r="196" spans="1:8" ht="30.75" customHeight="1" hidden="1">
      <c r="A196" s="28" t="s">
        <v>592</v>
      </c>
      <c r="B196" s="40" t="s">
        <v>484</v>
      </c>
      <c r="C196" s="29" t="s">
        <v>199</v>
      </c>
      <c r="D196" s="29" t="s">
        <v>145</v>
      </c>
      <c r="E196" s="123" t="s">
        <v>578</v>
      </c>
      <c r="F196" s="29"/>
      <c r="G196" s="101">
        <f>G198</f>
        <v>0</v>
      </c>
      <c r="H196" s="101">
        <f>H198</f>
        <v>0</v>
      </c>
    </row>
    <row r="197" spans="1:8" ht="16.5" customHeight="1" hidden="1">
      <c r="A197" s="28" t="s">
        <v>127</v>
      </c>
      <c r="B197" s="40" t="s">
        <v>599</v>
      </c>
      <c r="C197" s="24" t="s">
        <v>199</v>
      </c>
      <c r="D197" s="24" t="s">
        <v>145</v>
      </c>
      <c r="E197" s="146" t="s">
        <v>578</v>
      </c>
      <c r="F197" s="29" t="s">
        <v>128</v>
      </c>
      <c r="G197" s="101">
        <f>G198</f>
        <v>0</v>
      </c>
      <c r="H197" s="101">
        <f>H198</f>
        <v>0</v>
      </c>
    </row>
    <row r="198" spans="1:8" ht="16.5" customHeight="1" hidden="1">
      <c r="A198" s="28" t="s">
        <v>340</v>
      </c>
      <c r="B198" s="40" t="s">
        <v>484</v>
      </c>
      <c r="C198" s="29" t="s">
        <v>199</v>
      </c>
      <c r="D198" s="29" t="s">
        <v>145</v>
      </c>
      <c r="E198" s="123" t="s">
        <v>578</v>
      </c>
      <c r="F198" s="29" t="s">
        <v>155</v>
      </c>
      <c r="G198" s="101"/>
      <c r="H198" s="101">
        <f>'расх 18 г'!H304</f>
        <v>0</v>
      </c>
    </row>
    <row r="199" spans="1:8" ht="27.75" customHeight="1" hidden="1">
      <c r="A199" s="28" t="s">
        <v>458</v>
      </c>
      <c r="B199" s="40" t="s">
        <v>484</v>
      </c>
      <c r="C199" s="29" t="s">
        <v>199</v>
      </c>
      <c r="D199" s="29" t="s">
        <v>145</v>
      </c>
      <c r="E199" s="123" t="s">
        <v>579</v>
      </c>
      <c r="F199" s="29"/>
      <c r="G199" s="101">
        <f>G201</f>
        <v>0</v>
      </c>
      <c r="H199" s="101">
        <f>H201</f>
        <v>0</v>
      </c>
    </row>
    <row r="200" spans="1:8" ht="18" customHeight="1" hidden="1">
      <c r="A200" s="28" t="s">
        <v>127</v>
      </c>
      <c r="B200" s="40"/>
      <c r="C200" s="29"/>
      <c r="D200" s="29"/>
      <c r="E200" s="123" t="s">
        <v>579</v>
      </c>
      <c r="F200" s="29" t="s">
        <v>128</v>
      </c>
      <c r="G200" s="101">
        <f>G201</f>
        <v>0</v>
      </c>
      <c r="H200" s="101">
        <f>H201</f>
        <v>0</v>
      </c>
    </row>
    <row r="201" spans="1:8" ht="17.25" customHeight="1" hidden="1">
      <c r="A201" s="28" t="s">
        <v>340</v>
      </c>
      <c r="B201" s="40" t="s">
        <v>484</v>
      </c>
      <c r="C201" s="29" t="s">
        <v>199</v>
      </c>
      <c r="D201" s="29" t="s">
        <v>145</v>
      </c>
      <c r="E201" s="123" t="s">
        <v>579</v>
      </c>
      <c r="F201" s="29" t="s">
        <v>155</v>
      </c>
      <c r="G201" s="101">
        <f>'расх 18 г'!G312</f>
        <v>0</v>
      </c>
      <c r="H201" s="101">
        <f>'расх 18 г'!H307</f>
        <v>0</v>
      </c>
    </row>
    <row r="202" spans="1:8" ht="28.5" customHeight="1" hidden="1">
      <c r="A202" s="28" t="s">
        <v>593</v>
      </c>
      <c r="B202" s="40" t="s">
        <v>484</v>
      </c>
      <c r="C202" s="29" t="s">
        <v>199</v>
      </c>
      <c r="D202" s="29" t="s">
        <v>145</v>
      </c>
      <c r="E202" s="123" t="s">
        <v>580</v>
      </c>
      <c r="F202" s="29"/>
      <c r="G202" s="101">
        <f>G204</f>
        <v>0</v>
      </c>
      <c r="H202" s="101">
        <f>H204</f>
        <v>0</v>
      </c>
    </row>
    <row r="203" spans="1:8" ht="16.5" customHeight="1" hidden="1">
      <c r="A203" s="28" t="s">
        <v>127</v>
      </c>
      <c r="B203" s="40"/>
      <c r="C203" s="29"/>
      <c r="D203" s="29"/>
      <c r="E203" s="123" t="s">
        <v>580</v>
      </c>
      <c r="F203" s="29" t="s">
        <v>128</v>
      </c>
      <c r="G203" s="101">
        <f>G204</f>
        <v>0</v>
      </c>
      <c r="H203" s="101">
        <f>H204</f>
        <v>0</v>
      </c>
    </row>
    <row r="204" spans="1:8" ht="17.25" customHeight="1" hidden="1">
      <c r="A204" s="28" t="s">
        <v>340</v>
      </c>
      <c r="B204" s="40" t="s">
        <v>484</v>
      </c>
      <c r="C204" s="29" t="s">
        <v>199</v>
      </c>
      <c r="D204" s="29" t="s">
        <v>145</v>
      </c>
      <c r="E204" s="123" t="s">
        <v>580</v>
      </c>
      <c r="F204" s="29" t="s">
        <v>155</v>
      </c>
      <c r="G204" s="101"/>
      <c r="H204" s="101">
        <f>'расх 18 г'!H310</f>
        <v>0</v>
      </c>
    </row>
    <row r="205" spans="1:8" ht="40.5" customHeight="1" hidden="1">
      <c r="A205" s="28" t="s">
        <v>490</v>
      </c>
      <c r="B205" s="40" t="s">
        <v>484</v>
      </c>
      <c r="C205" s="29" t="s">
        <v>147</v>
      </c>
      <c r="D205" s="29" t="s">
        <v>145</v>
      </c>
      <c r="E205" s="123" t="s">
        <v>491</v>
      </c>
      <c r="F205" s="29"/>
      <c r="G205" s="45">
        <f aca="true" t="shared" si="6" ref="G205:H207">G206</f>
        <v>0</v>
      </c>
      <c r="H205" s="45">
        <f t="shared" si="6"/>
        <v>0</v>
      </c>
    </row>
    <row r="206" spans="1:8" ht="29.25" customHeight="1" hidden="1">
      <c r="A206" s="28" t="s">
        <v>492</v>
      </c>
      <c r="B206" s="40" t="s">
        <v>484</v>
      </c>
      <c r="C206" s="29" t="s">
        <v>147</v>
      </c>
      <c r="D206" s="29" t="s">
        <v>145</v>
      </c>
      <c r="E206" s="123" t="s">
        <v>493</v>
      </c>
      <c r="F206" s="29"/>
      <c r="G206" s="45">
        <f t="shared" si="6"/>
        <v>0</v>
      </c>
      <c r="H206" s="45">
        <f t="shared" si="6"/>
        <v>0</v>
      </c>
    </row>
    <row r="207" spans="1:8" ht="21.75" customHeight="1" hidden="1">
      <c r="A207" s="28" t="s">
        <v>494</v>
      </c>
      <c r="B207" s="40" t="s">
        <v>484</v>
      </c>
      <c r="C207" s="29" t="s">
        <v>147</v>
      </c>
      <c r="D207" s="29" t="s">
        <v>145</v>
      </c>
      <c r="E207" s="123" t="s">
        <v>495</v>
      </c>
      <c r="F207" s="29"/>
      <c r="G207" s="45">
        <f t="shared" si="6"/>
        <v>0</v>
      </c>
      <c r="H207" s="45">
        <f t="shared" si="6"/>
        <v>0</v>
      </c>
    </row>
    <row r="208" spans="1:8" ht="25.5" customHeight="1" hidden="1">
      <c r="A208" s="28" t="s">
        <v>242</v>
      </c>
      <c r="B208" s="40" t="s">
        <v>484</v>
      </c>
      <c r="C208" s="29" t="s">
        <v>147</v>
      </c>
      <c r="D208" s="29" t="s">
        <v>145</v>
      </c>
      <c r="E208" s="123" t="s">
        <v>495</v>
      </c>
      <c r="F208" s="43" t="s">
        <v>161</v>
      </c>
      <c r="G208" s="45">
        <v>0</v>
      </c>
      <c r="H208" s="45">
        <v>0</v>
      </c>
    </row>
    <row r="209" spans="1:8" ht="14.25" customHeight="1">
      <c r="A209" s="17" t="s">
        <v>65</v>
      </c>
      <c r="B209" s="40" t="s">
        <v>484</v>
      </c>
      <c r="C209" s="29" t="s">
        <v>147</v>
      </c>
      <c r="D209" s="29" t="s">
        <v>145</v>
      </c>
      <c r="E209" s="123" t="s">
        <v>565</v>
      </c>
      <c r="F209" s="43"/>
      <c r="G209" s="101">
        <f>G210</f>
        <v>566.65</v>
      </c>
      <c r="H209" s="101">
        <f>H210</f>
        <v>333.76</v>
      </c>
    </row>
    <row r="210" spans="1:8" ht="27" customHeight="1">
      <c r="A210" s="28" t="s">
        <v>11</v>
      </c>
      <c r="B210" s="40" t="s">
        <v>484</v>
      </c>
      <c r="C210" s="29" t="s">
        <v>147</v>
      </c>
      <c r="D210" s="29" t="s">
        <v>145</v>
      </c>
      <c r="E210" s="123" t="s">
        <v>565</v>
      </c>
      <c r="F210" s="43" t="s">
        <v>12</v>
      </c>
      <c r="G210" s="101">
        <f>G211</f>
        <v>566.65</v>
      </c>
      <c r="H210" s="101">
        <f>H211</f>
        <v>333.76</v>
      </c>
    </row>
    <row r="211" spans="1:8" ht="27" customHeight="1">
      <c r="A211" s="63" t="s">
        <v>13</v>
      </c>
      <c r="B211" s="40" t="s">
        <v>484</v>
      </c>
      <c r="C211" s="29" t="s">
        <v>147</v>
      </c>
      <c r="D211" s="29" t="s">
        <v>145</v>
      </c>
      <c r="E211" s="123" t="s">
        <v>565</v>
      </c>
      <c r="F211" s="43" t="s">
        <v>644</v>
      </c>
      <c r="G211" s="101">
        <f>'расх 2019-2020'!G160</f>
        <v>566.65</v>
      </c>
      <c r="H211" s="101">
        <f>'расх 2019-2020'!H160</f>
        <v>333.76</v>
      </c>
    </row>
    <row r="212" spans="1:8" ht="27" customHeight="1" hidden="1">
      <c r="A212" s="28" t="s">
        <v>242</v>
      </c>
      <c r="B212" s="40" t="s">
        <v>484</v>
      </c>
      <c r="C212" s="29" t="s">
        <v>147</v>
      </c>
      <c r="D212" s="29" t="s">
        <v>145</v>
      </c>
      <c r="E212" s="123" t="s">
        <v>565</v>
      </c>
      <c r="F212" s="43" t="s">
        <v>161</v>
      </c>
      <c r="G212" s="101"/>
      <c r="H212" s="101"/>
    </row>
    <row r="213" spans="1:8" ht="26.25" customHeight="1">
      <c r="A213" s="99" t="s">
        <v>66</v>
      </c>
      <c r="B213" s="40" t="s">
        <v>484</v>
      </c>
      <c r="C213" s="29" t="s">
        <v>147</v>
      </c>
      <c r="D213" s="29" t="s">
        <v>145</v>
      </c>
      <c r="E213" s="123" t="s">
        <v>566</v>
      </c>
      <c r="F213" s="43"/>
      <c r="G213" s="101">
        <f>G214</f>
        <v>68</v>
      </c>
      <c r="H213" s="101">
        <f>H214</f>
        <v>68</v>
      </c>
    </row>
    <row r="214" spans="1:8" ht="26.25" customHeight="1">
      <c r="A214" s="28" t="s">
        <v>11</v>
      </c>
      <c r="B214" s="40" t="s">
        <v>484</v>
      </c>
      <c r="C214" s="29" t="s">
        <v>147</v>
      </c>
      <c r="D214" s="29" t="s">
        <v>145</v>
      </c>
      <c r="E214" s="123" t="s">
        <v>566</v>
      </c>
      <c r="F214" s="43" t="s">
        <v>12</v>
      </c>
      <c r="G214" s="101">
        <f>G215</f>
        <v>68</v>
      </c>
      <c r="H214" s="101">
        <f>H215</f>
        <v>68</v>
      </c>
    </row>
    <row r="215" spans="1:8" ht="26.25" customHeight="1">
      <c r="A215" s="63" t="s">
        <v>13</v>
      </c>
      <c r="B215" s="40" t="s">
        <v>484</v>
      </c>
      <c r="C215" s="29" t="s">
        <v>147</v>
      </c>
      <c r="D215" s="29" t="s">
        <v>145</v>
      </c>
      <c r="E215" s="123" t="s">
        <v>566</v>
      </c>
      <c r="F215" s="43" t="s">
        <v>644</v>
      </c>
      <c r="G215" s="101">
        <f>'расх 2019-2020'!G164</f>
        <v>68</v>
      </c>
      <c r="H215" s="101">
        <f>'расх 2019-2020'!H164</f>
        <v>68</v>
      </c>
    </row>
    <row r="216" spans="1:8" ht="27" customHeight="1" hidden="1">
      <c r="A216" s="28" t="s">
        <v>242</v>
      </c>
      <c r="B216" s="40" t="s">
        <v>484</v>
      </c>
      <c r="C216" s="29" t="s">
        <v>147</v>
      </c>
      <c r="D216" s="29" t="s">
        <v>145</v>
      </c>
      <c r="E216" s="123" t="s">
        <v>566</v>
      </c>
      <c r="F216" s="43" t="s">
        <v>161</v>
      </c>
      <c r="G216" s="101"/>
      <c r="H216" s="101"/>
    </row>
    <row r="217" spans="1:8" ht="15.75" customHeight="1" hidden="1">
      <c r="A217" s="17" t="s">
        <v>67</v>
      </c>
      <c r="B217" s="40" t="s">
        <v>484</v>
      </c>
      <c r="C217" s="29" t="s">
        <v>147</v>
      </c>
      <c r="D217" s="29" t="s">
        <v>145</v>
      </c>
      <c r="E217" s="123" t="s">
        <v>567</v>
      </c>
      <c r="F217" s="43"/>
      <c r="G217" s="101">
        <f>G218</f>
        <v>0</v>
      </c>
      <c r="H217" s="101">
        <f>H218</f>
        <v>0</v>
      </c>
    </row>
    <row r="218" spans="1:8" ht="28.5" customHeight="1" hidden="1">
      <c r="A218" s="28" t="s">
        <v>11</v>
      </c>
      <c r="B218" s="40" t="s">
        <v>484</v>
      </c>
      <c r="C218" s="29" t="s">
        <v>147</v>
      </c>
      <c r="D218" s="29" t="s">
        <v>145</v>
      </c>
      <c r="E218" s="123" t="s">
        <v>567</v>
      </c>
      <c r="F218" s="43" t="s">
        <v>12</v>
      </c>
      <c r="G218" s="101">
        <f>G219</f>
        <v>0</v>
      </c>
      <c r="H218" s="101">
        <f>H219</f>
        <v>0</v>
      </c>
    </row>
    <row r="219" spans="1:8" ht="27" customHeight="1" hidden="1">
      <c r="A219" s="63" t="s">
        <v>13</v>
      </c>
      <c r="B219" s="40" t="s">
        <v>484</v>
      </c>
      <c r="C219" s="29" t="s">
        <v>147</v>
      </c>
      <c r="D219" s="29" t="s">
        <v>145</v>
      </c>
      <c r="E219" s="123" t="s">
        <v>567</v>
      </c>
      <c r="F219" s="43" t="s">
        <v>644</v>
      </c>
      <c r="G219" s="101"/>
      <c r="H219" s="101"/>
    </row>
    <row r="220" spans="1:8" ht="26.25" customHeight="1" hidden="1">
      <c r="A220" s="28" t="s">
        <v>242</v>
      </c>
      <c r="B220" s="40" t="s">
        <v>484</v>
      </c>
      <c r="C220" s="29" t="s">
        <v>147</v>
      </c>
      <c r="D220" s="29" t="s">
        <v>145</v>
      </c>
      <c r="E220" s="123" t="s">
        <v>567</v>
      </c>
      <c r="F220" s="43" t="s">
        <v>161</v>
      </c>
      <c r="G220" s="101"/>
      <c r="H220" s="101"/>
    </row>
    <row r="221" spans="1:8" ht="15" customHeight="1">
      <c r="A221" s="28" t="s">
        <v>177</v>
      </c>
      <c r="B221" s="40" t="s">
        <v>484</v>
      </c>
      <c r="C221" s="29" t="s">
        <v>147</v>
      </c>
      <c r="D221" s="29" t="s">
        <v>145</v>
      </c>
      <c r="E221" s="123" t="s">
        <v>568</v>
      </c>
      <c r="F221" s="43"/>
      <c r="G221" s="101">
        <f>G222</f>
        <v>80</v>
      </c>
      <c r="H221" s="101">
        <f>H222</f>
        <v>80</v>
      </c>
    </row>
    <row r="222" spans="1:8" ht="28.5" customHeight="1">
      <c r="A222" s="28" t="s">
        <v>11</v>
      </c>
      <c r="B222" s="40" t="s">
        <v>484</v>
      </c>
      <c r="C222" s="29" t="s">
        <v>147</v>
      </c>
      <c r="D222" s="29" t="s">
        <v>145</v>
      </c>
      <c r="E222" s="123" t="s">
        <v>568</v>
      </c>
      <c r="F222" s="43" t="s">
        <v>12</v>
      </c>
      <c r="G222" s="101">
        <f>G223</f>
        <v>80</v>
      </c>
      <c r="H222" s="101">
        <f>H223</f>
        <v>80</v>
      </c>
    </row>
    <row r="223" spans="1:8" ht="30" customHeight="1">
      <c r="A223" s="63" t="s">
        <v>13</v>
      </c>
      <c r="B223" s="40" t="s">
        <v>484</v>
      </c>
      <c r="C223" s="29" t="s">
        <v>147</v>
      </c>
      <c r="D223" s="29" t="s">
        <v>145</v>
      </c>
      <c r="E223" s="123" t="s">
        <v>568</v>
      </c>
      <c r="F223" s="43" t="s">
        <v>644</v>
      </c>
      <c r="G223" s="101">
        <f>'расх 2019-2020'!G172</f>
        <v>80</v>
      </c>
      <c r="H223" s="101">
        <f>'расх 2019-2020'!H172</f>
        <v>80</v>
      </c>
    </row>
    <row r="224" spans="1:8" ht="27" customHeight="1" hidden="1">
      <c r="A224" s="28" t="s">
        <v>242</v>
      </c>
      <c r="B224" s="40" t="s">
        <v>484</v>
      </c>
      <c r="C224" s="29" t="s">
        <v>147</v>
      </c>
      <c r="D224" s="29" t="s">
        <v>145</v>
      </c>
      <c r="E224" s="123" t="s">
        <v>568</v>
      </c>
      <c r="F224" s="43" t="s">
        <v>161</v>
      </c>
      <c r="G224" s="101"/>
      <c r="H224" s="101"/>
    </row>
    <row r="225" spans="1:8" ht="27.75" customHeight="1">
      <c r="A225" s="28" t="s">
        <v>68</v>
      </c>
      <c r="B225" s="40" t="s">
        <v>484</v>
      </c>
      <c r="C225" s="29" t="s">
        <v>147</v>
      </c>
      <c r="D225" s="29" t="s">
        <v>145</v>
      </c>
      <c r="E225" s="123" t="s">
        <v>569</v>
      </c>
      <c r="F225" s="43"/>
      <c r="G225" s="101">
        <f>G226</f>
        <v>1317.4</v>
      </c>
      <c r="H225" s="101">
        <f>H226</f>
        <v>957.9602500000001</v>
      </c>
    </row>
    <row r="226" spans="1:8" ht="27.75" customHeight="1">
      <c r="A226" s="28" t="s">
        <v>11</v>
      </c>
      <c r="B226" s="40" t="s">
        <v>484</v>
      </c>
      <c r="C226" s="29" t="s">
        <v>147</v>
      </c>
      <c r="D226" s="29" t="s">
        <v>145</v>
      </c>
      <c r="E226" s="123" t="s">
        <v>569</v>
      </c>
      <c r="F226" s="43" t="s">
        <v>12</v>
      </c>
      <c r="G226" s="101">
        <f>G227</f>
        <v>1317.4</v>
      </c>
      <c r="H226" s="101">
        <f>H227</f>
        <v>957.9602500000001</v>
      </c>
    </row>
    <row r="227" spans="1:8" ht="27.75" customHeight="1">
      <c r="A227" s="63" t="s">
        <v>13</v>
      </c>
      <c r="B227" s="40" t="s">
        <v>484</v>
      </c>
      <c r="C227" s="29" t="s">
        <v>147</v>
      </c>
      <c r="D227" s="29" t="s">
        <v>145</v>
      </c>
      <c r="E227" s="123" t="s">
        <v>569</v>
      </c>
      <c r="F227" s="43" t="s">
        <v>644</v>
      </c>
      <c r="G227" s="101">
        <f>'расх 2019-2020'!G176</f>
        <v>1317.4</v>
      </c>
      <c r="H227" s="101">
        <f>'расх 2019-2020'!H176</f>
        <v>957.9602500000001</v>
      </c>
    </row>
    <row r="228" spans="1:8" ht="27" customHeight="1" hidden="1">
      <c r="A228" s="28" t="s">
        <v>242</v>
      </c>
      <c r="B228" s="40" t="s">
        <v>484</v>
      </c>
      <c r="C228" s="29" t="s">
        <v>147</v>
      </c>
      <c r="D228" s="29" t="s">
        <v>145</v>
      </c>
      <c r="E228" s="123" t="s">
        <v>569</v>
      </c>
      <c r="F228" s="43" t="s">
        <v>161</v>
      </c>
      <c r="G228" s="101"/>
      <c r="H228" s="101"/>
    </row>
    <row r="229" spans="1:8" ht="28.5" customHeight="1">
      <c r="A229" s="28" t="s">
        <v>657</v>
      </c>
      <c r="B229" s="40" t="s">
        <v>484</v>
      </c>
      <c r="C229" s="43" t="s">
        <v>142</v>
      </c>
      <c r="D229" s="43" t="s">
        <v>153</v>
      </c>
      <c r="E229" s="123" t="s">
        <v>560</v>
      </c>
      <c r="F229" s="29"/>
      <c r="G229" s="45">
        <f>'расх 2019-2020'!G65</f>
        <v>100</v>
      </c>
      <c r="H229" s="45">
        <f>H230</f>
        <v>100</v>
      </c>
    </row>
    <row r="230" spans="1:8" ht="28.5" customHeight="1">
      <c r="A230" s="28" t="s">
        <v>11</v>
      </c>
      <c r="B230" s="40" t="s">
        <v>484</v>
      </c>
      <c r="C230" s="43" t="s">
        <v>142</v>
      </c>
      <c r="D230" s="43" t="s">
        <v>153</v>
      </c>
      <c r="E230" s="123" t="s">
        <v>560</v>
      </c>
      <c r="F230" s="29" t="s">
        <v>12</v>
      </c>
      <c r="G230" s="45">
        <f>G231</f>
        <v>90</v>
      </c>
      <c r="H230" s="45">
        <f>H231</f>
        <v>100</v>
      </c>
    </row>
    <row r="231" spans="1:8" ht="28.5" customHeight="1">
      <c r="A231" s="63" t="s">
        <v>13</v>
      </c>
      <c r="B231" s="40" t="s">
        <v>484</v>
      </c>
      <c r="C231" s="43" t="s">
        <v>142</v>
      </c>
      <c r="D231" s="43" t="s">
        <v>153</v>
      </c>
      <c r="E231" s="123" t="s">
        <v>560</v>
      </c>
      <c r="F231" s="29" t="s">
        <v>644</v>
      </c>
      <c r="G231" s="45">
        <f>'расх 18 г'!G74</f>
        <v>90</v>
      </c>
      <c r="H231" s="45">
        <f>'расх 2019-2020'!H65</f>
        <v>100</v>
      </c>
    </row>
    <row r="232" spans="1:8" ht="27" customHeight="1" hidden="1">
      <c r="A232" s="28" t="s">
        <v>242</v>
      </c>
      <c r="B232" s="40" t="s">
        <v>484</v>
      </c>
      <c r="C232" s="43" t="s">
        <v>142</v>
      </c>
      <c r="D232" s="43" t="s">
        <v>153</v>
      </c>
      <c r="E232" s="123" t="s">
        <v>560</v>
      </c>
      <c r="F232" s="29" t="s">
        <v>161</v>
      </c>
      <c r="G232" s="45"/>
      <c r="H232" s="45"/>
    </row>
    <row r="233" spans="1:8" ht="15" customHeight="1">
      <c r="A233" s="28" t="s">
        <v>594</v>
      </c>
      <c r="B233" s="40" t="s">
        <v>484</v>
      </c>
      <c r="C233" s="29" t="s">
        <v>147</v>
      </c>
      <c r="D233" s="29" t="s">
        <v>142</v>
      </c>
      <c r="E233" s="123" t="s">
        <v>564</v>
      </c>
      <c r="F233" s="29"/>
      <c r="G233" s="53">
        <f>G234</f>
        <v>12.8</v>
      </c>
      <c r="H233" s="53">
        <f>H234</f>
        <v>12.8</v>
      </c>
    </row>
    <row r="234" spans="1:8" ht="28.5" customHeight="1">
      <c r="A234" s="28" t="s">
        <v>11</v>
      </c>
      <c r="B234" s="40" t="s">
        <v>484</v>
      </c>
      <c r="C234" s="29" t="s">
        <v>147</v>
      </c>
      <c r="D234" s="29" t="s">
        <v>142</v>
      </c>
      <c r="E234" s="123" t="s">
        <v>564</v>
      </c>
      <c r="F234" s="29" t="s">
        <v>12</v>
      </c>
      <c r="G234" s="53">
        <f>G235</f>
        <v>12.8</v>
      </c>
      <c r="H234" s="53">
        <f>H235</f>
        <v>12.8</v>
      </c>
    </row>
    <row r="235" spans="1:8" ht="29.25" customHeight="1">
      <c r="A235" s="63" t="s">
        <v>13</v>
      </c>
      <c r="B235" s="40" t="s">
        <v>484</v>
      </c>
      <c r="C235" s="29" t="s">
        <v>147</v>
      </c>
      <c r="D235" s="29" t="s">
        <v>142</v>
      </c>
      <c r="E235" s="123" t="s">
        <v>564</v>
      </c>
      <c r="F235" s="29" t="s">
        <v>644</v>
      </c>
      <c r="G235" s="53">
        <f>'расх 2019-2020'!G130</f>
        <v>12.8</v>
      </c>
      <c r="H235" s="53">
        <f>'расх 2019-2020'!H130</f>
        <v>12.8</v>
      </c>
    </row>
    <row r="236" spans="1:8" ht="30" customHeight="1" hidden="1">
      <c r="A236" s="28" t="s">
        <v>242</v>
      </c>
      <c r="B236" s="40" t="s">
        <v>484</v>
      </c>
      <c r="C236" s="29" t="s">
        <v>147</v>
      </c>
      <c r="D236" s="29" t="s">
        <v>142</v>
      </c>
      <c r="E236" s="123" t="s">
        <v>564</v>
      </c>
      <c r="F236" s="29" t="s">
        <v>161</v>
      </c>
      <c r="G236" s="53"/>
      <c r="H236" s="53"/>
    </row>
    <row r="237" spans="1:8" ht="16.5" customHeight="1" hidden="1">
      <c r="A237" s="28" t="s">
        <v>21</v>
      </c>
      <c r="B237" s="40" t="s">
        <v>484</v>
      </c>
      <c r="C237" s="43" t="s">
        <v>142</v>
      </c>
      <c r="D237" s="43" t="s">
        <v>153</v>
      </c>
      <c r="E237" s="123" t="s">
        <v>22</v>
      </c>
      <c r="F237" s="29"/>
      <c r="G237" s="45">
        <f>G238</f>
        <v>0</v>
      </c>
      <c r="H237" s="45">
        <f>H238</f>
        <v>0</v>
      </c>
    </row>
    <row r="238" spans="1:8" ht="17.25" customHeight="1" hidden="1">
      <c r="A238" s="28" t="s">
        <v>470</v>
      </c>
      <c r="B238" s="40" t="s">
        <v>484</v>
      </c>
      <c r="C238" s="43" t="s">
        <v>142</v>
      </c>
      <c r="D238" s="43" t="s">
        <v>153</v>
      </c>
      <c r="E238" s="123" t="s">
        <v>22</v>
      </c>
      <c r="F238" s="29" t="s">
        <v>14</v>
      </c>
      <c r="G238" s="45">
        <f>G239</f>
        <v>0</v>
      </c>
      <c r="H238" s="45">
        <f>H239</f>
        <v>0</v>
      </c>
    </row>
    <row r="239" spans="1:8" ht="18" customHeight="1" hidden="1">
      <c r="A239" s="28" t="s">
        <v>18</v>
      </c>
      <c r="B239" s="40" t="s">
        <v>484</v>
      </c>
      <c r="C239" s="43" t="s">
        <v>142</v>
      </c>
      <c r="D239" s="43" t="s">
        <v>153</v>
      </c>
      <c r="E239" s="123" t="s">
        <v>22</v>
      </c>
      <c r="F239" s="29" t="s">
        <v>647</v>
      </c>
      <c r="G239" s="45"/>
      <c r="H239" s="45">
        <f>'расх 18 г'!H94</f>
        <v>0</v>
      </c>
    </row>
    <row r="240" spans="1:8" ht="15.75" customHeight="1" hidden="1">
      <c r="A240" s="28" t="s">
        <v>650</v>
      </c>
      <c r="B240" s="40" t="s">
        <v>484</v>
      </c>
      <c r="C240" s="43" t="s">
        <v>142</v>
      </c>
      <c r="D240" s="43" t="s">
        <v>153</v>
      </c>
      <c r="E240" s="123" t="s">
        <v>22</v>
      </c>
      <c r="F240" s="29" t="s">
        <v>649</v>
      </c>
      <c r="G240" s="45"/>
      <c r="H240" s="45"/>
    </row>
    <row r="241" spans="1:8" ht="15.75" customHeight="1">
      <c r="A241" s="28" t="s">
        <v>397</v>
      </c>
      <c r="B241" s="40"/>
      <c r="C241" s="43"/>
      <c r="D241" s="43"/>
      <c r="E241" s="123" t="s">
        <v>399</v>
      </c>
      <c r="F241" s="29"/>
      <c r="G241" s="45">
        <f>G242</f>
        <v>80</v>
      </c>
      <c r="H241" s="45">
        <f>H242</f>
        <v>3</v>
      </c>
    </row>
    <row r="242" spans="1:8" ht="15.75" customHeight="1">
      <c r="A242" s="28" t="s">
        <v>398</v>
      </c>
      <c r="B242" s="40"/>
      <c r="C242" s="43"/>
      <c r="D242" s="43"/>
      <c r="E242" s="123" t="s">
        <v>399</v>
      </c>
      <c r="F242" s="29" t="s">
        <v>400</v>
      </c>
      <c r="G242" s="45">
        <f>G243</f>
        <v>80</v>
      </c>
      <c r="H242" s="45">
        <f>H243</f>
        <v>3</v>
      </c>
    </row>
    <row r="243" spans="1:8" ht="15.75" customHeight="1">
      <c r="A243" s="28"/>
      <c r="B243" s="40"/>
      <c r="C243" s="43"/>
      <c r="D243" s="43"/>
      <c r="E243" s="123" t="s">
        <v>399</v>
      </c>
      <c r="F243" s="29" t="s">
        <v>401</v>
      </c>
      <c r="G243" s="45">
        <f>'расх 2019-2020'!G239</f>
        <v>80</v>
      </c>
      <c r="H243" s="45">
        <f>'расх 2019-2020'!H239</f>
        <v>3</v>
      </c>
    </row>
    <row r="244" spans="1:8" s="72" customFormat="1" ht="15.75" customHeight="1">
      <c r="A244" s="58" t="s">
        <v>496</v>
      </c>
      <c r="B244" s="39"/>
      <c r="C244" s="107"/>
      <c r="D244" s="107"/>
      <c r="E244" s="125"/>
      <c r="F244" s="36"/>
      <c r="G244" s="37">
        <f>G68+G75+G82</f>
        <v>14471.029999999999</v>
      </c>
      <c r="H244" s="37">
        <f>H68+H75+H82</f>
        <v>13285.722000000002</v>
      </c>
    </row>
    <row r="245" spans="1:8" s="72" customFormat="1" ht="15" customHeight="1">
      <c r="A245" s="58" t="s">
        <v>497</v>
      </c>
      <c r="B245" s="39"/>
      <c r="C245" s="36"/>
      <c r="D245" s="36"/>
      <c r="E245" s="154"/>
      <c r="F245" s="36"/>
      <c r="G245" s="142">
        <f>G67+G244</f>
        <v>24696</v>
      </c>
      <c r="H245" s="142">
        <f>H67+H244</f>
        <v>23584.7</v>
      </c>
    </row>
    <row r="247" spans="7:8" ht="15.75">
      <c r="G247" s="133"/>
      <c r="H247" s="133"/>
    </row>
    <row r="248" spans="7:8" ht="15.75" hidden="1">
      <c r="G248" s="133">
        <f>'[1]расх17 г'!G255</f>
        <v>9990.2</v>
      </c>
      <c r="H248" s="133" t="e">
        <f>'[1]расх17 г'!H255</f>
        <v>#REF!</v>
      </c>
    </row>
    <row r="249" spans="7:8" ht="15.75" hidden="1">
      <c r="G249" s="133">
        <f>G245-G248</f>
        <v>14705.8</v>
      </c>
      <c r="H249" s="133" t="e">
        <f>H245-H248</f>
        <v>#REF!</v>
      </c>
    </row>
    <row r="250" spans="7:8" ht="15.75" hidden="1">
      <c r="G250" s="9">
        <f>G248+G249</f>
        <v>24696</v>
      </c>
      <c r="H250" s="9" t="e">
        <f>H248+H249</f>
        <v>#REF!</v>
      </c>
    </row>
    <row r="251" spans="7:8" ht="15.75" hidden="1">
      <c r="G251" s="133"/>
      <c r="H251" s="133"/>
    </row>
    <row r="252" ht="15.75" hidden="1"/>
    <row r="253" ht="15.75" hidden="1"/>
    <row r="254" ht="15.75" hidden="1"/>
    <row r="255" spans="7:8" ht="15.75" hidden="1">
      <c r="G255" s="133">
        <f>G248-G245</f>
        <v>-14705.8</v>
      </c>
      <c r="H255" s="133" t="e">
        <f>H248-H245</f>
        <v>#REF!</v>
      </c>
    </row>
    <row r="256" spans="7:8" ht="15.75" hidden="1">
      <c r="G256" s="9">
        <f>'расх 18 г'!G317</f>
        <v>40055.66084999999</v>
      </c>
      <c r="H256" s="9">
        <f>'расх 18 г'!H311</f>
        <v>0</v>
      </c>
    </row>
    <row r="321" spans="2:5" ht="15.75">
      <c r="B321" s="155"/>
      <c r="C321" s="156"/>
      <c r="D321" s="156"/>
      <c r="E321" s="157"/>
    </row>
    <row r="322" spans="2:5" ht="15.75">
      <c r="B322" s="155"/>
      <c r="C322" s="156"/>
      <c r="D322" s="156"/>
      <c r="E322" s="157"/>
    </row>
    <row r="323" spans="2:5" ht="15.75">
      <c r="B323" s="155"/>
      <c r="C323" s="156"/>
      <c r="D323" s="156"/>
      <c r="E323" s="157"/>
    </row>
    <row r="324" spans="2:5" ht="15.75">
      <c r="B324" s="155"/>
      <c r="C324" s="156"/>
      <c r="D324" s="156"/>
      <c r="E324" s="157"/>
    </row>
    <row r="325" spans="2:5" ht="15.75">
      <c r="B325" s="155"/>
      <c r="C325" s="156"/>
      <c r="D325" s="156"/>
      <c r="E325" s="157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63" t="s">
        <v>518</v>
      </c>
    </row>
    <row r="3" spans="1:2" ht="15.75">
      <c r="A3" s="4"/>
      <c r="B3" s="263" t="s">
        <v>150</v>
      </c>
    </row>
    <row r="4" spans="1:2" ht="15.75">
      <c r="A4" s="4"/>
      <c r="B4" s="263" t="s">
        <v>345</v>
      </c>
    </row>
    <row r="5" spans="1:2" ht="15.75">
      <c r="A5" s="4"/>
      <c r="B5" s="227"/>
    </row>
    <row r="6" spans="1:2" ht="31.5" customHeight="1">
      <c r="A6" s="408" t="s">
        <v>513</v>
      </c>
      <c r="B6" s="408"/>
    </row>
    <row r="7" spans="1:2" ht="15.75" hidden="1">
      <c r="A7" s="315"/>
      <c r="B7" s="315"/>
    </row>
    <row r="8" spans="1:2" ht="15.75">
      <c r="A8" s="315"/>
      <c r="B8" s="315"/>
    </row>
    <row r="9" spans="1:2" ht="16.5" customHeight="1">
      <c r="A9" s="228" t="s">
        <v>336</v>
      </c>
      <c r="B9" s="228" t="s">
        <v>519</v>
      </c>
    </row>
    <row r="10" spans="1:2" ht="12.75">
      <c r="A10" s="228">
        <v>1</v>
      </c>
      <c r="B10" s="228">
        <v>2</v>
      </c>
    </row>
    <row r="11" spans="1:2" ht="15.75" customHeight="1" hidden="1">
      <c r="A11" s="28" t="s">
        <v>303</v>
      </c>
      <c r="B11" s="316"/>
    </row>
    <row r="12" spans="1:2" ht="168" customHeight="1">
      <c r="A12" s="149" t="s">
        <v>419</v>
      </c>
      <c r="B12" s="316">
        <v>186.7</v>
      </c>
    </row>
    <row r="13" spans="1:2" ht="12.75">
      <c r="A13" s="28" t="s">
        <v>201</v>
      </c>
      <c r="B13" s="316">
        <v>37</v>
      </c>
    </row>
    <row r="14" spans="1:2" ht="15.75">
      <c r="A14" s="317" t="s">
        <v>420</v>
      </c>
      <c r="B14" s="318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1" sqref="C11:D11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27" customWidth="1"/>
    <col min="4" max="4" width="17.25390625" style="227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25"/>
      <c r="B1" s="8"/>
      <c r="C1" s="158"/>
      <c r="D1" s="158"/>
      <c r="E1" s="127" t="s">
        <v>514</v>
      </c>
      <c r="F1" s="127"/>
    </row>
    <row r="2" spans="1:6" ht="15" customHeight="1">
      <c r="A2" s="225"/>
      <c r="B2" s="8"/>
      <c r="C2" s="158"/>
      <c r="D2" s="56"/>
      <c r="E2" s="405" t="s">
        <v>150</v>
      </c>
      <c r="F2" s="405"/>
    </row>
    <row r="3" spans="1:6" ht="15.75" customHeight="1">
      <c r="A3" s="225"/>
      <c r="B3" s="8"/>
      <c r="C3" s="56"/>
      <c r="D3" s="241"/>
      <c r="E3" s="391" t="s">
        <v>345</v>
      </c>
      <c r="F3" s="391"/>
    </row>
    <row r="4" spans="1:4" ht="15.75">
      <c r="A4" s="225"/>
      <c r="B4" s="8"/>
      <c r="C4" s="226"/>
      <c r="D4" s="226"/>
    </row>
    <row r="5" spans="1:6" ht="31.5" customHeight="1">
      <c r="A5" s="397" t="s">
        <v>597</v>
      </c>
      <c r="B5" s="397"/>
      <c r="C5" s="397"/>
      <c r="D5" s="397"/>
      <c r="E5" s="397"/>
      <c r="F5" s="397"/>
    </row>
    <row r="7" spans="1:6" s="229" customFormat="1" ht="32.25" customHeight="1">
      <c r="A7" s="392" t="s">
        <v>310</v>
      </c>
      <c r="B7" s="392"/>
      <c r="C7" s="398" t="s">
        <v>313</v>
      </c>
      <c r="D7" s="399"/>
      <c r="E7" s="406" t="s">
        <v>5</v>
      </c>
      <c r="F7" s="407"/>
    </row>
    <row r="8" spans="1:6" s="229" customFormat="1" ht="78.75" customHeight="1">
      <c r="A8" s="46" t="s">
        <v>314</v>
      </c>
      <c r="B8" s="46" t="s">
        <v>316</v>
      </c>
      <c r="C8" s="400"/>
      <c r="D8" s="401"/>
      <c r="E8" s="242">
        <v>2019</v>
      </c>
      <c r="F8" s="242">
        <v>2020</v>
      </c>
    </row>
    <row r="9" spans="1:6" s="231" customFormat="1" ht="15">
      <c r="A9" s="230" t="s">
        <v>317</v>
      </c>
      <c r="B9" s="43" t="s">
        <v>318</v>
      </c>
      <c r="C9" s="392">
        <v>3</v>
      </c>
      <c r="D9" s="392"/>
      <c r="E9" s="140">
        <v>4</v>
      </c>
      <c r="F9" s="140">
        <v>5</v>
      </c>
    </row>
    <row r="10" spans="1:6" s="235" customFormat="1" ht="30.75" customHeight="1">
      <c r="A10" s="232" t="s">
        <v>599</v>
      </c>
      <c r="B10" s="233" t="s">
        <v>319</v>
      </c>
      <c r="C10" s="403" t="s">
        <v>320</v>
      </c>
      <c r="D10" s="404"/>
      <c r="E10" s="234">
        <f>E11</f>
        <v>0</v>
      </c>
      <c r="F10" s="234">
        <f>F11</f>
        <v>0</v>
      </c>
    </row>
    <row r="11" spans="1:6" s="235" customFormat="1" ht="27.75" customHeight="1">
      <c r="A11" s="232" t="s">
        <v>599</v>
      </c>
      <c r="B11" s="233" t="s">
        <v>321</v>
      </c>
      <c r="C11" s="403" t="s">
        <v>322</v>
      </c>
      <c r="D11" s="404"/>
      <c r="E11" s="234">
        <f>E12+E16</f>
        <v>0</v>
      </c>
      <c r="F11" s="234">
        <f>F12+F16</f>
        <v>0</v>
      </c>
    </row>
    <row r="12" spans="1:6" s="238" customFormat="1" ht="18.75" customHeight="1">
      <c r="A12" s="236" t="s">
        <v>599</v>
      </c>
      <c r="B12" s="237" t="s">
        <v>323</v>
      </c>
      <c r="C12" s="393" t="s">
        <v>324</v>
      </c>
      <c r="D12" s="394"/>
      <c r="E12" s="197">
        <f aca="true" t="shared" si="0" ref="E12:F14">E13</f>
        <v>-24696</v>
      </c>
      <c r="F12" s="197">
        <f t="shared" si="0"/>
        <v>-23584.7</v>
      </c>
    </row>
    <row r="13" spans="1:6" s="229" customFormat="1" ht="24" customHeight="1">
      <c r="A13" s="239" t="s">
        <v>599</v>
      </c>
      <c r="B13" s="230" t="s">
        <v>325</v>
      </c>
      <c r="C13" s="395" t="s">
        <v>326</v>
      </c>
      <c r="D13" s="396"/>
      <c r="E13" s="101">
        <f t="shared" si="0"/>
        <v>-24696</v>
      </c>
      <c r="F13" s="101">
        <f t="shared" si="0"/>
        <v>-23584.7</v>
      </c>
    </row>
    <row r="14" spans="1:6" s="229" customFormat="1" ht="29.25" customHeight="1">
      <c r="A14" s="239" t="s">
        <v>599</v>
      </c>
      <c r="B14" s="230" t="s">
        <v>327</v>
      </c>
      <c r="C14" s="395" t="s">
        <v>328</v>
      </c>
      <c r="D14" s="396"/>
      <c r="E14" s="101">
        <f t="shared" si="0"/>
        <v>-24696</v>
      </c>
      <c r="F14" s="101">
        <f t="shared" si="0"/>
        <v>-23584.7</v>
      </c>
    </row>
    <row r="15" spans="1:6" s="229" customFormat="1" ht="30" customHeight="1">
      <c r="A15" s="239" t="s">
        <v>599</v>
      </c>
      <c r="B15" s="230" t="s">
        <v>129</v>
      </c>
      <c r="C15" s="395" t="s">
        <v>130</v>
      </c>
      <c r="D15" s="396"/>
      <c r="E15" s="101">
        <f>-'дох 2019-2020'!I111</f>
        <v>-24696</v>
      </c>
      <c r="F15" s="101">
        <f>-'дох 2019-2020'!J111</f>
        <v>-23584.7</v>
      </c>
    </row>
    <row r="16" spans="1:6" s="238" customFormat="1" ht="17.25" customHeight="1">
      <c r="A16" s="236" t="s">
        <v>599</v>
      </c>
      <c r="B16" s="237" t="s">
        <v>329</v>
      </c>
      <c r="C16" s="393" t="s">
        <v>330</v>
      </c>
      <c r="D16" s="394"/>
      <c r="E16" s="197">
        <f aca="true" t="shared" si="1" ref="E16:F18">E17</f>
        <v>24696</v>
      </c>
      <c r="F16" s="197">
        <f t="shared" si="1"/>
        <v>23584.7</v>
      </c>
    </row>
    <row r="17" spans="1:6" s="229" customFormat="1" ht="25.5" customHeight="1">
      <c r="A17" s="239" t="s">
        <v>599</v>
      </c>
      <c r="B17" s="230" t="s">
        <v>331</v>
      </c>
      <c r="C17" s="395" t="s">
        <v>332</v>
      </c>
      <c r="D17" s="396"/>
      <c r="E17" s="101">
        <f t="shared" si="1"/>
        <v>24696</v>
      </c>
      <c r="F17" s="101">
        <f t="shared" si="1"/>
        <v>23584.7</v>
      </c>
    </row>
    <row r="18" spans="1:6" s="229" customFormat="1" ht="29.25" customHeight="1">
      <c r="A18" s="239" t="s">
        <v>599</v>
      </c>
      <c r="B18" s="230" t="s">
        <v>333</v>
      </c>
      <c r="C18" s="395" t="s">
        <v>334</v>
      </c>
      <c r="D18" s="396"/>
      <c r="E18" s="101">
        <f t="shared" si="1"/>
        <v>24696</v>
      </c>
      <c r="F18" s="101">
        <f t="shared" si="1"/>
        <v>23584.7</v>
      </c>
    </row>
    <row r="19" spans="1:6" s="229" customFormat="1" ht="31.5" customHeight="1">
      <c r="A19" s="239" t="s">
        <v>599</v>
      </c>
      <c r="B19" s="230" t="s">
        <v>131</v>
      </c>
      <c r="C19" s="395" t="s">
        <v>132</v>
      </c>
      <c r="D19" s="396"/>
      <c r="E19" s="101">
        <f>'расх 2019-2020'!G249</f>
        <v>24696</v>
      </c>
      <c r="F19" s="101">
        <f>'расх 2019-2020'!H249</f>
        <v>23584.7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6" ht="15.75">
      <c r="A23" s="157"/>
      <c r="B23" s="157"/>
      <c r="E23" s="176"/>
      <c r="F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sheetProtection/>
  <mergeCells count="17">
    <mergeCell ref="C19:D19"/>
    <mergeCell ref="C13:D1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E2:F2"/>
    <mergeCell ref="E3:F3"/>
    <mergeCell ref="A5:F5"/>
    <mergeCell ref="A7:B7"/>
    <mergeCell ref="C7:D8"/>
    <mergeCell ref="E7:F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44" customFormat="1" ht="15.75">
      <c r="A1" s="243"/>
      <c r="B1" s="243"/>
      <c r="C1" s="159" t="s">
        <v>361</v>
      </c>
    </row>
    <row r="2" spans="1:3" s="244" customFormat="1" ht="15.75">
      <c r="A2" s="243"/>
      <c r="B2" s="243"/>
      <c r="C2" s="159" t="s">
        <v>335</v>
      </c>
    </row>
    <row r="3" spans="1:3" s="244" customFormat="1" ht="15.75">
      <c r="A3" s="243"/>
      <c r="B3" s="243"/>
      <c r="C3" s="159" t="s">
        <v>190</v>
      </c>
    </row>
    <row r="4" s="244" customFormat="1" ht="15.75">
      <c r="A4" s="245"/>
    </row>
    <row r="5" spans="1:6" s="247" customFormat="1" ht="36" customHeight="1">
      <c r="A5" s="408" t="s">
        <v>598</v>
      </c>
      <c r="B5" s="408"/>
      <c r="C5" s="408"/>
      <c r="D5" s="246"/>
      <c r="E5" s="246"/>
      <c r="F5" s="246"/>
    </row>
    <row r="6" s="249" customFormat="1" ht="6" customHeight="1">
      <c r="A6" s="248"/>
    </row>
    <row r="7" s="249" customFormat="1" ht="7.5" customHeight="1">
      <c r="A7" s="248" t="s">
        <v>134</v>
      </c>
    </row>
    <row r="8" spans="1:3" ht="27" customHeight="1">
      <c r="A8" s="402" t="s">
        <v>310</v>
      </c>
      <c r="B8" s="402"/>
      <c r="C8" s="409" t="s">
        <v>441</v>
      </c>
    </row>
    <row r="9" spans="1:3" ht="38.25">
      <c r="A9" s="46" t="s">
        <v>436</v>
      </c>
      <c r="B9" s="46" t="s">
        <v>437</v>
      </c>
      <c r="C9" s="410"/>
    </row>
    <row r="10" spans="1:3" ht="28.5" customHeight="1">
      <c r="A10" s="411" t="s">
        <v>171</v>
      </c>
      <c r="B10" s="411"/>
      <c r="C10" s="411"/>
    </row>
    <row r="11" spans="1:3" ht="81" customHeight="1">
      <c r="A11" s="137">
        <v>314</v>
      </c>
      <c r="B11" s="63" t="s">
        <v>450</v>
      </c>
      <c r="C11" s="251" t="s">
        <v>451</v>
      </c>
    </row>
    <row r="12" spans="1:3" ht="63.75">
      <c r="A12" s="137">
        <v>314</v>
      </c>
      <c r="B12" s="92" t="s">
        <v>452</v>
      </c>
      <c r="C12" s="251" t="s">
        <v>508</v>
      </c>
    </row>
    <row r="13" spans="1:3" ht="38.25" hidden="1">
      <c r="A13" s="137">
        <v>301</v>
      </c>
      <c r="B13" s="63" t="s">
        <v>453</v>
      </c>
      <c r="C13" s="252" t="s">
        <v>454</v>
      </c>
    </row>
    <row r="14" spans="1:3" ht="42" customHeight="1">
      <c r="A14" s="137">
        <v>314</v>
      </c>
      <c r="B14" s="63" t="s">
        <v>455</v>
      </c>
      <c r="C14" s="252" t="s">
        <v>456</v>
      </c>
    </row>
    <row r="15" spans="1:3" ht="82.5" customHeight="1">
      <c r="A15" s="137">
        <v>314</v>
      </c>
      <c r="B15" s="63" t="s">
        <v>457</v>
      </c>
      <c r="C15" s="252" t="s">
        <v>459</v>
      </c>
    </row>
    <row r="16" spans="1:3" ht="30.75" customHeight="1">
      <c r="A16" s="137">
        <v>314</v>
      </c>
      <c r="B16" s="63" t="s">
        <v>460</v>
      </c>
      <c r="C16" s="252" t="s">
        <v>461</v>
      </c>
    </row>
    <row r="17" spans="1:3" ht="27.75" customHeight="1">
      <c r="A17" s="137">
        <v>314</v>
      </c>
      <c r="B17" s="63" t="s">
        <v>462</v>
      </c>
      <c r="C17" s="252" t="s">
        <v>463</v>
      </c>
    </row>
    <row r="18" spans="1:3" ht="25.5" hidden="1">
      <c r="A18" s="137">
        <v>301</v>
      </c>
      <c r="B18" s="63" t="s">
        <v>464</v>
      </c>
      <c r="C18" s="252" t="s">
        <v>465</v>
      </c>
    </row>
    <row r="19" spans="1:3" ht="80.25" customHeight="1">
      <c r="A19" s="137">
        <v>314</v>
      </c>
      <c r="B19" s="63" t="s">
        <v>466</v>
      </c>
      <c r="C19" s="252" t="s">
        <v>467</v>
      </c>
    </row>
    <row r="20" spans="1:3" ht="76.5" hidden="1">
      <c r="A20" s="137">
        <v>301</v>
      </c>
      <c r="B20" s="63" t="s">
        <v>468</v>
      </c>
      <c r="C20" s="252" t="s">
        <v>469</v>
      </c>
    </row>
    <row r="21" spans="1:3" ht="81" customHeight="1">
      <c r="A21" s="137">
        <v>314</v>
      </c>
      <c r="B21" s="63" t="s">
        <v>471</v>
      </c>
      <c r="C21" s="252" t="s">
        <v>472</v>
      </c>
    </row>
    <row r="22" spans="1:3" ht="89.25" hidden="1">
      <c r="A22" s="137">
        <v>301</v>
      </c>
      <c r="B22" s="63" t="s">
        <v>473</v>
      </c>
      <c r="C22" s="252" t="s">
        <v>474</v>
      </c>
    </row>
    <row r="23" spans="1:3" ht="51" hidden="1">
      <c r="A23" s="137">
        <v>301</v>
      </c>
      <c r="B23" s="63" t="s">
        <v>475</v>
      </c>
      <c r="C23" s="252" t="s">
        <v>476</v>
      </c>
    </row>
    <row r="24" spans="1:3" ht="51" hidden="1">
      <c r="A24" s="137">
        <v>301</v>
      </c>
      <c r="B24" s="63" t="s">
        <v>477</v>
      </c>
      <c r="C24" s="252" t="s">
        <v>478</v>
      </c>
    </row>
    <row r="25" spans="1:3" ht="25.5" hidden="1">
      <c r="A25" s="137">
        <v>301</v>
      </c>
      <c r="B25" s="63" t="s">
        <v>479</v>
      </c>
      <c r="C25" s="252" t="s">
        <v>480</v>
      </c>
    </row>
    <row r="26" spans="1:3" ht="51">
      <c r="A26" s="137">
        <v>314</v>
      </c>
      <c r="B26" s="63" t="s">
        <v>481</v>
      </c>
      <c r="C26" s="252" t="s">
        <v>520</v>
      </c>
    </row>
    <row r="27" spans="1:3" ht="51" hidden="1">
      <c r="A27" s="137">
        <v>301</v>
      </c>
      <c r="B27" s="63" t="s">
        <v>521</v>
      </c>
      <c r="C27" s="252" t="s">
        <v>522</v>
      </c>
    </row>
    <row r="28" spans="1:3" ht="51" hidden="1">
      <c r="A28" s="137">
        <v>301</v>
      </c>
      <c r="B28" s="63" t="s">
        <v>523</v>
      </c>
      <c r="C28" s="252" t="s">
        <v>524</v>
      </c>
    </row>
    <row r="29" spans="1:3" ht="63.75" hidden="1">
      <c r="A29" s="137">
        <v>301</v>
      </c>
      <c r="B29" s="63" t="s">
        <v>525</v>
      </c>
      <c r="C29" s="252" t="s">
        <v>526</v>
      </c>
    </row>
    <row r="30" spans="1:3" ht="51" hidden="1">
      <c r="A30" s="137">
        <v>301</v>
      </c>
      <c r="B30" s="63" t="s">
        <v>527</v>
      </c>
      <c r="C30" s="252" t="s">
        <v>528</v>
      </c>
    </row>
    <row r="31" spans="1:3" ht="51" hidden="1">
      <c r="A31" s="137">
        <v>301</v>
      </c>
      <c r="B31" s="63" t="s">
        <v>529</v>
      </c>
      <c r="C31" s="252" t="s">
        <v>530</v>
      </c>
    </row>
    <row r="32" spans="1:3" ht="69" customHeight="1">
      <c r="A32" s="137">
        <v>314</v>
      </c>
      <c r="B32" s="63" t="s">
        <v>531</v>
      </c>
      <c r="C32" s="252" t="s">
        <v>101</v>
      </c>
    </row>
    <row r="33" spans="1:3" ht="69" customHeight="1">
      <c r="A33" s="137">
        <v>314</v>
      </c>
      <c r="B33" s="63" t="s">
        <v>532</v>
      </c>
      <c r="C33" s="252" t="s">
        <v>444</v>
      </c>
    </row>
    <row r="34" spans="1:3" ht="89.25" hidden="1">
      <c r="A34" s="137">
        <v>301</v>
      </c>
      <c r="B34" s="63" t="s">
        <v>534</v>
      </c>
      <c r="C34" s="252" t="s">
        <v>535</v>
      </c>
    </row>
    <row r="35" spans="1:3" ht="51" hidden="1">
      <c r="A35" s="137">
        <v>301</v>
      </c>
      <c r="B35" s="63" t="s">
        <v>442</v>
      </c>
      <c r="C35" s="252" t="s">
        <v>443</v>
      </c>
    </row>
    <row r="36" spans="1:3" ht="40.5" customHeight="1">
      <c r="A36" s="137">
        <v>314</v>
      </c>
      <c r="B36" s="63" t="s">
        <v>536</v>
      </c>
      <c r="C36" s="252" t="s">
        <v>537</v>
      </c>
    </row>
    <row r="37" spans="1:3" ht="30" customHeight="1">
      <c r="A37" s="137">
        <v>314</v>
      </c>
      <c r="B37" s="63" t="s">
        <v>538</v>
      </c>
      <c r="C37" s="252" t="s">
        <v>539</v>
      </c>
    </row>
    <row r="38" spans="1:3" ht="28.5" customHeight="1">
      <c r="A38" s="137">
        <v>314</v>
      </c>
      <c r="B38" s="63" t="s">
        <v>540</v>
      </c>
      <c r="C38" s="252" t="s">
        <v>541</v>
      </c>
    </row>
    <row r="39" spans="1:3" ht="30" customHeight="1">
      <c r="A39" s="137">
        <v>314</v>
      </c>
      <c r="B39" s="253" t="s">
        <v>250</v>
      </c>
      <c r="C39" s="252" t="s">
        <v>542</v>
      </c>
    </row>
    <row r="40" spans="1:3" ht="42" customHeight="1">
      <c r="A40" s="137">
        <v>314</v>
      </c>
      <c r="B40" s="254" t="s">
        <v>251</v>
      </c>
      <c r="C40" s="252" t="s">
        <v>543</v>
      </c>
    </row>
    <row r="41" spans="1:3" ht="38.25">
      <c r="A41" s="137">
        <v>314</v>
      </c>
      <c r="B41" s="372" t="s">
        <v>122</v>
      </c>
      <c r="C41" s="252" t="s">
        <v>123</v>
      </c>
    </row>
    <row r="42" spans="1:3" ht="18.75" customHeight="1">
      <c r="A42" s="137">
        <v>314</v>
      </c>
      <c r="B42" s="372" t="s">
        <v>252</v>
      </c>
      <c r="C42" s="252" t="s">
        <v>545</v>
      </c>
    </row>
    <row r="43" spans="1:3" ht="69" customHeight="1">
      <c r="A43" s="137">
        <v>314</v>
      </c>
      <c r="B43" s="372" t="s">
        <v>253</v>
      </c>
      <c r="C43" s="252" t="s">
        <v>581</v>
      </c>
    </row>
    <row r="44" spans="1:3" ht="25.5">
      <c r="A44" s="137">
        <v>314</v>
      </c>
      <c r="B44" s="372" t="s">
        <v>254</v>
      </c>
      <c r="C44" s="252" t="s">
        <v>582</v>
      </c>
    </row>
    <row r="45" spans="1:3" ht="38.25" hidden="1">
      <c r="A45" s="137">
        <v>314</v>
      </c>
      <c r="B45" s="372" t="s">
        <v>583</v>
      </c>
      <c r="C45" s="252" t="s">
        <v>584</v>
      </c>
    </row>
    <row r="46" spans="1:3" ht="42.75" customHeight="1">
      <c r="A46" s="137">
        <v>314</v>
      </c>
      <c r="B46" s="372" t="s">
        <v>124</v>
      </c>
      <c r="C46" s="255" t="s">
        <v>125</v>
      </c>
    </row>
    <row r="47" spans="1:3" ht="51" hidden="1">
      <c r="A47" s="137">
        <v>314</v>
      </c>
      <c r="B47" s="372" t="s">
        <v>586</v>
      </c>
      <c r="C47" s="252" t="s">
        <v>587</v>
      </c>
    </row>
    <row r="48" spans="1:3" ht="94.5" customHeight="1">
      <c r="A48" s="137">
        <v>314</v>
      </c>
      <c r="B48" s="372" t="s">
        <v>255</v>
      </c>
      <c r="C48" s="252" t="s">
        <v>588</v>
      </c>
    </row>
    <row r="49" spans="1:3" ht="49.5" customHeight="1">
      <c r="A49" s="137">
        <v>314</v>
      </c>
      <c r="B49" s="372" t="s">
        <v>346</v>
      </c>
      <c r="C49" s="252" t="s">
        <v>387</v>
      </c>
    </row>
    <row r="50" spans="1:3" ht="18.75" customHeight="1" hidden="1">
      <c r="A50" s="137"/>
      <c r="B50" s="372"/>
      <c r="C50" s="252"/>
    </row>
    <row r="51" spans="1:3" ht="54.75" customHeight="1">
      <c r="A51" s="137">
        <v>314</v>
      </c>
      <c r="B51" s="372" t="s">
        <v>388</v>
      </c>
      <c r="C51" s="252" t="s">
        <v>389</v>
      </c>
    </row>
    <row r="52" spans="1:3" ht="15">
      <c r="A52" s="137">
        <v>314</v>
      </c>
      <c r="B52" s="372" t="s">
        <v>256</v>
      </c>
      <c r="C52" s="252" t="s">
        <v>589</v>
      </c>
    </row>
    <row r="53" spans="1:3" ht="42" customHeight="1">
      <c r="A53" s="137">
        <v>314</v>
      </c>
      <c r="B53" s="372" t="s">
        <v>259</v>
      </c>
      <c r="C53" s="252" t="s">
        <v>664</v>
      </c>
    </row>
    <row r="54" spans="1:3" ht="38.25">
      <c r="A54" s="137">
        <v>314</v>
      </c>
      <c r="B54" s="372" t="s">
        <v>258</v>
      </c>
      <c r="C54" s="252" t="s">
        <v>591</v>
      </c>
    </row>
    <row r="55" spans="1:3" ht="45.75" customHeight="1">
      <c r="A55" s="137">
        <v>314</v>
      </c>
      <c r="B55" s="372" t="s">
        <v>257</v>
      </c>
      <c r="C55" s="252" t="s">
        <v>590</v>
      </c>
    </row>
    <row r="56" spans="1:3" ht="20.25" customHeight="1">
      <c r="A56" s="137">
        <v>314</v>
      </c>
      <c r="B56" s="372" t="s">
        <v>260</v>
      </c>
      <c r="C56" s="252" t="s">
        <v>377</v>
      </c>
    </row>
    <row r="57" spans="1:3" ht="66.75" customHeight="1">
      <c r="A57" s="137">
        <v>314</v>
      </c>
      <c r="B57" s="372" t="s">
        <v>261</v>
      </c>
      <c r="C57" s="252" t="s">
        <v>622</v>
      </c>
    </row>
    <row r="58" spans="1:3" ht="44.25" customHeight="1">
      <c r="A58" s="137">
        <v>314</v>
      </c>
      <c r="B58" s="372" t="s">
        <v>262</v>
      </c>
      <c r="C58" s="252" t="s">
        <v>623</v>
      </c>
    </row>
    <row r="59" spans="1:3" ht="74.25" customHeight="1">
      <c r="A59" s="137">
        <v>314</v>
      </c>
      <c r="B59" s="372" t="s">
        <v>263</v>
      </c>
      <c r="C59" s="252" t="s">
        <v>264</v>
      </c>
    </row>
    <row r="60" spans="1:3" ht="51">
      <c r="A60" s="137">
        <v>314</v>
      </c>
      <c r="B60" s="372" t="s">
        <v>265</v>
      </c>
      <c r="C60" s="252" t="s">
        <v>386</v>
      </c>
    </row>
    <row r="61" spans="1:3" ht="30" customHeight="1" hidden="1">
      <c r="A61" s="137">
        <v>314</v>
      </c>
      <c r="B61" s="372" t="s">
        <v>628</v>
      </c>
      <c r="C61" s="252" t="s">
        <v>630</v>
      </c>
    </row>
    <row r="62" spans="1:3" ht="39.75" customHeight="1">
      <c r="A62" s="137">
        <v>314</v>
      </c>
      <c r="B62" s="372" t="s">
        <v>266</v>
      </c>
      <c r="C62" s="252" t="s">
        <v>630</v>
      </c>
    </row>
    <row r="63" spans="1:3" ht="26.25" customHeight="1">
      <c r="A63" s="137">
        <v>314</v>
      </c>
      <c r="B63" s="372" t="s">
        <v>267</v>
      </c>
      <c r="C63" s="252" t="s">
        <v>631</v>
      </c>
    </row>
    <row r="64" spans="1:3" ht="89.25">
      <c r="A64" s="137">
        <v>314</v>
      </c>
      <c r="B64" s="372" t="s">
        <v>632</v>
      </c>
      <c r="C64" s="252" t="s">
        <v>378</v>
      </c>
    </row>
    <row r="65" spans="1:3" ht="66" customHeight="1">
      <c r="A65" s="137">
        <v>314</v>
      </c>
      <c r="B65" s="63" t="s">
        <v>509</v>
      </c>
      <c r="C65" s="252" t="s">
        <v>510</v>
      </c>
    </row>
    <row r="66" spans="1:3" ht="12.75" customHeight="1" hidden="1">
      <c r="A66" s="242"/>
      <c r="B66" s="242"/>
      <c r="C66" s="251"/>
    </row>
    <row r="67" spans="1:3" s="249" customFormat="1" ht="30" customHeight="1" hidden="1">
      <c r="A67" s="250"/>
      <c r="B67" s="250"/>
      <c r="C67" s="343"/>
    </row>
    <row r="68" spans="1:3" ht="27.75" customHeight="1" hidden="1">
      <c r="A68" s="343"/>
      <c r="B68" s="343"/>
      <c r="C68" s="256"/>
    </row>
    <row r="69" spans="1:3" ht="12.75" hidden="1">
      <c r="A69" s="319"/>
      <c r="B69" s="320"/>
      <c r="C69" s="252"/>
    </row>
    <row r="70" spans="1:3" ht="12.75" hidden="1">
      <c r="A70" s="257"/>
      <c r="B70" s="63"/>
      <c r="C70" s="252"/>
    </row>
    <row r="71" spans="1:3" ht="12.75" hidden="1">
      <c r="A71" s="257"/>
      <c r="B71" s="63"/>
      <c r="C71" s="252"/>
    </row>
    <row r="72" spans="1:3" ht="12.75" hidden="1">
      <c r="A72" s="258"/>
      <c r="B72" s="63"/>
      <c r="C72" s="260"/>
    </row>
    <row r="73" spans="1:3" ht="42" customHeight="1" hidden="1">
      <c r="A73" s="259"/>
      <c r="B73" s="260"/>
      <c r="C73" s="342"/>
    </row>
    <row r="74" spans="1:3" ht="191.25" hidden="1">
      <c r="A74" s="342" t="s">
        <v>136</v>
      </c>
      <c r="B74" s="342"/>
      <c r="C74" s="261"/>
    </row>
    <row r="75" spans="1:3" ht="12.75">
      <c r="A75" s="261"/>
      <c r="B75" s="261"/>
      <c r="C75" s="261"/>
    </row>
    <row r="76" spans="1:3" ht="12.75">
      <c r="A76" s="261"/>
      <c r="B76" s="261"/>
      <c r="C76" s="261"/>
    </row>
    <row r="77" spans="1:3" ht="12.75">
      <c r="A77" s="261"/>
      <c r="B77" s="261"/>
      <c r="C77" s="261"/>
    </row>
    <row r="78" spans="1:3" ht="12.75">
      <c r="A78" s="261"/>
      <c r="B78" s="261"/>
      <c r="C78" s="261"/>
    </row>
    <row r="79" spans="1:3" ht="12.75">
      <c r="A79" s="261"/>
      <c r="B79" s="261"/>
      <c r="C79" s="261"/>
    </row>
    <row r="80" spans="1:3" ht="12.75">
      <c r="A80" s="261"/>
      <c r="B80" s="261"/>
      <c r="C80" s="261"/>
    </row>
    <row r="81" spans="1:3" ht="12.75">
      <c r="A81" s="261"/>
      <c r="B81" s="261"/>
      <c r="C81" s="261"/>
    </row>
    <row r="82" spans="1:3" ht="12.75">
      <c r="A82" s="261"/>
      <c r="B82" s="261"/>
      <c r="C82" s="261"/>
    </row>
    <row r="83" spans="1:3" ht="12.75">
      <c r="A83" s="261"/>
      <c r="B83" s="261"/>
      <c r="C83" s="261"/>
    </row>
    <row r="84" spans="1:3" ht="12.75">
      <c r="A84" s="261"/>
      <c r="B84" s="261"/>
      <c r="C84" s="261"/>
    </row>
    <row r="85" spans="1:3" ht="12.75">
      <c r="A85" s="261"/>
      <c r="B85" s="261"/>
      <c r="C85" s="261"/>
    </row>
    <row r="86" spans="1:3" ht="12.75">
      <c r="A86" s="261"/>
      <c r="B86" s="261"/>
      <c r="C86" s="261"/>
    </row>
    <row r="87" spans="1:3" ht="12.75">
      <c r="A87" s="261"/>
      <c r="B87" s="261"/>
      <c r="C87" s="261"/>
    </row>
    <row r="88" spans="1:3" ht="12.75">
      <c r="A88" s="261"/>
      <c r="B88" s="261"/>
      <c r="C88" s="261"/>
    </row>
    <row r="89" spans="1:3" ht="12.75">
      <c r="A89" s="261"/>
      <c r="B89" s="261"/>
      <c r="C89" s="261"/>
    </row>
    <row r="90" spans="1:3" ht="12.75">
      <c r="A90" s="261"/>
      <c r="B90" s="261"/>
      <c r="C90" s="261"/>
    </row>
    <row r="91" spans="1:3" ht="12.75">
      <c r="A91" s="261"/>
      <c r="B91" s="261"/>
      <c r="C91" s="261"/>
    </row>
    <row r="92" spans="1:3" ht="12.75">
      <c r="A92" s="261"/>
      <c r="B92" s="261"/>
      <c r="C92" s="261"/>
    </row>
    <row r="93" spans="1:3" ht="12.75">
      <c r="A93" s="261"/>
      <c r="B93" s="261"/>
      <c r="C93" s="261"/>
    </row>
    <row r="94" spans="1:3" ht="12.75">
      <c r="A94" s="261"/>
      <c r="B94" s="261"/>
      <c r="C94" s="261"/>
    </row>
    <row r="95" spans="1:3" ht="12.75">
      <c r="A95" s="261"/>
      <c r="B95" s="261"/>
      <c r="C95" s="261"/>
    </row>
    <row r="96" spans="1:3" ht="12.75">
      <c r="A96" s="261"/>
      <c r="B96" s="261"/>
      <c r="C96" s="261"/>
    </row>
    <row r="97" spans="1:3" ht="12.75">
      <c r="A97" s="261"/>
      <c r="B97" s="261"/>
      <c r="C97" s="261"/>
    </row>
    <row r="98" spans="1:3" ht="12.75">
      <c r="A98" s="261"/>
      <c r="B98" s="261"/>
      <c r="C98" s="261"/>
    </row>
    <row r="99" spans="1:3" ht="12.75">
      <c r="A99" s="261"/>
      <c r="B99" s="261"/>
      <c r="C99" s="261"/>
    </row>
    <row r="100" spans="1:3" ht="12.75">
      <c r="A100" s="261"/>
      <c r="B100" s="261"/>
      <c r="C100" s="261"/>
    </row>
    <row r="101" spans="1:3" ht="12.75">
      <c r="A101" s="261"/>
      <c r="B101" s="261"/>
      <c r="C101" s="261"/>
    </row>
    <row r="102" spans="1:3" ht="12.75">
      <c r="A102" s="261"/>
      <c r="B102" s="261"/>
      <c r="C102" s="261"/>
    </row>
    <row r="103" spans="1:3" ht="12.75">
      <c r="A103" s="261"/>
      <c r="B103" s="261"/>
      <c r="C103" s="261"/>
    </row>
    <row r="104" spans="1:3" ht="12.75">
      <c r="A104" s="261"/>
      <c r="B104" s="261"/>
      <c r="C104" s="261"/>
    </row>
    <row r="105" spans="1:3" ht="12.75">
      <c r="A105" s="261"/>
      <c r="B105" s="261"/>
      <c r="C105" s="261"/>
    </row>
    <row r="106" spans="1:3" ht="12.75">
      <c r="A106" s="261"/>
      <c r="B106" s="261"/>
      <c r="C106" s="261"/>
    </row>
    <row r="107" spans="1:3" ht="12.75">
      <c r="A107" s="261"/>
      <c r="B107" s="261"/>
      <c r="C107" s="261"/>
    </row>
    <row r="108" spans="1:3" ht="12.75">
      <c r="A108" s="261"/>
      <c r="B108" s="261"/>
      <c r="C108" s="261"/>
    </row>
    <row r="109" spans="1:3" ht="12.75">
      <c r="A109" s="261"/>
      <c r="B109" s="261"/>
      <c r="C109" s="261"/>
    </row>
    <row r="110" spans="1:3" ht="12.75">
      <c r="A110" s="261"/>
      <c r="B110" s="261"/>
      <c r="C110" s="261"/>
    </row>
    <row r="111" spans="1:3" ht="12.75">
      <c r="A111" s="261"/>
      <c r="B111" s="261"/>
      <c r="C111" s="261"/>
    </row>
    <row r="112" spans="1:3" ht="12.75">
      <c r="A112" s="261"/>
      <c r="B112" s="261"/>
      <c r="C112" s="261"/>
    </row>
    <row r="113" spans="1:3" ht="12.75">
      <c r="A113" s="261"/>
      <c r="B113" s="261"/>
      <c r="C113" s="261"/>
    </row>
    <row r="114" spans="1:3" ht="12.75">
      <c r="A114" s="261"/>
      <c r="B114" s="261"/>
      <c r="C114" s="261"/>
    </row>
    <row r="115" spans="1:3" ht="12.75">
      <c r="A115" s="261"/>
      <c r="B115" s="261"/>
      <c r="C115" s="261"/>
    </row>
    <row r="116" spans="1:3" ht="12.75">
      <c r="A116" s="261"/>
      <c r="B116" s="261"/>
      <c r="C116" s="261"/>
    </row>
    <row r="117" spans="1:3" ht="12.75">
      <c r="A117" s="261"/>
      <c r="B117" s="261"/>
      <c r="C117" s="261"/>
    </row>
    <row r="118" spans="1:3" ht="12.75">
      <c r="A118" s="261"/>
      <c r="B118" s="261"/>
      <c r="C118" s="261"/>
    </row>
    <row r="119" spans="1:3" ht="12.75">
      <c r="A119" s="261"/>
      <c r="B119" s="261"/>
      <c r="C119" s="261"/>
    </row>
    <row r="120" spans="1:3" ht="12.75">
      <c r="A120" s="261"/>
      <c r="B120" s="261"/>
      <c r="C120" s="261"/>
    </row>
    <row r="121" spans="1:3" ht="12.75">
      <c r="A121" s="261"/>
      <c r="B121" s="261"/>
      <c r="C121" s="261"/>
    </row>
    <row r="122" spans="1:3" ht="12.75">
      <c r="A122" s="261"/>
      <c r="B122" s="261"/>
      <c r="C122" s="261"/>
    </row>
    <row r="123" spans="1:3" ht="12.75">
      <c r="A123" s="261"/>
      <c r="B123" s="261"/>
      <c r="C123" s="261"/>
    </row>
    <row r="124" spans="1:3" ht="12.75">
      <c r="A124" s="261"/>
      <c r="B124" s="261"/>
      <c r="C124" s="261"/>
    </row>
    <row r="125" spans="1:3" ht="12.75">
      <c r="A125" s="261"/>
      <c r="B125" s="261"/>
      <c r="C125" s="261"/>
    </row>
    <row r="126" spans="1:3" ht="12.75">
      <c r="A126" s="261"/>
      <c r="B126" s="261"/>
      <c r="C126" s="261"/>
    </row>
    <row r="127" spans="1:3" ht="12.75">
      <c r="A127" s="261"/>
      <c r="B127" s="261"/>
      <c r="C127" s="261"/>
    </row>
    <row r="128" spans="1:3" ht="12.75">
      <c r="A128" s="261"/>
      <c r="B128" s="261"/>
      <c r="C128" s="261"/>
    </row>
    <row r="129" spans="1:2" ht="12.75">
      <c r="A129" s="261"/>
      <c r="B129" s="261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6"/>
      <c r="C1" s="262"/>
      <c r="D1" s="263" t="s">
        <v>515</v>
      </c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5.75">
      <c r="A2" s="4"/>
      <c r="B2" s="136"/>
      <c r="C2" s="265"/>
      <c r="D2" s="263" t="s">
        <v>150</v>
      </c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5.75">
      <c r="A3" s="4"/>
      <c r="B3" s="136"/>
      <c r="C3" s="265"/>
      <c r="D3" s="263" t="s">
        <v>345</v>
      </c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5.75">
      <c r="A4" s="4"/>
      <c r="B4" s="136"/>
      <c r="C4" s="265"/>
      <c r="D4" s="8"/>
      <c r="E4" s="264"/>
      <c r="F4" s="264"/>
      <c r="G4" s="264"/>
      <c r="H4" s="264"/>
      <c r="I4" s="264"/>
      <c r="J4" s="264"/>
      <c r="K4" s="264"/>
      <c r="L4" s="264"/>
      <c r="M4" s="264"/>
    </row>
    <row r="5" spans="1:13" ht="15.75">
      <c r="A5" s="4"/>
      <c r="B5" s="136"/>
      <c r="C5" s="265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13" ht="51" customHeight="1">
      <c r="A6" s="408" t="s">
        <v>511</v>
      </c>
      <c r="B6" s="408"/>
      <c r="C6" s="408"/>
      <c r="D6" s="408"/>
      <c r="E6" s="408"/>
      <c r="F6" s="408"/>
      <c r="G6" s="4"/>
      <c r="H6" s="4"/>
      <c r="I6" s="4"/>
      <c r="J6" s="4"/>
      <c r="K6" s="4"/>
      <c r="L6" s="4"/>
      <c r="M6" s="4"/>
    </row>
    <row r="8" spans="1:6" s="229" customFormat="1" ht="32.25" customHeight="1">
      <c r="A8" s="392" t="s">
        <v>310</v>
      </c>
      <c r="B8" s="392"/>
      <c r="C8" s="402" t="s">
        <v>313</v>
      </c>
      <c r="D8" s="402"/>
      <c r="E8" s="402"/>
      <c r="F8" s="402"/>
    </row>
    <row r="9" spans="1:6" s="229" customFormat="1" ht="104.25" customHeight="1">
      <c r="A9" s="46" t="s">
        <v>314</v>
      </c>
      <c r="B9" s="46" t="s">
        <v>315</v>
      </c>
      <c r="C9" s="402"/>
      <c r="D9" s="402"/>
      <c r="E9" s="402"/>
      <c r="F9" s="402"/>
    </row>
    <row r="10" spans="1:6" s="229" customFormat="1" ht="15">
      <c r="A10" s="46">
        <v>1</v>
      </c>
      <c r="B10" s="46">
        <v>2</v>
      </c>
      <c r="C10" s="406">
        <v>3</v>
      </c>
      <c r="D10" s="414"/>
      <c r="E10" s="414"/>
      <c r="F10" s="407"/>
    </row>
    <row r="11" spans="1:13" ht="33" customHeight="1">
      <c r="A11" s="386" t="s">
        <v>595</v>
      </c>
      <c r="B11" s="387"/>
      <c r="C11" s="387"/>
      <c r="D11" s="387"/>
      <c r="E11" s="387"/>
      <c r="F11" s="388"/>
      <c r="G11" s="72"/>
      <c r="H11" s="72"/>
      <c r="I11" s="72"/>
      <c r="J11" s="72"/>
      <c r="K11" s="72"/>
      <c r="L11" s="72"/>
      <c r="M11" s="72"/>
    </row>
    <row r="12" spans="1:13" ht="29.25" customHeight="1">
      <c r="A12" s="32" t="s">
        <v>599</v>
      </c>
      <c r="B12" s="266" t="s">
        <v>129</v>
      </c>
      <c r="C12" s="415" t="s">
        <v>130</v>
      </c>
      <c r="D12" s="416"/>
      <c r="E12" s="416"/>
      <c r="F12" s="385"/>
      <c r="G12" s="72"/>
      <c r="H12" s="72"/>
      <c r="I12" s="72"/>
      <c r="J12" s="72"/>
      <c r="K12" s="72"/>
      <c r="L12" s="72"/>
      <c r="M12" s="72"/>
    </row>
    <row r="13" spans="1:13" ht="30.75" customHeight="1">
      <c r="A13" s="32" t="s">
        <v>599</v>
      </c>
      <c r="B13" s="266" t="s">
        <v>131</v>
      </c>
      <c r="C13" s="415" t="s">
        <v>132</v>
      </c>
      <c r="D13" s="389"/>
      <c r="E13" s="389"/>
      <c r="F13" s="390"/>
      <c r="G13" s="72"/>
      <c r="H13" s="72"/>
      <c r="I13" s="72"/>
      <c r="J13" s="72"/>
      <c r="K13" s="72"/>
      <c r="L13" s="72"/>
      <c r="M13" s="72"/>
    </row>
    <row r="14" spans="1:13" ht="42.75" customHeight="1" hidden="1">
      <c r="A14" s="32"/>
      <c r="B14" s="46"/>
      <c r="C14" s="413"/>
      <c r="D14" s="413"/>
      <c r="E14" s="413"/>
      <c r="F14" s="413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6"/>
      <c r="C15" s="415"/>
      <c r="D15" s="416"/>
      <c r="E15" s="416"/>
      <c r="F15" s="385"/>
    </row>
    <row r="16" spans="1:6" ht="15.75">
      <c r="A16" s="4"/>
      <c r="B16" s="267"/>
      <c r="C16" s="267"/>
      <c r="D16" s="268"/>
      <c r="E16" s="268"/>
      <c r="F16" s="268"/>
    </row>
    <row r="17" spans="1:6" ht="15.75">
      <c r="A17" s="4"/>
      <c r="B17" s="267"/>
      <c r="C17" s="267"/>
      <c r="D17" s="268"/>
      <c r="E17" s="268"/>
      <c r="F17" s="268"/>
    </row>
    <row r="18" spans="1:6" ht="15.75">
      <c r="A18" s="4"/>
      <c r="B18" s="267"/>
      <c r="C18" s="267"/>
      <c r="D18" s="268"/>
      <c r="E18" s="268"/>
      <c r="F18" s="268"/>
    </row>
    <row r="19" spans="1:6" ht="15.75">
      <c r="A19" s="4"/>
      <c r="B19" s="267"/>
      <c r="C19" s="267"/>
      <c r="D19" s="268"/>
      <c r="E19" s="268"/>
      <c r="F19" s="268"/>
    </row>
    <row r="20" spans="1:6" ht="15.75">
      <c r="A20" s="4"/>
      <c r="B20" s="267"/>
      <c r="C20" s="267"/>
      <c r="D20" s="268"/>
      <c r="E20" s="268"/>
      <c r="F20" s="268"/>
    </row>
    <row r="21" spans="1:6" ht="15.75">
      <c r="A21" s="4"/>
      <c r="B21" s="267"/>
      <c r="C21" s="267"/>
      <c r="D21" s="268"/>
      <c r="E21" s="268"/>
      <c r="F21" s="268"/>
    </row>
    <row r="22" spans="1:6" ht="15.75">
      <c r="A22" s="4"/>
      <c r="B22" s="267"/>
      <c r="C22" s="267"/>
      <c r="D22" s="268"/>
      <c r="E22" s="268"/>
      <c r="F22" s="268"/>
    </row>
    <row r="23" spans="1:6" ht="15.75">
      <c r="A23" s="4"/>
      <c r="B23" s="267"/>
      <c r="C23" s="267"/>
      <c r="D23" s="268"/>
      <c r="E23" s="268"/>
      <c r="F23" s="268"/>
    </row>
    <row r="24" spans="1:6" ht="15.75">
      <c r="A24" s="4"/>
      <c r="B24" s="267"/>
      <c r="C24" s="267"/>
      <c r="D24" s="268"/>
      <c r="E24" s="268"/>
      <c r="F24" s="268"/>
    </row>
    <row r="25" spans="1:6" ht="15.75">
      <c r="A25" s="4"/>
      <c r="B25" s="267"/>
      <c r="C25" s="267"/>
      <c r="D25" s="268"/>
      <c r="E25" s="268"/>
      <c r="F25" s="268"/>
    </row>
    <row r="26" spans="1:6" ht="15.75">
      <c r="A26" s="4"/>
      <c r="B26" s="267"/>
      <c r="C26" s="412"/>
      <c r="D26" s="268"/>
      <c r="E26" s="268"/>
      <c r="F26" s="268"/>
    </row>
    <row r="27" spans="1:6" ht="15.75">
      <c r="A27" s="4"/>
      <c r="B27" s="267"/>
      <c r="C27" s="412"/>
      <c r="D27" s="268"/>
      <c r="E27" s="268"/>
      <c r="F27" s="268"/>
    </row>
    <row r="28" spans="2:6" ht="15.75">
      <c r="B28" s="267"/>
      <c r="C28" s="267"/>
      <c r="D28" s="268"/>
      <c r="E28" s="268"/>
      <c r="F28" s="268"/>
    </row>
    <row r="29" spans="2:6" ht="15.75">
      <c r="B29" s="267"/>
      <c r="C29" s="267"/>
      <c r="D29" s="268"/>
      <c r="E29" s="268"/>
      <c r="F29" s="268"/>
    </row>
    <row r="30" spans="2:6" ht="15.75">
      <c r="B30" s="269"/>
      <c r="C30" s="269"/>
      <c r="D30" s="270"/>
      <c r="E30" s="270"/>
      <c r="F30" s="270"/>
    </row>
    <row r="31" spans="2:6" ht="15.75">
      <c r="B31" s="267"/>
      <c r="C31" s="271"/>
      <c r="D31" s="268"/>
      <c r="E31" s="268"/>
      <c r="F31" s="268"/>
    </row>
    <row r="32" spans="2:6" ht="15.75">
      <c r="B32" s="267"/>
      <c r="C32" s="267"/>
      <c r="D32" s="268"/>
      <c r="E32" s="268"/>
      <c r="F32" s="268"/>
    </row>
    <row r="33" spans="2:6" ht="15.75">
      <c r="B33" s="272"/>
      <c r="C33" s="271"/>
      <c r="D33" s="268"/>
      <c r="E33" s="268"/>
      <c r="F33" s="268"/>
    </row>
    <row r="34" spans="2:6" ht="15.75">
      <c r="B34" s="267"/>
      <c r="C34" s="267"/>
      <c r="D34" s="268"/>
      <c r="E34" s="268"/>
      <c r="F34" s="268"/>
    </row>
    <row r="35" spans="2:6" ht="15.75">
      <c r="B35" s="267"/>
      <c r="C35" s="267"/>
      <c r="D35" s="268"/>
      <c r="E35" s="268"/>
      <c r="F35" s="268"/>
    </row>
    <row r="36" spans="2:6" ht="15.75">
      <c r="B36" s="273"/>
      <c r="C36" s="271"/>
      <c r="D36" s="268"/>
      <c r="E36" s="268"/>
      <c r="F36" s="268"/>
    </row>
    <row r="37" spans="2:6" ht="15.75">
      <c r="B37" s="243"/>
      <c r="C37" s="267"/>
      <c r="D37" s="268"/>
      <c r="E37" s="268"/>
      <c r="F37" s="268"/>
    </row>
    <row r="38" spans="2:6" ht="15.75">
      <c r="B38" s="243"/>
      <c r="C38" s="271"/>
      <c r="D38" s="268"/>
      <c r="E38" s="268"/>
      <c r="F38" s="268"/>
    </row>
    <row r="39" spans="2:6" ht="15.75">
      <c r="B39" s="267"/>
      <c r="C39" s="267"/>
      <c r="D39" s="268"/>
      <c r="E39" s="268"/>
      <c r="F39" s="268"/>
    </row>
    <row r="40" spans="2:6" ht="15.75">
      <c r="B40" s="243"/>
      <c r="C40" s="271"/>
      <c r="D40" s="268"/>
      <c r="E40" s="268"/>
      <c r="F40" s="268"/>
    </row>
    <row r="41" spans="2:6" ht="15.75">
      <c r="B41" s="267"/>
      <c r="C41" s="267"/>
      <c r="D41" s="268"/>
      <c r="E41" s="268"/>
      <c r="F41" s="268"/>
    </row>
    <row r="42" spans="2:6" ht="15.75">
      <c r="B42" s="243"/>
      <c r="C42" s="271"/>
      <c r="D42" s="268"/>
      <c r="E42" s="268"/>
      <c r="F42" s="268"/>
    </row>
    <row r="43" spans="2:6" ht="15.75">
      <c r="B43" s="267"/>
      <c r="C43" s="267"/>
      <c r="D43" s="268"/>
      <c r="E43" s="268"/>
      <c r="F43" s="268"/>
    </row>
    <row r="44" spans="2:6" ht="15.75">
      <c r="B44" s="243"/>
      <c r="C44" s="271"/>
      <c r="D44" s="268"/>
      <c r="E44" s="268"/>
      <c r="F44" s="268"/>
    </row>
    <row r="45" spans="2:6" ht="15.75">
      <c r="B45" s="267"/>
      <c r="C45" s="267"/>
      <c r="D45" s="268"/>
      <c r="E45" s="268"/>
      <c r="F45" s="268"/>
    </row>
    <row r="46" spans="2:6" ht="15.75">
      <c r="B46" s="243"/>
      <c r="C46" s="271"/>
      <c r="D46" s="268"/>
      <c r="E46" s="268"/>
      <c r="F46" s="268"/>
    </row>
    <row r="47" spans="2:6" ht="15.75">
      <c r="B47" s="267"/>
      <c r="C47" s="267"/>
      <c r="D47" s="268"/>
      <c r="E47" s="268"/>
      <c r="F47" s="268"/>
    </row>
    <row r="48" spans="2:6" ht="15.75">
      <c r="B48" s="273"/>
      <c r="C48" s="271"/>
      <c r="D48" s="268"/>
      <c r="E48" s="268"/>
      <c r="F48" s="268"/>
    </row>
    <row r="49" spans="2:6" ht="15.75">
      <c r="B49" s="243"/>
      <c r="C49" s="267"/>
      <c r="D49" s="268"/>
      <c r="E49" s="268"/>
      <c r="F49" s="268"/>
    </row>
    <row r="50" spans="2:6" ht="15.75">
      <c r="B50" s="267"/>
      <c r="C50" s="267"/>
      <c r="D50" s="268"/>
      <c r="E50" s="268"/>
      <c r="F50" s="268"/>
    </row>
    <row r="51" spans="2:6" ht="15.75">
      <c r="B51" s="273"/>
      <c r="C51" s="271"/>
      <c r="D51" s="268"/>
      <c r="E51" s="268"/>
      <c r="F51" s="268"/>
    </row>
    <row r="52" spans="2:6" ht="15.75">
      <c r="B52" s="243"/>
      <c r="C52" s="267"/>
      <c r="D52" s="268"/>
      <c r="E52" s="268"/>
      <c r="F52" s="268"/>
    </row>
    <row r="53" spans="2:6" ht="15.75">
      <c r="B53" s="269"/>
      <c r="C53" s="269"/>
      <c r="D53" s="270"/>
      <c r="E53" s="270"/>
      <c r="F53" s="270"/>
    </row>
    <row r="54" spans="2:6" ht="15.75">
      <c r="B54" s="267"/>
      <c r="C54" s="267"/>
      <c r="D54" s="268"/>
      <c r="E54" s="268"/>
      <c r="F54" s="268"/>
    </row>
    <row r="55" spans="2:6" ht="15.75">
      <c r="B55" s="273"/>
      <c r="C55" s="271"/>
      <c r="D55" s="268"/>
      <c r="E55" s="268"/>
      <c r="F55" s="268"/>
    </row>
    <row r="56" spans="2:6" ht="15.75">
      <c r="B56" s="267"/>
      <c r="C56" s="267"/>
      <c r="D56" s="268"/>
      <c r="E56" s="268"/>
      <c r="F56" s="268"/>
    </row>
    <row r="57" spans="2:6" ht="15.75">
      <c r="B57" s="243"/>
      <c r="C57" s="267"/>
      <c r="D57" s="268"/>
      <c r="E57" s="268"/>
      <c r="F57" s="268"/>
    </row>
    <row r="58" spans="2:6" ht="15.75">
      <c r="B58" s="273"/>
      <c r="C58" s="271"/>
      <c r="D58" s="268"/>
      <c r="E58" s="268"/>
      <c r="F58" s="268"/>
    </row>
    <row r="59" spans="2:6" ht="15.75">
      <c r="B59" s="243"/>
      <c r="C59" s="267"/>
      <c r="D59" s="268"/>
      <c r="E59" s="268"/>
      <c r="F59" s="268"/>
    </row>
    <row r="60" spans="2:6" ht="15.75">
      <c r="B60" s="243"/>
      <c r="C60" s="267"/>
      <c r="D60" s="268"/>
      <c r="E60" s="268"/>
      <c r="F60" s="268"/>
    </row>
    <row r="61" spans="2:6" ht="15.75">
      <c r="B61" s="268"/>
      <c r="C61" s="268"/>
      <c r="D61" s="268"/>
      <c r="E61" s="268"/>
      <c r="F61" s="268"/>
    </row>
    <row r="62" spans="2:6" ht="15.75">
      <c r="B62" s="268"/>
      <c r="C62" s="268"/>
      <c r="D62" s="268"/>
      <c r="E62" s="268"/>
      <c r="F62" s="268"/>
    </row>
    <row r="63" spans="2:6" ht="15.75">
      <c r="B63" s="268"/>
      <c r="C63" s="268"/>
      <c r="D63" s="268"/>
      <c r="E63" s="268"/>
      <c r="F63" s="268"/>
    </row>
    <row r="64" spans="2:6" ht="15.75">
      <c r="B64" s="268"/>
      <c r="C64" s="268"/>
      <c r="D64" s="268"/>
      <c r="E64" s="268"/>
      <c r="F64" s="268"/>
    </row>
    <row r="65" spans="2:6" ht="15.75">
      <c r="B65" s="268"/>
      <c r="C65" s="268"/>
      <c r="D65" s="268"/>
      <c r="E65" s="268"/>
      <c r="F65" s="268"/>
    </row>
    <row r="66" spans="2:6" ht="15.75">
      <c r="B66" s="268"/>
      <c r="C66" s="268"/>
      <c r="D66" s="268"/>
      <c r="E66" s="268"/>
      <c r="F66" s="268"/>
    </row>
    <row r="67" spans="2:6" ht="15.75">
      <c r="B67" s="268"/>
      <c r="C67" s="268"/>
      <c r="D67" s="268"/>
      <c r="E67" s="268"/>
      <c r="F67" s="268"/>
    </row>
    <row r="68" spans="2:6" ht="15.75">
      <c r="B68" s="268"/>
      <c r="C68" s="268"/>
      <c r="D68" s="268"/>
      <c r="E68" s="268"/>
      <c r="F68" s="268"/>
    </row>
    <row r="69" spans="2:6" ht="15.75">
      <c r="B69" s="268"/>
      <c r="C69" s="268"/>
      <c r="D69" s="268"/>
      <c r="E69" s="268"/>
      <c r="F69" s="268"/>
    </row>
    <row r="70" spans="2:6" ht="15.75">
      <c r="B70" s="268"/>
      <c r="C70" s="268"/>
      <c r="D70" s="268"/>
      <c r="E70" s="268"/>
      <c r="F70" s="268"/>
    </row>
    <row r="71" spans="2:6" ht="15.75">
      <c r="B71" s="268"/>
      <c r="C71" s="268"/>
      <c r="D71" s="268"/>
      <c r="E71" s="268"/>
      <c r="F71" s="268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4.00390625" style="135" customWidth="1"/>
    <col min="2" max="2" width="6.00390625" style="135" customWidth="1"/>
    <col min="3" max="3" width="3.375" style="135" customWidth="1"/>
    <col min="4" max="4" width="4.375" style="135" customWidth="1"/>
    <col min="5" max="5" width="4.125" style="135" customWidth="1"/>
    <col min="6" max="6" width="62.00390625" style="135" customWidth="1"/>
    <col min="7" max="7" width="12.25390625" style="135" customWidth="1"/>
    <col min="8" max="16384" width="9.125" style="135" customWidth="1"/>
  </cols>
  <sheetData>
    <row r="1" spans="1:6" s="4" customFormat="1" ht="15.75">
      <c r="A1" s="8"/>
      <c r="B1" s="8"/>
      <c r="C1" s="225"/>
      <c r="D1" s="225"/>
      <c r="E1" s="274"/>
      <c r="F1" s="240" t="s">
        <v>364</v>
      </c>
    </row>
    <row r="2" spans="1:6" s="4" customFormat="1" ht="15.75">
      <c r="A2" s="8"/>
      <c r="B2" s="8"/>
      <c r="C2" s="225"/>
      <c r="D2" s="225"/>
      <c r="E2" s="274"/>
      <c r="F2" s="240" t="s">
        <v>164</v>
      </c>
    </row>
    <row r="3" spans="1:6" s="4" customFormat="1" ht="15.75">
      <c r="A3" s="8"/>
      <c r="B3" s="8"/>
      <c r="C3" s="225"/>
      <c r="D3" s="225"/>
      <c r="E3" s="274"/>
      <c r="F3" s="240" t="s">
        <v>191</v>
      </c>
    </row>
    <row r="4" spans="1:5" s="4" customFormat="1" ht="15.75">
      <c r="A4" s="8"/>
      <c r="B4" s="8"/>
      <c r="C4" s="225"/>
      <c r="D4" s="225"/>
      <c r="E4" s="274"/>
    </row>
    <row r="5" s="4" customFormat="1" ht="12.75" customHeight="1"/>
    <row r="6" spans="1:6" s="4" customFormat="1" ht="16.5" customHeight="1">
      <c r="A6" s="417" t="s">
        <v>512</v>
      </c>
      <c r="B6" s="417"/>
      <c r="C6" s="417"/>
      <c r="D6" s="417"/>
      <c r="E6" s="417"/>
      <c r="F6" s="417"/>
    </row>
    <row r="7" spans="1:6" ht="12.75">
      <c r="A7" s="259"/>
      <c r="B7" s="259"/>
      <c r="C7" s="259"/>
      <c r="D7" s="259"/>
      <c r="E7" s="259"/>
      <c r="F7" s="259"/>
    </row>
    <row r="8" spans="1:7" ht="39" customHeight="1">
      <c r="A8" s="402"/>
      <c r="B8" s="402"/>
      <c r="C8" s="402"/>
      <c r="D8" s="402"/>
      <c r="E8" s="402"/>
      <c r="F8" s="275" t="s">
        <v>202</v>
      </c>
      <c r="G8" s="138" t="s">
        <v>5</v>
      </c>
    </row>
    <row r="9" spans="1:7" s="276" customFormat="1" ht="12.75">
      <c r="A9" s="419">
        <v>1</v>
      </c>
      <c r="B9" s="419"/>
      <c r="C9" s="419"/>
      <c r="D9" s="419"/>
      <c r="E9" s="419"/>
      <c r="F9" s="140">
        <v>2</v>
      </c>
      <c r="G9" s="140">
        <v>3</v>
      </c>
    </row>
    <row r="10" spans="1:7" s="20" customFormat="1" ht="12.75">
      <c r="A10" s="18"/>
      <c r="B10" s="18"/>
      <c r="C10" s="18"/>
      <c r="D10" s="18"/>
      <c r="E10" s="18"/>
      <c r="F10" s="277" t="s">
        <v>203</v>
      </c>
      <c r="G10" s="278">
        <f>G11+G17+G23+G27+G35+G42+G47+G57+G68</f>
        <v>15906</v>
      </c>
    </row>
    <row r="11" spans="1:7" s="20" customFormat="1" ht="12.75">
      <c r="A11" s="18" t="s">
        <v>204</v>
      </c>
      <c r="B11" s="18" t="s">
        <v>206</v>
      </c>
      <c r="C11" s="18" t="s">
        <v>207</v>
      </c>
      <c r="D11" s="18" t="s">
        <v>208</v>
      </c>
      <c r="E11" s="18" t="s">
        <v>209</v>
      </c>
      <c r="F11" s="277" t="s">
        <v>210</v>
      </c>
      <c r="G11" s="278">
        <f>G12</f>
        <v>6861</v>
      </c>
    </row>
    <row r="12" spans="1:7" s="20" customFormat="1" ht="12.75">
      <c r="A12" s="16" t="s">
        <v>204</v>
      </c>
      <c r="B12" s="16" t="s">
        <v>211</v>
      </c>
      <c r="C12" s="16" t="s">
        <v>142</v>
      </c>
      <c r="D12" s="16" t="s">
        <v>208</v>
      </c>
      <c r="E12" s="16" t="s">
        <v>212</v>
      </c>
      <c r="F12" s="279" t="s">
        <v>213</v>
      </c>
      <c r="G12" s="30">
        <f>G13+G15+G14+G16</f>
        <v>6861</v>
      </c>
    </row>
    <row r="13" spans="1:7" s="281" customFormat="1" ht="54" customHeight="1">
      <c r="A13" s="17" t="s">
        <v>204</v>
      </c>
      <c r="B13" s="17" t="s">
        <v>214</v>
      </c>
      <c r="C13" s="17" t="s">
        <v>142</v>
      </c>
      <c r="D13" s="17" t="s">
        <v>208</v>
      </c>
      <c r="E13" s="17" t="s">
        <v>212</v>
      </c>
      <c r="F13" s="63" t="s">
        <v>215</v>
      </c>
      <c r="G13" s="280">
        <v>6745</v>
      </c>
    </row>
    <row r="14" spans="1:7" ht="80.25" customHeight="1">
      <c r="A14" s="17" t="s">
        <v>204</v>
      </c>
      <c r="B14" s="17" t="s">
        <v>216</v>
      </c>
      <c r="C14" s="17" t="s">
        <v>142</v>
      </c>
      <c r="D14" s="17" t="s">
        <v>208</v>
      </c>
      <c r="E14" s="17" t="s">
        <v>212</v>
      </c>
      <c r="F14" s="282" t="s">
        <v>217</v>
      </c>
      <c r="G14" s="280">
        <v>76</v>
      </c>
    </row>
    <row r="15" spans="1:7" ht="39.75" customHeight="1">
      <c r="A15" s="17" t="s">
        <v>204</v>
      </c>
      <c r="B15" s="17" t="s">
        <v>218</v>
      </c>
      <c r="C15" s="17" t="s">
        <v>142</v>
      </c>
      <c r="D15" s="17" t="s">
        <v>208</v>
      </c>
      <c r="E15" s="17" t="s">
        <v>212</v>
      </c>
      <c r="F15" s="283" t="s">
        <v>219</v>
      </c>
      <c r="G15" s="280">
        <v>40</v>
      </c>
    </row>
    <row r="16" spans="1:7" ht="69" customHeight="1" hidden="1">
      <c r="A16" s="17" t="s">
        <v>204</v>
      </c>
      <c r="B16" s="17" t="s">
        <v>421</v>
      </c>
      <c r="C16" s="17" t="s">
        <v>142</v>
      </c>
      <c r="D16" s="17" t="s">
        <v>208</v>
      </c>
      <c r="E16" s="17" t="s">
        <v>212</v>
      </c>
      <c r="F16" s="283" t="s">
        <v>433</v>
      </c>
      <c r="G16" s="280">
        <v>0</v>
      </c>
    </row>
    <row r="17" spans="1:7" s="284" customFormat="1" ht="27.75" customHeight="1">
      <c r="A17" s="18" t="s">
        <v>422</v>
      </c>
      <c r="B17" s="18" t="s">
        <v>206</v>
      </c>
      <c r="C17" s="18" t="s">
        <v>207</v>
      </c>
      <c r="D17" s="18" t="s">
        <v>208</v>
      </c>
      <c r="E17" s="18" t="s">
        <v>209</v>
      </c>
      <c r="F17" s="202" t="s">
        <v>423</v>
      </c>
      <c r="G17" s="278">
        <f>G18</f>
        <v>1902</v>
      </c>
    </row>
    <row r="18" spans="1:7" ht="27" customHeight="1">
      <c r="A18" s="16" t="s">
        <v>422</v>
      </c>
      <c r="B18" s="16" t="s">
        <v>211</v>
      </c>
      <c r="C18" s="16" t="s">
        <v>142</v>
      </c>
      <c r="D18" s="16" t="s">
        <v>208</v>
      </c>
      <c r="E18" s="16" t="s">
        <v>212</v>
      </c>
      <c r="F18" s="285" t="s">
        <v>424</v>
      </c>
      <c r="G18" s="30">
        <f>G19+G20+G21+G22</f>
        <v>1902</v>
      </c>
    </row>
    <row r="19" spans="1:7" ht="51">
      <c r="A19" s="286" t="s">
        <v>422</v>
      </c>
      <c r="B19" s="286" t="s">
        <v>446</v>
      </c>
      <c r="C19" s="43" t="s">
        <v>142</v>
      </c>
      <c r="D19" s="43" t="s">
        <v>208</v>
      </c>
      <c r="E19" s="43" t="s">
        <v>212</v>
      </c>
      <c r="F19" s="283" t="s">
        <v>668</v>
      </c>
      <c r="G19" s="280">
        <v>629.5</v>
      </c>
    </row>
    <row r="20" spans="1:7" ht="63.75">
      <c r="A20" s="286" t="s">
        <v>422</v>
      </c>
      <c r="B20" s="286" t="s">
        <v>447</v>
      </c>
      <c r="C20" s="43" t="s">
        <v>142</v>
      </c>
      <c r="D20" s="43" t="s">
        <v>208</v>
      </c>
      <c r="E20" s="43" t="s">
        <v>212</v>
      </c>
      <c r="F20" s="149" t="s">
        <v>669</v>
      </c>
      <c r="G20" s="280">
        <v>5.5</v>
      </c>
    </row>
    <row r="21" spans="1:7" ht="51">
      <c r="A21" s="286" t="s">
        <v>422</v>
      </c>
      <c r="B21" s="286" t="s">
        <v>448</v>
      </c>
      <c r="C21" s="43" t="s">
        <v>142</v>
      </c>
      <c r="D21" s="43" t="s">
        <v>208</v>
      </c>
      <c r="E21" s="43" t="s">
        <v>212</v>
      </c>
      <c r="F21" s="283" t="s">
        <v>0</v>
      </c>
      <c r="G21" s="280">
        <v>1267</v>
      </c>
    </row>
    <row r="22" spans="1:7" ht="51" hidden="1">
      <c r="A22" s="43" t="s">
        <v>422</v>
      </c>
      <c r="B22" s="286" t="s">
        <v>449</v>
      </c>
      <c r="C22" s="43" t="s">
        <v>142</v>
      </c>
      <c r="D22" s="43" t="s">
        <v>208</v>
      </c>
      <c r="E22" s="43" t="s">
        <v>212</v>
      </c>
      <c r="F22" s="283" t="s">
        <v>133</v>
      </c>
      <c r="G22" s="280">
        <v>0</v>
      </c>
    </row>
    <row r="23" spans="1:7" ht="12.75" customHeight="1">
      <c r="A23" s="18" t="s">
        <v>220</v>
      </c>
      <c r="B23" s="18" t="s">
        <v>206</v>
      </c>
      <c r="C23" s="18" t="s">
        <v>207</v>
      </c>
      <c r="D23" s="18" t="s">
        <v>208</v>
      </c>
      <c r="E23" s="18" t="s">
        <v>209</v>
      </c>
      <c r="F23" s="287" t="s">
        <v>221</v>
      </c>
      <c r="G23" s="278">
        <f>G24</f>
        <v>60.5</v>
      </c>
    </row>
    <row r="24" spans="1:7" s="288" customFormat="1" ht="13.5" customHeight="1">
      <c r="A24" s="16" t="s">
        <v>220</v>
      </c>
      <c r="B24" s="16" t="s">
        <v>222</v>
      </c>
      <c r="C24" s="16" t="s">
        <v>142</v>
      </c>
      <c r="D24" s="16" t="s">
        <v>208</v>
      </c>
      <c r="E24" s="16" t="s">
        <v>212</v>
      </c>
      <c r="F24" s="285" t="s">
        <v>223</v>
      </c>
      <c r="G24" s="30">
        <f>G25+G26</f>
        <v>60.5</v>
      </c>
    </row>
    <row r="25" spans="1:7" s="288" customFormat="1" ht="13.5">
      <c r="A25" s="17" t="s">
        <v>220</v>
      </c>
      <c r="B25" s="17" t="s">
        <v>224</v>
      </c>
      <c r="C25" s="17" t="s">
        <v>142</v>
      </c>
      <c r="D25" s="17" t="s">
        <v>208</v>
      </c>
      <c r="E25" s="17" t="s">
        <v>212</v>
      </c>
      <c r="F25" s="283" t="s">
        <v>223</v>
      </c>
      <c r="G25" s="280">
        <v>60.5</v>
      </c>
    </row>
    <row r="26" spans="1:7" s="289" customFormat="1" ht="24" customHeight="1" hidden="1">
      <c r="A26" s="17" t="s">
        <v>220</v>
      </c>
      <c r="B26" s="17" t="s">
        <v>225</v>
      </c>
      <c r="C26" s="17" t="s">
        <v>142</v>
      </c>
      <c r="D26" s="17" t="s">
        <v>208</v>
      </c>
      <c r="E26" s="17" t="s">
        <v>212</v>
      </c>
      <c r="F26" s="283" t="s">
        <v>226</v>
      </c>
      <c r="G26" s="280"/>
    </row>
    <row r="27" spans="1:7" ht="15" customHeight="1">
      <c r="A27" s="18" t="s">
        <v>227</v>
      </c>
      <c r="B27" s="18" t="s">
        <v>206</v>
      </c>
      <c r="C27" s="18" t="s">
        <v>207</v>
      </c>
      <c r="D27" s="18" t="s">
        <v>208</v>
      </c>
      <c r="E27" s="18" t="s">
        <v>209</v>
      </c>
      <c r="F27" s="277" t="s">
        <v>230</v>
      </c>
      <c r="G27" s="278">
        <f>G28+G29</f>
        <v>4275</v>
      </c>
    </row>
    <row r="28" spans="1:7" ht="38.25" customHeight="1">
      <c r="A28" s="17" t="s">
        <v>227</v>
      </c>
      <c r="B28" s="17" t="s">
        <v>231</v>
      </c>
      <c r="C28" s="17" t="s">
        <v>153</v>
      </c>
      <c r="D28" s="17" t="s">
        <v>208</v>
      </c>
      <c r="E28" s="17" t="s">
        <v>212</v>
      </c>
      <c r="F28" s="290" t="s">
        <v>309</v>
      </c>
      <c r="G28" s="280">
        <v>1510</v>
      </c>
    </row>
    <row r="29" spans="1:7" s="20" customFormat="1" ht="12.75">
      <c r="A29" s="16" t="s">
        <v>227</v>
      </c>
      <c r="B29" s="16" t="s">
        <v>232</v>
      </c>
      <c r="C29" s="16" t="s">
        <v>207</v>
      </c>
      <c r="D29" s="16" t="s">
        <v>208</v>
      </c>
      <c r="E29" s="16" t="s">
        <v>212</v>
      </c>
      <c r="F29" s="291" t="s">
        <v>233</v>
      </c>
      <c r="G29" s="30">
        <f>G30+G31</f>
        <v>2765</v>
      </c>
    </row>
    <row r="30" spans="1:7" s="20" customFormat="1" ht="27" customHeight="1">
      <c r="A30" s="17" t="s">
        <v>227</v>
      </c>
      <c r="B30" s="17" t="s">
        <v>97</v>
      </c>
      <c r="C30" s="17" t="s">
        <v>153</v>
      </c>
      <c r="D30" s="17" t="s">
        <v>235</v>
      </c>
      <c r="E30" s="17" t="s">
        <v>212</v>
      </c>
      <c r="F30" s="282" t="s">
        <v>98</v>
      </c>
      <c r="G30" s="280">
        <v>305</v>
      </c>
    </row>
    <row r="31" spans="1:7" ht="31.5" customHeight="1">
      <c r="A31" s="17" t="s">
        <v>227</v>
      </c>
      <c r="B31" s="17" t="s">
        <v>99</v>
      </c>
      <c r="C31" s="17" t="s">
        <v>153</v>
      </c>
      <c r="D31" s="17" t="s">
        <v>235</v>
      </c>
      <c r="E31" s="17" t="s">
        <v>212</v>
      </c>
      <c r="F31" s="282" t="s">
        <v>100</v>
      </c>
      <c r="G31" s="280">
        <v>2460</v>
      </c>
    </row>
    <row r="32" spans="1:7" s="284" customFormat="1" ht="25.5" hidden="1">
      <c r="A32" s="18" t="s">
        <v>236</v>
      </c>
      <c r="B32" s="18" t="s">
        <v>206</v>
      </c>
      <c r="C32" s="18" t="s">
        <v>207</v>
      </c>
      <c r="D32" s="18" t="s">
        <v>208</v>
      </c>
      <c r="E32" s="18" t="s">
        <v>207</v>
      </c>
      <c r="F32" s="196" t="s">
        <v>237</v>
      </c>
      <c r="G32" s="278"/>
    </row>
    <row r="33" spans="1:7" ht="12.75" hidden="1">
      <c r="A33" s="17" t="s">
        <v>236</v>
      </c>
      <c r="B33" s="17" t="s">
        <v>238</v>
      </c>
      <c r="C33" s="17" t="s">
        <v>207</v>
      </c>
      <c r="D33" s="17" t="s">
        <v>208</v>
      </c>
      <c r="E33" s="17" t="s">
        <v>212</v>
      </c>
      <c r="F33" s="290" t="s">
        <v>239</v>
      </c>
      <c r="G33" s="280"/>
    </row>
    <row r="34" spans="1:7" ht="12.75" hidden="1">
      <c r="A34" s="17" t="s">
        <v>236</v>
      </c>
      <c r="B34" s="17" t="s">
        <v>240</v>
      </c>
      <c r="C34" s="17" t="s">
        <v>207</v>
      </c>
      <c r="D34" s="17" t="s">
        <v>208</v>
      </c>
      <c r="E34" s="17" t="s">
        <v>212</v>
      </c>
      <c r="F34" s="290" t="s">
        <v>245</v>
      </c>
      <c r="G34" s="280"/>
    </row>
    <row r="35" spans="1:7" s="284" customFormat="1" ht="30" customHeight="1">
      <c r="A35" s="18" t="s">
        <v>180</v>
      </c>
      <c r="B35" s="18" t="s">
        <v>206</v>
      </c>
      <c r="C35" s="18" t="s">
        <v>207</v>
      </c>
      <c r="D35" s="18" t="s">
        <v>208</v>
      </c>
      <c r="E35" s="18" t="s">
        <v>209</v>
      </c>
      <c r="F35" s="292" t="s">
        <v>247</v>
      </c>
      <c r="G35" s="278">
        <f>G36+G41</f>
        <v>2500</v>
      </c>
    </row>
    <row r="36" spans="1:7" s="20" customFormat="1" ht="64.5" customHeight="1">
      <c r="A36" s="16" t="s">
        <v>180</v>
      </c>
      <c r="B36" s="16" t="s">
        <v>248</v>
      </c>
      <c r="C36" s="16" t="s">
        <v>207</v>
      </c>
      <c r="D36" s="16" t="s">
        <v>208</v>
      </c>
      <c r="E36" s="16" t="s">
        <v>249</v>
      </c>
      <c r="F36" s="291" t="s">
        <v>274</v>
      </c>
      <c r="G36" s="30">
        <f>G37+G38</f>
        <v>2500</v>
      </c>
    </row>
    <row r="37" spans="1:7" ht="63.75" customHeight="1">
      <c r="A37" s="17" t="s">
        <v>180</v>
      </c>
      <c r="B37" s="17" t="s">
        <v>275</v>
      </c>
      <c r="C37" s="17" t="s">
        <v>153</v>
      </c>
      <c r="D37" s="17" t="s">
        <v>208</v>
      </c>
      <c r="E37" s="17" t="s">
        <v>249</v>
      </c>
      <c r="F37" s="293" t="s">
        <v>79</v>
      </c>
      <c r="G37" s="280">
        <v>1500</v>
      </c>
    </row>
    <row r="38" spans="1:7" ht="56.25" customHeight="1">
      <c r="A38" s="17" t="s">
        <v>180</v>
      </c>
      <c r="B38" s="17" t="s">
        <v>276</v>
      </c>
      <c r="C38" s="17" t="s">
        <v>153</v>
      </c>
      <c r="D38" s="17" t="s">
        <v>208</v>
      </c>
      <c r="E38" s="17" t="s">
        <v>249</v>
      </c>
      <c r="F38" s="294" t="s">
        <v>81</v>
      </c>
      <c r="G38" s="280">
        <v>1000</v>
      </c>
    </row>
    <row r="39" spans="1:7" ht="27.75" customHeight="1" hidden="1">
      <c r="A39" s="17" t="s">
        <v>180</v>
      </c>
      <c r="B39" s="17" t="s">
        <v>82</v>
      </c>
      <c r="C39" s="17" t="s">
        <v>153</v>
      </c>
      <c r="D39" s="17" t="s">
        <v>208</v>
      </c>
      <c r="E39" s="17" t="s">
        <v>249</v>
      </c>
      <c r="F39" s="294" t="s">
        <v>454</v>
      </c>
      <c r="G39" s="280">
        <v>0</v>
      </c>
    </row>
    <row r="40" spans="1:7" ht="28.5" customHeight="1" hidden="1">
      <c r="A40" s="17" t="s">
        <v>180</v>
      </c>
      <c r="B40" s="17" t="s">
        <v>83</v>
      </c>
      <c r="C40" s="17" t="s">
        <v>153</v>
      </c>
      <c r="D40" s="17" t="s">
        <v>208</v>
      </c>
      <c r="E40" s="17" t="s">
        <v>249</v>
      </c>
      <c r="F40" s="294" t="s">
        <v>456</v>
      </c>
      <c r="G40" s="280">
        <v>0</v>
      </c>
    </row>
    <row r="41" spans="1:7" s="20" customFormat="1" ht="54" customHeight="1" hidden="1">
      <c r="A41" s="16" t="s">
        <v>180</v>
      </c>
      <c r="B41" s="16" t="s">
        <v>277</v>
      </c>
      <c r="C41" s="16" t="s">
        <v>153</v>
      </c>
      <c r="D41" s="16" t="s">
        <v>208</v>
      </c>
      <c r="E41" s="16" t="s">
        <v>249</v>
      </c>
      <c r="F41" s="19" t="s">
        <v>459</v>
      </c>
      <c r="G41" s="30">
        <v>0</v>
      </c>
    </row>
    <row r="42" spans="1:7" s="284" customFormat="1" ht="27" customHeight="1">
      <c r="A42" s="18" t="s">
        <v>278</v>
      </c>
      <c r="B42" s="18" t="s">
        <v>206</v>
      </c>
      <c r="C42" s="18" t="s">
        <v>207</v>
      </c>
      <c r="D42" s="18" t="s">
        <v>208</v>
      </c>
      <c r="E42" s="18" t="s">
        <v>209</v>
      </c>
      <c r="F42" s="202" t="s">
        <v>279</v>
      </c>
      <c r="G42" s="278">
        <f>G43</f>
        <v>110</v>
      </c>
    </row>
    <row r="43" spans="1:7" s="20" customFormat="1" ht="12.75">
      <c r="A43" s="16" t="s">
        <v>278</v>
      </c>
      <c r="B43" s="16" t="s">
        <v>280</v>
      </c>
      <c r="C43" s="16" t="s">
        <v>207</v>
      </c>
      <c r="D43" s="16" t="s">
        <v>208</v>
      </c>
      <c r="E43" s="16" t="s">
        <v>281</v>
      </c>
      <c r="F43" s="285" t="s">
        <v>282</v>
      </c>
      <c r="G43" s="30">
        <f>G44</f>
        <v>110</v>
      </c>
    </row>
    <row r="44" spans="1:7" ht="12.75">
      <c r="A44" s="17" t="s">
        <v>278</v>
      </c>
      <c r="B44" s="17" t="s">
        <v>283</v>
      </c>
      <c r="C44" s="17" t="s">
        <v>207</v>
      </c>
      <c r="D44" s="17" t="s">
        <v>208</v>
      </c>
      <c r="E44" s="17" t="s">
        <v>281</v>
      </c>
      <c r="F44" s="75" t="s">
        <v>284</v>
      </c>
      <c r="G44" s="280">
        <f>G45</f>
        <v>110</v>
      </c>
    </row>
    <row r="45" spans="1:7" ht="27" customHeight="1">
      <c r="A45" s="17" t="s">
        <v>278</v>
      </c>
      <c r="B45" s="17" t="s">
        <v>285</v>
      </c>
      <c r="C45" s="17" t="s">
        <v>153</v>
      </c>
      <c r="D45" s="17" t="s">
        <v>208</v>
      </c>
      <c r="E45" s="17" t="s">
        <v>281</v>
      </c>
      <c r="F45" s="75" t="s">
        <v>84</v>
      </c>
      <c r="G45" s="280">
        <v>110</v>
      </c>
    </row>
    <row r="46" spans="1:7" ht="18" customHeight="1" hidden="1">
      <c r="A46" s="17" t="s">
        <v>278</v>
      </c>
      <c r="B46" s="17" t="s">
        <v>85</v>
      </c>
      <c r="C46" s="17" t="s">
        <v>153</v>
      </c>
      <c r="D46" s="17" t="s">
        <v>208</v>
      </c>
      <c r="E46" s="17" t="s">
        <v>281</v>
      </c>
      <c r="F46" s="75" t="s">
        <v>463</v>
      </c>
      <c r="G46" s="280">
        <v>0</v>
      </c>
    </row>
    <row r="47" spans="1:7" ht="26.25" customHeight="1">
      <c r="A47" s="18" t="s">
        <v>286</v>
      </c>
      <c r="B47" s="18" t="s">
        <v>206</v>
      </c>
      <c r="C47" s="18" t="s">
        <v>207</v>
      </c>
      <c r="D47" s="18" t="s">
        <v>208</v>
      </c>
      <c r="E47" s="18" t="s">
        <v>209</v>
      </c>
      <c r="F47" s="295" t="s">
        <v>287</v>
      </c>
      <c r="G47" s="278">
        <f>G56+G49</f>
        <v>194</v>
      </c>
    </row>
    <row r="48" spans="1:7" ht="27.75" customHeight="1" hidden="1">
      <c r="A48" s="17" t="s">
        <v>286</v>
      </c>
      <c r="B48" s="17" t="s">
        <v>293</v>
      </c>
      <c r="C48" s="17" t="s">
        <v>153</v>
      </c>
      <c r="D48" s="17" t="s">
        <v>208</v>
      </c>
      <c r="E48" s="17" t="s">
        <v>426</v>
      </c>
      <c r="F48" s="252" t="s">
        <v>465</v>
      </c>
      <c r="G48" s="280">
        <v>0</v>
      </c>
    </row>
    <row r="49" spans="1:7" ht="63" customHeight="1" hidden="1">
      <c r="A49" s="17" t="s">
        <v>286</v>
      </c>
      <c r="B49" s="17" t="s">
        <v>425</v>
      </c>
      <c r="C49" s="17" t="s">
        <v>153</v>
      </c>
      <c r="D49" s="17" t="s">
        <v>208</v>
      </c>
      <c r="E49" s="17" t="s">
        <v>426</v>
      </c>
      <c r="F49" s="293" t="s">
        <v>86</v>
      </c>
      <c r="G49" s="280">
        <v>0</v>
      </c>
    </row>
    <row r="50" spans="1:7" ht="69" customHeight="1" hidden="1">
      <c r="A50" s="17" t="s">
        <v>286</v>
      </c>
      <c r="B50" s="17" t="s">
        <v>87</v>
      </c>
      <c r="C50" s="17" t="s">
        <v>153</v>
      </c>
      <c r="D50" s="17" t="s">
        <v>208</v>
      </c>
      <c r="E50" s="17" t="s">
        <v>426</v>
      </c>
      <c r="F50" s="252" t="s">
        <v>472</v>
      </c>
      <c r="G50" s="280">
        <v>0</v>
      </c>
    </row>
    <row r="51" spans="1:7" ht="69" customHeight="1" hidden="1">
      <c r="A51" s="17" t="s">
        <v>286</v>
      </c>
      <c r="B51" s="17" t="s">
        <v>425</v>
      </c>
      <c r="C51" s="17" t="s">
        <v>153</v>
      </c>
      <c r="D51" s="17" t="s">
        <v>208</v>
      </c>
      <c r="E51" s="17" t="s">
        <v>88</v>
      </c>
      <c r="F51" s="252" t="s">
        <v>474</v>
      </c>
      <c r="G51" s="280">
        <v>0</v>
      </c>
    </row>
    <row r="52" spans="1:7" ht="70.5" customHeight="1" hidden="1">
      <c r="A52" s="17" t="s">
        <v>286</v>
      </c>
      <c r="B52" s="17" t="s">
        <v>87</v>
      </c>
      <c r="C52" s="17" t="s">
        <v>153</v>
      </c>
      <c r="D52" s="17" t="s">
        <v>208</v>
      </c>
      <c r="E52" s="17" t="s">
        <v>88</v>
      </c>
      <c r="F52" s="252" t="s">
        <v>474</v>
      </c>
      <c r="G52" s="280">
        <v>0</v>
      </c>
    </row>
    <row r="53" spans="1:7" ht="42.75" customHeight="1" hidden="1">
      <c r="A53" s="17" t="s">
        <v>286</v>
      </c>
      <c r="B53" s="17" t="s">
        <v>89</v>
      </c>
      <c r="C53" s="17" t="s">
        <v>153</v>
      </c>
      <c r="D53" s="17" t="s">
        <v>208</v>
      </c>
      <c r="E53" s="17" t="s">
        <v>426</v>
      </c>
      <c r="F53" s="252" t="s">
        <v>476</v>
      </c>
      <c r="G53" s="280">
        <v>0</v>
      </c>
    </row>
    <row r="54" spans="1:7" ht="40.5" customHeight="1" hidden="1">
      <c r="A54" s="17" t="s">
        <v>286</v>
      </c>
      <c r="B54" s="17" t="s">
        <v>89</v>
      </c>
      <c r="C54" s="17" t="s">
        <v>153</v>
      </c>
      <c r="D54" s="17" t="s">
        <v>208</v>
      </c>
      <c r="E54" s="17" t="s">
        <v>88</v>
      </c>
      <c r="F54" s="252" t="s">
        <v>478</v>
      </c>
      <c r="G54" s="280">
        <v>0</v>
      </c>
    </row>
    <row r="55" spans="1:7" ht="26.25" customHeight="1" hidden="1">
      <c r="A55" s="17" t="s">
        <v>286</v>
      </c>
      <c r="B55" s="17" t="s">
        <v>240</v>
      </c>
      <c r="C55" s="17" t="s">
        <v>153</v>
      </c>
      <c r="D55" s="17" t="s">
        <v>208</v>
      </c>
      <c r="E55" s="17" t="s">
        <v>90</v>
      </c>
      <c r="F55" s="252" t="s">
        <v>480</v>
      </c>
      <c r="G55" s="280">
        <v>0</v>
      </c>
    </row>
    <row r="56" spans="1:7" ht="41.25" customHeight="1">
      <c r="A56" s="17" t="s">
        <v>286</v>
      </c>
      <c r="B56" s="17" t="s">
        <v>234</v>
      </c>
      <c r="C56" s="17" t="s">
        <v>153</v>
      </c>
      <c r="D56" s="17" t="s">
        <v>208</v>
      </c>
      <c r="E56" s="17" t="s">
        <v>288</v>
      </c>
      <c r="F56" s="293" t="s">
        <v>91</v>
      </c>
      <c r="G56" s="280">
        <v>194</v>
      </c>
    </row>
    <row r="57" spans="1:7" s="284" customFormat="1" ht="16.5" customHeight="1">
      <c r="A57" s="18" t="s">
        <v>427</v>
      </c>
      <c r="B57" s="18" t="s">
        <v>206</v>
      </c>
      <c r="C57" s="18" t="s">
        <v>207</v>
      </c>
      <c r="D57" s="18" t="s">
        <v>208</v>
      </c>
      <c r="E57" s="18" t="s">
        <v>209</v>
      </c>
      <c r="F57" s="295" t="s">
        <v>428</v>
      </c>
      <c r="G57" s="278">
        <f>G66</f>
        <v>3.5</v>
      </c>
    </row>
    <row r="58" spans="1:7" s="284" customFormat="1" ht="42.75" customHeight="1" hidden="1">
      <c r="A58" s="17" t="s">
        <v>427</v>
      </c>
      <c r="B58" s="17" t="s">
        <v>92</v>
      </c>
      <c r="C58" s="17" t="s">
        <v>153</v>
      </c>
      <c r="D58" s="17" t="s">
        <v>208</v>
      </c>
      <c r="E58" s="17" t="s">
        <v>431</v>
      </c>
      <c r="F58" s="252" t="s">
        <v>522</v>
      </c>
      <c r="G58" s="280"/>
    </row>
    <row r="59" spans="1:7" s="284" customFormat="1" ht="55.5" customHeight="1" hidden="1">
      <c r="A59" s="17" t="s">
        <v>427</v>
      </c>
      <c r="B59" s="17" t="s">
        <v>93</v>
      </c>
      <c r="C59" s="17" t="s">
        <v>153</v>
      </c>
      <c r="D59" s="17" t="s">
        <v>208</v>
      </c>
      <c r="E59" s="17" t="s">
        <v>431</v>
      </c>
      <c r="F59" s="252" t="s">
        <v>526</v>
      </c>
      <c r="G59" s="280"/>
    </row>
    <row r="60" spans="1:7" s="284" customFormat="1" ht="41.25" customHeight="1" hidden="1">
      <c r="A60" s="17" t="s">
        <v>427</v>
      </c>
      <c r="B60" s="17" t="s">
        <v>94</v>
      </c>
      <c r="C60" s="17" t="s">
        <v>153</v>
      </c>
      <c r="D60" s="17" t="s">
        <v>208</v>
      </c>
      <c r="E60" s="17" t="s">
        <v>431</v>
      </c>
      <c r="F60" s="252" t="s">
        <v>528</v>
      </c>
      <c r="G60" s="280"/>
    </row>
    <row r="61" spans="1:7" s="284" customFormat="1" ht="43.5" customHeight="1" hidden="1">
      <c r="A61" s="17" t="s">
        <v>427</v>
      </c>
      <c r="B61" s="17" t="s">
        <v>95</v>
      </c>
      <c r="C61" s="17" t="s">
        <v>153</v>
      </c>
      <c r="D61" s="17" t="s">
        <v>208</v>
      </c>
      <c r="E61" s="17" t="s">
        <v>431</v>
      </c>
      <c r="F61" s="252" t="s">
        <v>530</v>
      </c>
      <c r="G61" s="280"/>
    </row>
    <row r="62" spans="1:7" s="284" customFormat="1" ht="55.5" customHeight="1" hidden="1">
      <c r="A62" s="17" t="s">
        <v>427</v>
      </c>
      <c r="B62" s="17" t="s">
        <v>96</v>
      </c>
      <c r="C62" s="17" t="s">
        <v>153</v>
      </c>
      <c r="D62" s="17" t="s">
        <v>208</v>
      </c>
      <c r="E62" s="17" t="s">
        <v>431</v>
      </c>
      <c r="F62" s="252" t="s">
        <v>101</v>
      </c>
      <c r="G62" s="280"/>
    </row>
    <row r="63" spans="1:7" s="284" customFormat="1" ht="54" customHeight="1" hidden="1">
      <c r="A63" s="17" t="s">
        <v>427</v>
      </c>
      <c r="B63" s="17" t="s">
        <v>102</v>
      </c>
      <c r="C63" s="17" t="s">
        <v>153</v>
      </c>
      <c r="D63" s="17" t="s">
        <v>208</v>
      </c>
      <c r="E63" s="17" t="s">
        <v>431</v>
      </c>
      <c r="F63" s="252" t="s">
        <v>533</v>
      </c>
      <c r="G63" s="280"/>
    </row>
    <row r="64" spans="1:7" s="284" customFormat="1" ht="69" customHeight="1" hidden="1">
      <c r="A64" s="17" t="s">
        <v>427</v>
      </c>
      <c r="B64" s="17" t="s">
        <v>103</v>
      </c>
      <c r="C64" s="17" t="s">
        <v>153</v>
      </c>
      <c r="D64" s="17" t="s">
        <v>208</v>
      </c>
      <c r="E64" s="17" t="s">
        <v>431</v>
      </c>
      <c r="F64" s="252" t="s">
        <v>535</v>
      </c>
      <c r="G64" s="280"/>
    </row>
    <row r="65" spans="1:7" s="284" customFormat="1" ht="68.25" customHeight="1" hidden="1">
      <c r="A65" s="17" t="s">
        <v>427</v>
      </c>
      <c r="B65" s="17" t="s">
        <v>104</v>
      </c>
      <c r="C65" s="17" t="s">
        <v>143</v>
      </c>
      <c r="D65" s="17" t="s">
        <v>208</v>
      </c>
      <c r="E65" s="17" t="s">
        <v>431</v>
      </c>
      <c r="F65" s="252" t="s">
        <v>535</v>
      </c>
      <c r="G65" s="280"/>
    </row>
    <row r="66" spans="1:7" ht="25.5" customHeight="1">
      <c r="A66" s="16" t="s">
        <v>427</v>
      </c>
      <c r="B66" s="16" t="s">
        <v>429</v>
      </c>
      <c r="C66" s="16" t="s">
        <v>207</v>
      </c>
      <c r="D66" s="16" t="s">
        <v>208</v>
      </c>
      <c r="E66" s="16" t="s">
        <v>209</v>
      </c>
      <c r="F66" s="19" t="s">
        <v>121</v>
      </c>
      <c r="G66" s="30">
        <f>G67</f>
        <v>3.5</v>
      </c>
    </row>
    <row r="67" spans="1:7" ht="26.25" customHeight="1">
      <c r="A67" s="17" t="s">
        <v>427</v>
      </c>
      <c r="B67" s="17" t="s">
        <v>430</v>
      </c>
      <c r="C67" s="17" t="s">
        <v>153</v>
      </c>
      <c r="D67" s="17" t="s">
        <v>208</v>
      </c>
      <c r="E67" s="17" t="s">
        <v>431</v>
      </c>
      <c r="F67" s="293" t="s">
        <v>537</v>
      </c>
      <c r="G67" s="280">
        <v>3.5</v>
      </c>
    </row>
    <row r="68" spans="1:7" s="284" customFormat="1" ht="12.75" hidden="1">
      <c r="A68" s="18" t="s">
        <v>289</v>
      </c>
      <c r="B68" s="18" t="s">
        <v>206</v>
      </c>
      <c r="C68" s="18" t="s">
        <v>153</v>
      </c>
      <c r="D68" s="18" t="s">
        <v>208</v>
      </c>
      <c r="E68" s="18" t="s">
        <v>209</v>
      </c>
      <c r="F68" s="295" t="s">
        <v>290</v>
      </c>
      <c r="G68" s="278">
        <f>G69+G71</f>
        <v>0</v>
      </c>
    </row>
    <row r="69" spans="1:7" ht="12.75" hidden="1">
      <c r="A69" s="16" t="s">
        <v>289</v>
      </c>
      <c r="B69" s="16" t="s">
        <v>280</v>
      </c>
      <c r="C69" s="16" t="s">
        <v>153</v>
      </c>
      <c r="D69" s="16" t="s">
        <v>208</v>
      </c>
      <c r="E69" s="16" t="s">
        <v>291</v>
      </c>
      <c r="F69" s="19" t="s">
        <v>292</v>
      </c>
      <c r="G69" s="30">
        <f>G70</f>
        <v>0</v>
      </c>
    </row>
    <row r="70" spans="1:7" ht="24" customHeight="1" hidden="1">
      <c r="A70" s="17" t="s">
        <v>289</v>
      </c>
      <c r="B70" s="17" t="s">
        <v>293</v>
      </c>
      <c r="C70" s="17" t="s">
        <v>153</v>
      </c>
      <c r="D70" s="17" t="s">
        <v>208</v>
      </c>
      <c r="E70" s="17" t="s">
        <v>291</v>
      </c>
      <c r="F70" s="293" t="s">
        <v>539</v>
      </c>
      <c r="G70" s="280"/>
    </row>
    <row r="71" spans="1:7" ht="12.75" customHeight="1" hidden="1">
      <c r="A71" s="17" t="s">
        <v>289</v>
      </c>
      <c r="B71" s="17" t="s">
        <v>294</v>
      </c>
      <c r="C71" s="17" t="s">
        <v>153</v>
      </c>
      <c r="D71" s="17" t="s">
        <v>208</v>
      </c>
      <c r="E71" s="17" t="s">
        <v>291</v>
      </c>
      <c r="F71" s="293" t="s">
        <v>105</v>
      </c>
      <c r="G71" s="280"/>
    </row>
    <row r="72" spans="1:7" s="284" customFormat="1" ht="14.25" customHeight="1">
      <c r="A72" s="420" t="s">
        <v>295</v>
      </c>
      <c r="B72" s="421"/>
      <c r="C72" s="421"/>
      <c r="D72" s="421"/>
      <c r="E72" s="421"/>
      <c r="F72" s="422"/>
      <c r="G72" s="296">
        <f>G11+G17+G23+G27+G35+G42+G47+G57+G68</f>
        <v>15906</v>
      </c>
    </row>
    <row r="73" spans="1:7" s="284" customFormat="1" ht="12.75">
      <c r="A73" s="418" t="s">
        <v>296</v>
      </c>
      <c r="B73" s="418"/>
      <c r="C73" s="418"/>
      <c r="D73" s="418"/>
      <c r="E73" s="418"/>
      <c r="F73" s="418"/>
      <c r="G73" s="297">
        <f>G74+G92+G96</f>
        <v>22950.031</v>
      </c>
    </row>
    <row r="74" spans="1:7" s="284" customFormat="1" ht="15.75" customHeight="1">
      <c r="A74" s="298" t="s">
        <v>297</v>
      </c>
      <c r="B74" s="298" t="s">
        <v>624</v>
      </c>
      <c r="C74" s="298" t="s">
        <v>207</v>
      </c>
      <c r="D74" s="298" t="s">
        <v>208</v>
      </c>
      <c r="E74" s="298" t="s">
        <v>209</v>
      </c>
      <c r="F74" s="299" t="s">
        <v>268</v>
      </c>
      <c r="G74" s="297">
        <f>G75+G76+G77</f>
        <v>10056</v>
      </c>
    </row>
    <row r="75" spans="1:7" ht="25.5">
      <c r="A75" s="17" t="s">
        <v>297</v>
      </c>
      <c r="B75" s="17" t="s">
        <v>269</v>
      </c>
      <c r="C75" s="17" t="s">
        <v>153</v>
      </c>
      <c r="D75" s="17" t="s">
        <v>208</v>
      </c>
      <c r="E75" s="17" t="s">
        <v>298</v>
      </c>
      <c r="F75" s="252" t="s">
        <v>542</v>
      </c>
      <c r="G75" s="300">
        <v>6887.7</v>
      </c>
    </row>
    <row r="76" spans="1:7" ht="25.5">
      <c r="A76" s="17" t="s">
        <v>297</v>
      </c>
      <c r="B76" s="17" t="s">
        <v>270</v>
      </c>
      <c r="C76" s="17" t="s">
        <v>153</v>
      </c>
      <c r="D76" s="17" t="s">
        <v>208</v>
      </c>
      <c r="E76" s="17" t="s">
        <v>298</v>
      </c>
      <c r="F76" s="252" t="s">
        <v>543</v>
      </c>
      <c r="G76" s="300">
        <f>1427.5+119.4</f>
        <v>1546.9</v>
      </c>
    </row>
    <row r="77" spans="1:7" ht="39" customHeight="1">
      <c r="A77" s="17" t="s">
        <v>297</v>
      </c>
      <c r="B77" s="17" t="s">
        <v>365</v>
      </c>
      <c r="C77" s="17" t="s">
        <v>153</v>
      </c>
      <c r="D77" s="17" t="s">
        <v>208</v>
      </c>
      <c r="E77" s="17" t="s">
        <v>298</v>
      </c>
      <c r="F77" s="252" t="s">
        <v>123</v>
      </c>
      <c r="G77" s="300">
        <v>1621.4</v>
      </c>
    </row>
    <row r="78" spans="1:7" ht="12.75" hidden="1">
      <c r="A78" s="17" t="s">
        <v>297</v>
      </c>
      <c r="B78" s="17" t="s">
        <v>107</v>
      </c>
      <c r="C78" s="17" t="s">
        <v>153</v>
      </c>
      <c r="D78" s="17" t="s">
        <v>208</v>
      </c>
      <c r="E78" s="17" t="s">
        <v>298</v>
      </c>
      <c r="F78" s="252" t="s">
        <v>545</v>
      </c>
      <c r="G78" s="300"/>
    </row>
    <row r="79" spans="1:7" s="284" customFormat="1" ht="25.5" hidden="1">
      <c r="A79" s="18" t="s">
        <v>297</v>
      </c>
      <c r="B79" s="18" t="s">
        <v>211</v>
      </c>
      <c r="C79" s="18" t="s">
        <v>153</v>
      </c>
      <c r="D79" s="18" t="s">
        <v>341</v>
      </c>
      <c r="E79" s="18" t="s">
        <v>298</v>
      </c>
      <c r="F79" s="119" t="s">
        <v>111</v>
      </c>
      <c r="G79" s="297">
        <f>G88+G80+G83</f>
        <v>0</v>
      </c>
    </row>
    <row r="80" spans="1:7" s="284" customFormat="1" ht="52.5" customHeight="1" hidden="1">
      <c r="A80" s="16" t="s">
        <v>297</v>
      </c>
      <c r="B80" s="16" t="s">
        <v>299</v>
      </c>
      <c r="C80" s="16" t="s">
        <v>153</v>
      </c>
      <c r="D80" s="16" t="s">
        <v>208</v>
      </c>
      <c r="E80" s="16" t="s">
        <v>298</v>
      </c>
      <c r="F80" s="301" t="s">
        <v>109</v>
      </c>
      <c r="G80" s="302">
        <f>G81</f>
        <v>0</v>
      </c>
    </row>
    <row r="81" spans="1:7" s="284" customFormat="1" ht="57" customHeight="1" hidden="1">
      <c r="A81" s="17" t="s">
        <v>297</v>
      </c>
      <c r="B81" s="17" t="s">
        <v>299</v>
      </c>
      <c r="C81" s="17" t="s">
        <v>153</v>
      </c>
      <c r="D81" s="17" t="s">
        <v>208</v>
      </c>
      <c r="E81" s="17" t="s">
        <v>298</v>
      </c>
      <c r="F81" s="252" t="s">
        <v>581</v>
      </c>
      <c r="G81" s="300"/>
    </row>
    <row r="82" spans="1:7" s="284" customFormat="1" ht="30" customHeight="1" hidden="1">
      <c r="A82" s="17" t="s">
        <v>297</v>
      </c>
      <c r="B82" s="17" t="s">
        <v>110</v>
      </c>
      <c r="C82" s="17" t="s">
        <v>153</v>
      </c>
      <c r="D82" s="17" t="s">
        <v>208</v>
      </c>
      <c r="E82" s="17" t="s">
        <v>298</v>
      </c>
      <c r="F82" s="252" t="s">
        <v>582</v>
      </c>
      <c r="G82" s="300"/>
    </row>
    <row r="83" spans="1:7" s="284" customFormat="1" ht="25.5" customHeight="1" hidden="1">
      <c r="A83" s="16" t="s">
        <v>297</v>
      </c>
      <c r="B83" s="16" t="s">
        <v>300</v>
      </c>
      <c r="C83" s="16" t="s">
        <v>153</v>
      </c>
      <c r="D83" s="16" t="s">
        <v>208</v>
      </c>
      <c r="E83" s="16" t="s">
        <v>298</v>
      </c>
      <c r="F83" s="301" t="s">
        <v>584</v>
      </c>
      <c r="G83" s="300"/>
    </row>
    <row r="84" spans="1:7" s="284" customFormat="1" ht="26.25" customHeight="1" hidden="1">
      <c r="A84" s="17" t="s">
        <v>297</v>
      </c>
      <c r="B84" s="17" t="s">
        <v>300</v>
      </c>
      <c r="C84" s="17" t="s">
        <v>153</v>
      </c>
      <c r="D84" s="17" t="s">
        <v>208</v>
      </c>
      <c r="E84" s="17" t="s">
        <v>298</v>
      </c>
      <c r="F84" s="282" t="s">
        <v>584</v>
      </c>
      <c r="G84" s="300"/>
    </row>
    <row r="85" spans="1:7" s="284" customFormat="1" ht="28.5" customHeight="1" hidden="1">
      <c r="A85" s="17" t="s">
        <v>297</v>
      </c>
      <c r="B85" s="17" t="s">
        <v>112</v>
      </c>
      <c r="C85" s="17" t="s">
        <v>153</v>
      </c>
      <c r="D85" s="17" t="s">
        <v>208</v>
      </c>
      <c r="E85" s="17" t="s">
        <v>298</v>
      </c>
      <c r="F85" s="252" t="s">
        <v>585</v>
      </c>
      <c r="G85" s="300"/>
    </row>
    <row r="86" spans="1:7" s="284" customFormat="1" ht="38.25" hidden="1">
      <c r="A86" s="17" t="s">
        <v>297</v>
      </c>
      <c r="B86" s="17" t="s">
        <v>113</v>
      </c>
      <c r="C86" s="17" t="s">
        <v>153</v>
      </c>
      <c r="D86" s="17" t="s">
        <v>208</v>
      </c>
      <c r="E86" s="17" t="s">
        <v>298</v>
      </c>
      <c r="F86" s="252" t="s">
        <v>587</v>
      </c>
      <c r="G86" s="300"/>
    </row>
    <row r="87" spans="1:7" s="284" customFormat="1" ht="69.75" customHeight="1" hidden="1">
      <c r="A87" s="17" t="s">
        <v>297</v>
      </c>
      <c r="B87" s="17" t="s">
        <v>114</v>
      </c>
      <c r="C87" s="17" t="s">
        <v>153</v>
      </c>
      <c r="D87" s="17" t="s">
        <v>208</v>
      </c>
      <c r="E87" s="17" t="s">
        <v>298</v>
      </c>
      <c r="F87" s="252" t="s">
        <v>588</v>
      </c>
      <c r="G87" s="300"/>
    </row>
    <row r="88" spans="1:7" s="284" customFormat="1" ht="12.75" hidden="1">
      <c r="A88" s="17" t="s">
        <v>297</v>
      </c>
      <c r="B88" s="17" t="s">
        <v>301</v>
      </c>
      <c r="C88" s="17" t="s">
        <v>153</v>
      </c>
      <c r="D88" s="17" t="s">
        <v>208</v>
      </c>
      <c r="E88" s="17" t="s">
        <v>298</v>
      </c>
      <c r="F88" s="252" t="s">
        <v>589</v>
      </c>
      <c r="G88" s="300">
        <f>G89</f>
        <v>0</v>
      </c>
    </row>
    <row r="89" spans="1:7" s="284" customFormat="1" ht="12.75" hidden="1">
      <c r="A89" s="17" t="s">
        <v>297</v>
      </c>
      <c r="B89" s="17" t="s">
        <v>301</v>
      </c>
      <c r="C89" s="17" t="s">
        <v>153</v>
      </c>
      <c r="D89" s="17" t="s">
        <v>208</v>
      </c>
      <c r="E89" s="17" t="s">
        <v>298</v>
      </c>
      <c r="F89" s="252" t="s">
        <v>589</v>
      </c>
      <c r="G89" s="300"/>
    </row>
    <row r="90" spans="1:7" s="284" customFormat="1" ht="78" customHeight="1" hidden="1">
      <c r="A90" s="17" t="s">
        <v>297</v>
      </c>
      <c r="B90" s="17" t="s">
        <v>301</v>
      </c>
      <c r="C90" s="17" t="s">
        <v>187</v>
      </c>
      <c r="D90" s="17" t="s">
        <v>208</v>
      </c>
      <c r="E90" s="17" t="s">
        <v>298</v>
      </c>
      <c r="F90" s="303" t="s">
        <v>434</v>
      </c>
      <c r="G90" s="280"/>
    </row>
    <row r="91" spans="1:7" s="284" customFormat="1" ht="39" customHeight="1" hidden="1">
      <c r="A91" s="17" t="s">
        <v>297</v>
      </c>
      <c r="B91" s="17" t="s">
        <v>301</v>
      </c>
      <c r="C91" s="17" t="s">
        <v>187</v>
      </c>
      <c r="D91" s="17" t="s">
        <v>208</v>
      </c>
      <c r="E91" s="17" t="s">
        <v>298</v>
      </c>
      <c r="F91" s="303" t="s">
        <v>432</v>
      </c>
      <c r="G91" s="280"/>
    </row>
    <row r="92" spans="1:7" s="284" customFormat="1" ht="39" customHeight="1">
      <c r="A92" s="344" t="s">
        <v>297</v>
      </c>
      <c r="B92" s="344" t="s">
        <v>348</v>
      </c>
      <c r="C92" s="344" t="s">
        <v>207</v>
      </c>
      <c r="D92" s="344" t="s">
        <v>208</v>
      </c>
      <c r="E92" s="344" t="s">
        <v>298</v>
      </c>
      <c r="F92" s="345" t="s">
        <v>349</v>
      </c>
      <c r="G92" s="278">
        <f>G93+G95+G94</f>
        <v>12069.231</v>
      </c>
    </row>
    <row r="93" spans="1:7" s="284" customFormat="1" ht="40.5" customHeight="1">
      <c r="A93" s="346" t="s">
        <v>297</v>
      </c>
      <c r="B93" s="346" t="s">
        <v>350</v>
      </c>
      <c r="C93" s="346" t="s">
        <v>153</v>
      </c>
      <c r="D93" s="346" t="s">
        <v>208</v>
      </c>
      <c r="E93" s="346" t="s">
        <v>298</v>
      </c>
      <c r="F93" s="252" t="s">
        <v>347</v>
      </c>
      <c r="G93" s="377">
        <f>1877.9+5927.215</f>
        <v>7805.115</v>
      </c>
    </row>
    <row r="94" spans="1:7" s="284" customFormat="1" ht="40.5" customHeight="1">
      <c r="A94" s="346" t="s">
        <v>297</v>
      </c>
      <c r="B94" s="346" t="s">
        <v>391</v>
      </c>
      <c r="C94" s="346" t="s">
        <v>153</v>
      </c>
      <c r="D94" s="346" t="s">
        <v>208</v>
      </c>
      <c r="E94" s="346" t="s">
        <v>298</v>
      </c>
      <c r="F94" s="252" t="s">
        <v>392</v>
      </c>
      <c r="G94" s="377">
        <v>1840.964</v>
      </c>
    </row>
    <row r="95" spans="1:7" s="284" customFormat="1" ht="24" customHeight="1">
      <c r="A95" s="346" t="s">
        <v>297</v>
      </c>
      <c r="B95" s="346" t="s">
        <v>379</v>
      </c>
      <c r="C95" s="346" t="s">
        <v>153</v>
      </c>
      <c r="D95" s="346" t="s">
        <v>208</v>
      </c>
      <c r="E95" s="346" t="s">
        <v>298</v>
      </c>
      <c r="F95" s="252" t="s">
        <v>589</v>
      </c>
      <c r="G95" s="377">
        <v>2423.152</v>
      </c>
    </row>
    <row r="96" spans="1:7" s="284" customFormat="1" ht="18.75" customHeight="1">
      <c r="A96" s="18" t="s">
        <v>297</v>
      </c>
      <c r="B96" s="18" t="s">
        <v>625</v>
      </c>
      <c r="C96" s="18" t="s">
        <v>207</v>
      </c>
      <c r="D96" s="18" t="s">
        <v>208</v>
      </c>
      <c r="E96" s="18" t="s">
        <v>298</v>
      </c>
      <c r="F96" s="119" t="s">
        <v>311</v>
      </c>
      <c r="G96" s="297">
        <f>G97+G101+G102</f>
        <v>824.8</v>
      </c>
    </row>
    <row r="97" spans="1:7" s="20" customFormat="1" ht="30" customHeight="1">
      <c r="A97" s="16" t="s">
        <v>297</v>
      </c>
      <c r="B97" s="16" t="s">
        <v>273</v>
      </c>
      <c r="C97" s="16" t="s">
        <v>207</v>
      </c>
      <c r="D97" s="16" t="s">
        <v>208</v>
      </c>
      <c r="E97" s="16" t="s">
        <v>298</v>
      </c>
      <c r="F97" s="304" t="s">
        <v>312</v>
      </c>
      <c r="G97" s="30">
        <f>G98</f>
        <v>33.5</v>
      </c>
    </row>
    <row r="98" spans="1:7" ht="28.5" customHeight="1">
      <c r="A98" s="17" t="s">
        <v>297</v>
      </c>
      <c r="B98" s="17" t="s">
        <v>273</v>
      </c>
      <c r="C98" s="17" t="s">
        <v>153</v>
      </c>
      <c r="D98" s="17" t="s">
        <v>208</v>
      </c>
      <c r="E98" s="17" t="s">
        <v>298</v>
      </c>
      <c r="F98" s="252" t="s">
        <v>664</v>
      </c>
      <c r="G98" s="280">
        <f>G99+G100</f>
        <v>33.5</v>
      </c>
    </row>
    <row r="99" spans="1:7" ht="31.5" customHeight="1">
      <c r="A99" s="17" t="s">
        <v>297</v>
      </c>
      <c r="B99" s="17" t="s">
        <v>273</v>
      </c>
      <c r="C99" s="17" t="s">
        <v>153</v>
      </c>
      <c r="D99" s="17" t="s">
        <v>208</v>
      </c>
      <c r="E99" s="17" t="s">
        <v>298</v>
      </c>
      <c r="F99" s="252" t="s">
        <v>664</v>
      </c>
      <c r="G99" s="280">
        <v>1</v>
      </c>
    </row>
    <row r="100" spans="1:7" ht="56.25" customHeight="1">
      <c r="A100" s="17" t="s">
        <v>297</v>
      </c>
      <c r="B100" s="17" t="s">
        <v>273</v>
      </c>
      <c r="C100" s="17" t="s">
        <v>153</v>
      </c>
      <c r="D100" s="17" t="s">
        <v>208</v>
      </c>
      <c r="E100" s="17" t="s">
        <v>298</v>
      </c>
      <c r="F100" s="305" t="s">
        <v>304</v>
      </c>
      <c r="G100" s="280">
        <v>32.5</v>
      </c>
    </row>
    <row r="101" spans="1:7" s="20" customFormat="1" ht="35.25" customHeight="1">
      <c r="A101" s="17" t="s">
        <v>297</v>
      </c>
      <c r="B101" s="17" t="s">
        <v>272</v>
      </c>
      <c r="C101" s="17" t="s">
        <v>153</v>
      </c>
      <c r="D101" s="17" t="s">
        <v>208</v>
      </c>
      <c r="E101" s="17" t="s">
        <v>298</v>
      </c>
      <c r="F101" s="252" t="s">
        <v>591</v>
      </c>
      <c r="G101" s="280">
        <v>625.5</v>
      </c>
    </row>
    <row r="102" spans="1:7" s="20" customFormat="1" ht="26.25" customHeight="1">
      <c r="A102" s="17" t="s">
        <v>297</v>
      </c>
      <c r="B102" s="17" t="s">
        <v>271</v>
      </c>
      <c r="C102" s="17" t="s">
        <v>153</v>
      </c>
      <c r="D102" s="17" t="s">
        <v>208</v>
      </c>
      <c r="E102" s="17" t="s">
        <v>298</v>
      </c>
      <c r="F102" s="252" t="s">
        <v>590</v>
      </c>
      <c r="G102" s="280">
        <v>165.8</v>
      </c>
    </row>
    <row r="103" spans="1:7" s="20" customFormat="1" ht="30" customHeight="1" hidden="1">
      <c r="A103" s="17" t="s">
        <v>297</v>
      </c>
      <c r="B103" s="17" t="s">
        <v>272</v>
      </c>
      <c r="C103" s="17" t="s">
        <v>153</v>
      </c>
      <c r="D103" s="17" t="s">
        <v>208</v>
      </c>
      <c r="E103" s="17" t="s">
        <v>298</v>
      </c>
      <c r="F103" s="252" t="s">
        <v>590</v>
      </c>
      <c r="G103" s="280"/>
    </row>
    <row r="104" spans="1:7" s="20" customFormat="1" ht="30" customHeight="1" hidden="1">
      <c r="A104" s="16" t="s">
        <v>297</v>
      </c>
      <c r="B104" s="16" t="s">
        <v>273</v>
      </c>
      <c r="C104" s="16" t="s">
        <v>207</v>
      </c>
      <c r="D104" s="16" t="s">
        <v>208</v>
      </c>
      <c r="E104" s="16" t="s">
        <v>298</v>
      </c>
      <c r="F104" s="252" t="s">
        <v>591</v>
      </c>
      <c r="G104" s="30"/>
    </row>
    <row r="105" spans="1:7" ht="28.5" customHeight="1" hidden="1">
      <c r="A105" s="17" t="s">
        <v>297</v>
      </c>
      <c r="B105" s="17" t="s">
        <v>273</v>
      </c>
      <c r="C105" s="17" t="s">
        <v>153</v>
      </c>
      <c r="D105" s="17" t="s">
        <v>208</v>
      </c>
      <c r="E105" s="17" t="s">
        <v>298</v>
      </c>
      <c r="F105" s="304" t="s">
        <v>312</v>
      </c>
      <c r="G105" s="280"/>
    </row>
    <row r="106" spans="1:7" ht="31.5" customHeight="1" hidden="1">
      <c r="A106" s="17" t="s">
        <v>297</v>
      </c>
      <c r="B106" s="17" t="s">
        <v>273</v>
      </c>
      <c r="C106" s="17" t="s">
        <v>153</v>
      </c>
      <c r="D106" s="17" t="s">
        <v>208</v>
      </c>
      <c r="E106" s="17" t="s">
        <v>298</v>
      </c>
      <c r="F106" s="252" t="s">
        <v>664</v>
      </c>
      <c r="G106" s="280"/>
    </row>
    <row r="107" spans="1:7" ht="53.25" customHeight="1" hidden="1">
      <c r="A107" s="17" t="s">
        <v>297</v>
      </c>
      <c r="B107" s="17" t="s">
        <v>273</v>
      </c>
      <c r="C107" s="17" t="s">
        <v>153</v>
      </c>
      <c r="D107" s="17" t="s">
        <v>208</v>
      </c>
      <c r="E107" s="17" t="s">
        <v>298</v>
      </c>
      <c r="F107" s="305" t="s">
        <v>302</v>
      </c>
      <c r="G107" s="280"/>
    </row>
    <row r="108" spans="1:7" ht="15" customHeight="1" hidden="1">
      <c r="A108" s="17" t="s">
        <v>297</v>
      </c>
      <c r="B108" s="17" t="s">
        <v>115</v>
      </c>
      <c r="C108" s="17" t="s">
        <v>153</v>
      </c>
      <c r="D108" s="17" t="s">
        <v>208</v>
      </c>
      <c r="E108" s="17" t="s">
        <v>298</v>
      </c>
      <c r="F108" s="305" t="s">
        <v>304</v>
      </c>
      <c r="G108" s="280"/>
    </row>
    <row r="109" spans="1:7" ht="12.75" customHeight="1" hidden="1">
      <c r="A109" s="18" t="s">
        <v>297</v>
      </c>
      <c r="B109" s="18" t="s">
        <v>238</v>
      </c>
      <c r="C109" s="18" t="s">
        <v>153</v>
      </c>
      <c r="D109" s="18" t="s">
        <v>208</v>
      </c>
      <c r="E109" s="18" t="s">
        <v>209</v>
      </c>
      <c r="F109" s="252" t="s">
        <v>621</v>
      </c>
      <c r="G109" s="278">
        <f>G111+G115</f>
        <v>0</v>
      </c>
    </row>
    <row r="110" spans="1:7" ht="54.75" customHeight="1" hidden="1">
      <c r="A110" s="17" t="s">
        <v>297</v>
      </c>
      <c r="B110" s="17" t="s">
        <v>116</v>
      </c>
      <c r="C110" s="17" t="s">
        <v>153</v>
      </c>
      <c r="D110" s="17" t="s">
        <v>208</v>
      </c>
      <c r="E110" s="17" t="s">
        <v>298</v>
      </c>
      <c r="F110" s="306" t="s">
        <v>340</v>
      </c>
      <c r="G110" s="280"/>
    </row>
    <row r="111" spans="1:7" s="284" customFormat="1" ht="51" hidden="1">
      <c r="A111" s="17" t="s">
        <v>297</v>
      </c>
      <c r="B111" s="17" t="s">
        <v>305</v>
      </c>
      <c r="C111" s="17" t="s">
        <v>153</v>
      </c>
      <c r="D111" s="17" t="s">
        <v>208</v>
      </c>
      <c r="E111" s="17" t="s">
        <v>298</v>
      </c>
      <c r="F111" s="252" t="s">
        <v>622</v>
      </c>
      <c r="G111" s="280"/>
    </row>
    <row r="112" spans="1:7" s="284" customFormat="1" ht="38.25" hidden="1">
      <c r="A112" s="17" t="s">
        <v>297</v>
      </c>
      <c r="B112" s="17" t="s">
        <v>117</v>
      </c>
      <c r="C112" s="17" t="s">
        <v>153</v>
      </c>
      <c r="D112" s="17" t="s">
        <v>208</v>
      </c>
      <c r="E112" s="17" t="s">
        <v>298</v>
      </c>
      <c r="F112" s="252" t="s">
        <v>623</v>
      </c>
      <c r="G112" s="280"/>
    </row>
    <row r="113" spans="1:7" s="284" customFormat="1" ht="51" hidden="1">
      <c r="A113" s="17" t="s">
        <v>297</v>
      </c>
      <c r="B113" s="17" t="s">
        <v>118</v>
      </c>
      <c r="C113" s="17" t="s">
        <v>153</v>
      </c>
      <c r="D113" s="17" t="s">
        <v>208</v>
      </c>
      <c r="E113" s="17" t="s">
        <v>298</v>
      </c>
      <c r="F113" s="252" t="s">
        <v>626</v>
      </c>
      <c r="G113" s="280"/>
    </row>
    <row r="114" spans="1:7" s="284" customFormat="1" ht="38.25" hidden="1">
      <c r="A114" s="17" t="s">
        <v>297</v>
      </c>
      <c r="B114" s="17" t="s">
        <v>246</v>
      </c>
      <c r="C114" s="17" t="s">
        <v>153</v>
      </c>
      <c r="D114" s="17" t="s">
        <v>208</v>
      </c>
      <c r="E114" s="17" t="s">
        <v>298</v>
      </c>
      <c r="F114" s="252" t="s">
        <v>627</v>
      </c>
      <c r="G114" s="280"/>
    </row>
    <row r="115" spans="1:7" s="284" customFormat="1" ht="31.5" customHeight="1" hidden="1">
      <c r="A115" s="17" t="s">
        <v>297</v>
      </c>
      <c r="B115" s="307" t="s">
        <v>445</v>
      </c>
      <c r="C115" s="17" t="s">
        <v>153</v>
      </c>
      <c r="D115" s="17" t="s">
        <v>208</v>
      </c>
      <c r="E115" s="17" t="s">
        <v>298</v>
      </c>
      <c r="F115" s="252" t="s">
        <v>629</v>
      </c>
      <c r="G115" s="280"/>
    </row>
    <row r="116" spans="1:7" s="284" customFormat="1" ht="31.5" customHeight="1" hidden="1">
      <c r="A116" s="17" t="s">
        <v>297</v>
      </c>
      <c r="B116" s="307" t="s">
        <v>119</v>
      </c>
      <c r="C116" s="17" t="s">
        <v>153</v>
      </c>
      <c r="D116" s="17" t="s">
        <v>208</v>
      </c>
      <c r="E116" s="17" t="s">
        <v>298</v>
      </c>
      <c r="F116" s="308" t="s">
        <v>630</v>
      </c>
      <c r="G116" s="280"/>
    </row>
    <row r="117" spans="1:7" s="284" customFormat="1" ht="39" customHeight="1" hidden="1">
      <c r="A117" s="18" t="s">
        <v>120</v>
      </c>
      <c r="B117" s="18" t="s">
        <v>206</v>
      </c>
      <c r="C117" s="18" t="s">
        <v>153</v>
      </c>
      <c r="D117" s="18" t="s">
        <v>208</v>
      </c>
      <c r="E117" s="18" t="s">
        <v>209</v>
      </c>
      <c r="F117" s="308" t="s">
        <v>631</v>
      </c>
      <c r="G117" s="278">
        <f>G118</f>
        <v>0</v>
      </c>
    </row>
    <row r="118" spans="1:7" s="284" customFormat="1" ht="70.5" customHeight="1" hidden="1">
      <c r="A118" s="17" t="s">
        <v>120</v>
      </c>
      <c r="B118" s="17" t="s">
        <v>248</v>
      </c>
      <c r="C118" s="17" t="s">
        <v>153</v>
      </c>
      <c r="D118" s="17" t="s">
        <v>208</v>
      </c>
      <c r="E118" s="17" t="s">
        <v>291</v>
      </c>
      <c r="F118" s="306" t="s">
        <v>307</v>
      </c>
      <c r="G118" s="280">
        <v>0</v>
      </c>
    </row>
    <row r="119" spans="1:7" s="284" customFormat="1" ht="39" customHeight="1" hidden="1">
      <c r="A119" s="17" t="s">
        <v>306</v>
      </c>
      <c r="B119" s="17" t="s">
        <v>248</v>
      </c>
      <c r="C119" s="17" t="s">
        <v>153</v>
      </c>
      <c r="D119" s="17" t="s">
        <v>208</v>
      </c>
      <c r="E119" s="17" t="s">
        <v>298</v>
      </c>
      <c r="F119" s="252" t="s">
        <v>77</v>
      </c>
      <c r="G119" s="280"/>
    </row>
    <row r="120" spans="1:7" ht="12.75">
      <c r="A120" s="18"/>
      <c r="B120" s="18"/>
      <c r="C120" s="18"/>
      <c r="D120" s="18"/>
      <c r="E120" s="18"/>
      <c r="F120" s="277" t="s">
        <v>308</v>
      </c>
      <c r="G120" s="384">
        <f>G72+G73</f>
        <v>38856.031</v>
      </c>
    </row>
    <row r="121" spans="1:6" ht="12.75">
      <c r="A121" s="284"/>
      <c r="B121" s="284"/>
      <c r="C121" s="284"/>
      <c r="D121" s="284"/>
      <c r="E121" s="284"/>
      <c r="F121" s="289"/>
    </row>
    <row r="122" spans="6:7" ht="12.75">
      <c r="F122" s="284"/>
      <c r="G122" s="309"/>
    </row>
    <row r="123" ht="12.75">
      <c r="G123" s="309"/>
    </row>
    <row r="124" ht="12.75">
      <c r="G124" s="310"/>
    </row>
    <row r="125" ht="12.75">
      <c r="G125" s="310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4.25390625" style="135" customWidth="1"/>
    <col min="2" max="2" width="6.00390625" style="135" customWidth="1"/>
    <col min="3" max="3" width="3.25390625" style="135" customWidth="1"/>
    <col min="4" max="4" width="5.125" style="135" customWidth="1"/>
    <col min="5" max="5" width="3.875" style="135" customWidth="1"/>
    <col min="6" max="6" width="62.00390625" style="135" customWidth="1"/>
    <col min="7" max="7" width="10.625" style="135" hidden="1" customWidth="1"/>
    <col min="8" max="8" width="8.375" style="135" hidden="1" customWidth="1"/>
    <col min="9" max="10" width="14.75390625" style="135" customWidth="1"/>
    <col min="11" max="16384" width="9.125" style="135" customWidth="1"/>
  </cols>
  <sheetData>
    <row r="1" spans="1:9" s="4" customFormat="1" ht="15.75">
      <c r="A1" s="8"/>
      <c r="B1" s="8"/>
      <c r="C1" s="225"/>
      <c r="D1" s="225"/>
      <c r="E1" s="274"/>
      <c r="F1" s="158"/>
      <c r="G1" s="158"/>
      <c r="H1" s="158"/>
      <c r="I1" s="159" t="s">
        <v>339</v>
      </c>
    </row>
    <row r="2" spans="1:9" s="4" customFormat="1" ht="15.75">
      <c r="A2" s="8"/>
      <c r="B2" s="8"/>
      <c r="C2" s="225"/>
      <c r="D2" s="225"/>
      <c r="E2" s="274"/>
      <c r="F2" s="158"/>
      <c r="G2" s="158"/>
      <c r="H2" s="158"/>
      <c r="I2" s="127" t="s">
        <v>150</v>
      </c>
    </row>
    <row r="3" spans="1:10" s="4" customFormat="1" ht="15.75">
      <c r="A3" s="8"/>
      <c r="B3" s="8"/>
      <c r="C3" s="225"/>
      <c r="D3" s="225"/>
      <c r="E3" s="274"/>
      <c r="F3" s="158"/>
      <c r="G3" s="158"/>
      <c r="H3" s="158"/>
      <c r="I3" s="159" t="s">
        <v>345</v>
      </c>
      <c r="J3" s="229"/>
    </row>
    <row r="4" spans="1:5" s="4" customFormat="1" ht="15.75">
      <c r="A4" s="8"/>
      <c r="B4" s="8"/>
      <c r="C4" s="225"/>
      <c r="D4" s="225"/>
      <c r="E4" s="274"/>
    </row>
    <row r="5" s="4" customFormat="1" ht="12.75" customHeight="1"/>
    <row r="6" spans="1:10" s="4" customFormat="1" ht="33" customHeight="1">
      <c r="A6" s="417" t="s">
        <v>438</v>
      </c>
      <c r="B6" s="417"/>
      <c r="C6" s="417"/>
      <c r="D6" s="417"/>
      <c r="E6" s="417"/>
      <c r="F6" s="417"/>
      <c r="G6" s="417"/>
      <c r="H6" s="417"/>
      <c r="I6" s="417"/>
      <c r="J6" s="417"/>
    </row>
    <row r="7" spans="1:6" ht="12.75">
      <c r="A7" s="259"/>
      <c r="B7" s="259"/>
      <c r="C7" s="259"/>
      <c r="D7" s="259"/>
      <c r="E7" s="259"/>
      <c r="F7" s="259"/>
    </row>
    <row r="8" spans="1:10" ht="39" customHeight="1">
      <c r="A8" s="402"/>
      <c r="B8" s="402"/>
      <c r="C8" s="402"/>
      <c r="D8" s="402"/>
      <c r="E8" s="402"/>
      <c r="F8" s="275" t="s">
        <v>202</v>
      </c>
      <c r="G8" s="250" t="s">
        <v>435</v>
      </c>
      <c r="H8" s="250" t="s">
        <v>195</v>
      </c>
      <c r="I8" s="250" t="s">
        <v>516</v>
      </c>
      <c r="J8" s="250" t="s">
        <v>439</v>
      </c>
    </row>
    <row r="9" spans="1:10" s="276" customFormat="1" ht="12.75">
      <c r="A9" s="419">
        <v>1</v>
      </c>
      <c r="B9" s="419"/>
      <c r="C9" s="419"/>
      <c r="D9" s="419"/>
      <c r="E9" s="419"/>
      <c r="F9" s="140">
        <v>2</v>
      </c>
      <c r="G9" s="140">
        <v>3</v>
      </c>
      <c r="H9" s="140">
        <v>4</v>
      </c>
      <c r="I9" s="140">
        <v>3</v>
      </c>
      <c r="J9" s="140">
        <v>4</v>
      </c>
    </row>
    <row r="10" spans="1:10" s="20" customFormat="1" ht="12.75">
      <c r="A10" s="18"/>
      <c r="B10" s="18"/>
      <c r="C10" s="18"/>
      <c r="D10" s="18"/>
      <c r="E10" s="18"/>
      <c r="F10" s="277" t="s">
        <v>203</v>
      </c>
      <c r="G10" s="278">
        <f>G11+G17+G23+G27+G35+G42+G47+G57+G68</f>
        <v>13897.5</v>
      </c>
      <c r="H10" s="278">
        <f>H11+H17+H23+H27+H35+H42+H47+H57+H68</f>
        <v>0</v>
      </c>
      <c r="I10" s="278">
        <f>I11+I17+I23+I27+I35+I42+I47+I57+I68</f>
        <v>15538.5</v>
      </c>
      <c r="J10" s="278">
        <f>J11+J17+J23+J27+J35+J42+J47+J57+J68</f>
        <v>15551.4</v>
      </c>
    </row>
    <row r="11" spans="1:10" s="20" customFormat="1" ht="12.75">
      <c r="A11" s="18" t="s">
        <v>204</v>
      </c>
      <c r="B11" s="18" t="s">
        <v>206</v>
      </c>
      <c r="C11" s="18" t="s">
        <v>207</v>
      </c>
      <c r="D11" s="18" t="s">
        <v>208</v>
      </c>
      <c r="E11" s="18" t="s">
        <v>209</v>
      </c>
      <c r="F11" s="277" t="s">
        <v>210</v>
      </c>
      <c r="G11" s="278">
        <f>G12</f>
        <v>5400</v>
      </c>
      <c r="H11" s="278">
        <f>H12</f>
        <v>0</v>
      </c>
      <c r="I11" s="278">
        <f>I12</f>
        <v>7496</v>
      </c>
      <c r="J11" s="278">
        <f>J12</f>
        <v>7470</v>
      </c>
    </row>
    <row r="12" spans="1:10" s="20" customFormat="1" ht="12.75">
      <c r="A12" s="16" t="s">
        <v>204</v>
      </c>
      <c r="B12" s="16" t="s">
        <v>211</v>
      </c>
      <c r="C12" s="16" t="s">
        <v>142</v>
      </c>
      <c r="D12" s="16" t="s">
        <v>208</v>
      </c>
      <c r="E12" s="16" t="s">
        <v>212</v>
      </c>
      <c r="F12" s="279" t="s">
        <v>213</v>
      </c>
      <c r="G12" s="30">
        <f>G13+G15+G14+G16</f>
        <v>5400</v>
      </c>
      <c r="H12" s="30">
        <f>H13+H15+H14+H16</f>
        <v>0</v>
      </c>
      <c r="I12" s="30">
        <f>I13+I15+I14+I16</f>
        <v>7496</v>
      </c>
      <c r="J12" s="30">
        <f>J13+J15+J14+J16</f>
        <v>7470</v>
      </c>
    </row>
    <row r="13" spans="1:10" s="281" customFormat="1" ht="54" customHeight="1">
      <c r="A13" s="17" t="s">
        <v>204</v>
      </c>
      <c r="B13" s="17" t="s">
        <v>214</v>
      </c>
      <c r="C13" s="17" t="s">
        <v>142</v>
      </c>
      <c r="D13" s="17" t="s">
        <v>208</v>
      </c>
      <c r="E13" s="17" t="s">
        <v>212</v>
      </c>
      <c r="F13" s="63" t="s">
        <v>215</v>
      </c>
      <c r="G13" s="280">
        <v>5400</v>
      </c>
      <c r="H13" s="280">
        <v>0</v>
      </c>
      <c r="I13" s="280">
        <v>7380</v>
      </c>
      <c r="J13" s="280">
        <v>7350</v>
      </c>
    </row>
    <row r="14" spans="1:10" ht="80.25" customHeight="1">
      <c r="A14" s="17" t="s">
        <v>204</v>
      </c>
      <c r="B14" s="17" t="s">
        <v>216</v>
      </c>
      <c r="C14" s="17" t="s">
        <v>142</v>
      </c>
      <c r="D14" s="17" t="s">
        <v>208</v>
      </c>
      <c r="E14" s="17" t="s">
        <v>212</v>
      </c>
      <c r="F14" s="282" t="s">
        <v>217</v>
      </c>
      <c r="G14" s="280">
        <v>0</v>
      </c>
      <c r="H14" s="280">
        <v>0</v>
      </c>
      <c r="I14" s="280">
        <v>76</v>
      </c>
      <c r="J14" s="280">
        <v>80</v>
      </c>
    </row>
    <row r="15" spans="1:10" ht="39.75" customHeight="1">
      <c r="A15" s="17" t="s">
        <v>204</v>
      </c>
      <c r="B15" s="17" t="s">
        <v>218</v>
      </c>
      <c r="C15" s="17" t="s">
        <v>142</v>
      </c>
      <c r="D15" s="17" t="s">
        <v>208</v>
      </c>
      <c r="E15" s="17" t="s">
        <v>212</v>
      </c>
      <c r="F15" s="283" t="s">
        <v>219</v>
      </c>
      <c r="G15" s="280">
        <v>0</v>
      </c>
      <c r="H15" s="280">
        <v>0</v>
      </c>
      <c r="I15" s="280">
        <v>40</v>
      </c>
      <c r="J15" s="280">
        <v>40</v>
      </c>
    </row>
    <row r="16" spans="1:10" ht="69" customHeight="1" hidden="1">
      <c r="A16" s="17" t="s">
        <v>204</v>
      </c>
      <c r="B16" s="17" t="s">
        <v>421</v>
      </c>
      <c r="C16" s="17" t="s">
        <v>142</v>
      </c>
      <c r="D16" s="17" t="s">
        <v>208</v>
      </c>
      <c r="E16" s="17" t="s">
        <v>212</v>
      </c>
      <c r="F16" s="283" t="s">
        <v>433</v>
      </c>
      <c r="G16" s="280">
        <v>0</v>
      </c>
      <c r="H16" s="280">
        <v>0</v>
      </c>
      <c r="I16" s="280">
        <v>0</v>
      </c>
      <c r="J16" s="280">
        <v>0</v>
      </c>
    </row>
    <row r="17" spans="1:10" s="284" customFormat="1" ht="27.75" customHeight="1">
      <c r="A17" s="18" t="s">
        <v>422</v>
      </c>
      <c r="B17" s="18" t="s">
        <v>206</v>
      </c>
      <c r="C17" s="18" t="s">
        <v>207</v>
      </c>
      <c r="D17" s="18" t="s">
        <v>208</v>
      </c>
      <c r="E17" s="18" t="s">
        <v>209</v>
      </c>
      <c r="F17" s="202" t="s">
        <v>423</v>
      </c>
      <c r="G17" s="278">
        <f>G18</f>
        <v>1464.7</v>
      </c>
      <c r="H17" s="278">
        <f>H18</f>
        <v>0</v>
      </c>
      <c r="I17" s="278">
        <f>I18</f>
        <v>2145.5</v>
      </c>
      <c r="J17" s="278">
        <f>J18</f>
        <v>2234.3999999999996</v>
      </c>
    </row>
    <row r="18" spans="1:10" ht="27" customHeight="1">
      <c r="A18" s="16" t="s">
        <v>422</v>
      </c>
      <c r="B18" s="16" t="s">
        <v>211</v>
      </c>
      <c r="C18" s="16" t="s">
        <v>142</v>
      </c>
      <c r="D18" s="16" t="s">
        <v>208</v>
      </c>
      <c r="E18" s="16" t="s">
        <v>212</v>
      </c>
      <c r="F18" s="285" t="s">
        <v>424</v>
      </c>
      <c r="G18" s="30">
        <f>G19+G20+G21+G22</f>
        <v>1464.7</v>
      </c>
      <c r="H18" s="30">
        <f>H19+H20+H21+H22</f>
        <v>0</v>
      </c>
      <c r="I18" s="30">
        <f>I19+I20+I21+I22</f>
        <v>2145.5</v>
      </c>
      <c r="J18" s="30">
        <f>J19+J20+J21+J22</f>
        <v>2234.3999999999996</v>
      </c>
    </row>
    <row r="19" spans="1:10" ht="51">
      <c r="A19" s="286" t="s">
        <v>422</v>
      </c>
      <c r="B19" s="286" t="s">
        <v>446</v>
      </c>
      <c r="C19" s="43" t="s">
        <v>142</v>
      </c>
      <c r="D19" s="43" t="s">
        <v>208</v>
      </c>
      <c r="E19" s="43" t="s">
        <v>212</v>
      </c>
      <c r="F19" s="283" t="s">
        <v>668</v>
      </c>
      <c r="G19" s="280">
        <v>447.9</v>
      </c>
      <c r="H19" s="280">
        <v>0</v>
      </c>
      <c r="I19" s="280">
        <v>658</v>
      </c>
      <c r="J19" s="280">
        <v>700.3</v>
      </c>
    </row>
    <row r="20" spans="1:10" ht="63.75">
      <c r="A20" s="286" t="s">
        <v>422</v>
      </c>
      <c r="B20" s="286" t="s">
        <v>447</v>
      </c>
      <c r="C20" s="43" t="s">
        <v>142</v>
      </c>
      <c r="D20" s="43" t="s">
        <v>208</v>
      </c>
      <c r="E20" s="43" t="s">
        <v>212</v>
      </c>
      <c r="F20" s="149" t="s">
        <v>669</v>
      </c>
      <c r="G20" s="280">
        <v>16.7</v>
      </c>
      <c r="H20" s="280">
        <v>0</v>
      </c>
      <c r="I20" s="280">
        <v>5.4</v>
      </c>
      <c r="J20" s="280">
        <v>5.5</v>
      </c>
    </row>
    <row r="21" spans="1:10" ht="51">
      <c r="A21" s="286" t="s">
        <v>422</v>
      </c>
      <c r="B21" s="286" t="s">
        <v>448</v>
      </c>
      <c r="C21" s="43" t="s">
        <v>142</v>
      </c>
      <c r="D21" s="43" t="s">
        <v>208</v>
      </c>
      <c r="E21" s="43" t="s">
        <v>212</v>
      </c>
      <c r="F21" s="283" t="s">
        <v>0</v>
      </c>
      <c r="G21" s="280">
        <v>981.1</v>
      </c>
      <c r="H21" s="280">
        <v>0</v>
      </c>
      <c r="I21" s="280">
        <v>1482.1</v>
      </c>
      <c r="J21" s="280">
        <v>1528.6</v>
      </c>
    </row>
    <row r="22" spans="1:10" ht="51" hidden="1">
      <c r="A22" s="43" t="s">
        <v>422</v>
      </c>
      <c r="B22" s="286" t="s">
        <v>449</v>
      </c>
      <c r="C22" s="43" t="s">
        <v>142</v>
      </c>
      <c r="D22" s="43" t="s">
        <v>208</v>
      </c>
      <c r="E22" s="43" t="s">
        <v>212</v>
      </c>
      <c r="F22" s="283" t="s">
        <v>133</v>
      </c>
      <c r="G22" s="280">
        <v>19</v>
      </c>
      <c r="H22" s="280">
        <v>0</v>
      </c>
      <c r="I22" s="280">
        <v>0</v>
      </c>
      <c r="J22" s="280">
        <v>0</v>
      </c>
    </row>
    <row r="23" spans="1:10" ht="12.75" customHeight="1">
      <c r="A23" s="18" t="s">
        <v>220</v>
      </c>
      <c r="B23" s="18" t="s">
        <v>206</v>
      </c>
      <c r="C23" s="18" t="s">
        <v>207</v>
      </c>
      <c r="D23" s="18" t="s">
        <v>208</v>
      </c>
      <c r="E23" s="18" t="s">
        <v>209</v>
      </c>
      <c r="F23" s="287" t="s">
        <v>221</v>
      </c>
      <c r="G23" s="278">
        <f>G24</f>
        <v>8</v>
      </c>
      <c r="H23" s="278">
        <f>H24</f>
        <v>0</v>
      </c>
      <c r="I23" s="278">
        <f>I24</f>
        <v>20</v>
      </c>
      <c r="J23" s="278">
        <f>J24</f>
        <v>20</v>
      </c>
    </row>
    <row r="24" spans="1:10" s="288" customFormat="1" ht="13.5" customHeight="1">
      <c r="A24" s="16" t="s">
        <v>220</v>
      </c>
      <c r="B24" s="16" t="s">
        <v>222</v>
      </c>
      <c r="C24" s="16" t="s">
        <v>142</v>
      </c>
      <c r="D24" s="16" t="s">
        <v>208</v>
      </c>
      <c r="E24" s="16" t="s">
        <v>212</v>
      </c>
      <c r="F24" s="285" t="s">
        <v>223</v>
      </c>
      <c r="G24" s="30">
        <f>G25+G26</f>
        <v>8</v>
      </c>
      <c r="H24" s="30">
        <f>H25+H26</f>
        <v>0</v>
      </c>
      <c r="I24" s="30">
        <f>I25+I26</f>
        <v>20</v>
      </c>
      <c r="J24" s="30">
        <f>J25+J26</f>
        <v>20</v>
      </c>
    </row>
    <row r="25" spans="1:10" s="288" customFormat="1" ht="13.5">
      <c r="A25" s="17" t="s">
        <v>220</v>
      </c>
      <c r="B25" s="17" t="s">
        <v>224</v>
      </c>
      <c r="C25" s="17" t="s">
        <v>142</v>
      </c>
      <c r="D25" s="17" t="s">
        <v>208</v>
      </c>
      <c r="E25" s="17" t="s">
        <v>212</v>
      </c>
      <c r="F25" s="283" t="s">
        <v>223</v>
      </c>
      <c r="G25" s="280">
        <v>8</v>
      </c>
      <c r="H25" s="280">
        <v>0</v>
      </c>
      <c r="I25" s="280">
        <v>20</v>
      </c>
      <c r="J25" s="280">
        <v>20</v>
      </c>
    </row>
    <row r="26" spans="1:10" s="289" customFormat="1" ht="24" customHeight="1" hidden="1">
      <c r="A26" s="17" t="s">
        <v>220</v>
      </c>
      <c r="B26" s="17" t="s">
        <v>225</v>
      </c>
      <c r="C26" s="17" t="s">
        <v>142</v>
      </c>
      <c r="D26" s="17" t="s">
        <v>208</v>
      </c>
      <c r="E26" s="17" t="s">
        <v>212</v>
      </c>
      <c r="F26" s="283" t="s">
        <v>226</v>
      </c>
      <c r="G26" s="280"/>
      <c r="H26" s="280"/>
      <c r="I26" s="280"/>
      <c r="J26" s="280"/>
    </row>
    <row r="27" spans="1:10" ht="15" customHeight="1">
      <c r="A27" s="18" t="s">
        <v>227</v>
      </c>
      <c r="B27" s="18" t="s">
        <v>206</v>
      </c>
      <c r="C27" s="18" t="s">
        <v>207</v>
      </c>
      <c r="D27" s="18" t="s">
        <v>208</v>
      </c>
      <c r="E27" s="18" t="s">
        <v>209</v>
      </c>
      <c r="F27" s="277" t="s">
        <v>230</v>
      </c>
      <c r="G27" s="278">
        <f>G28+G29</f>
        <v>3400</v>
      </c>
      <c r="H27" s="278">
        <f>H28+H29</f>
        <v>0</v>
      </c>
      <c r="I27" s="278">
        <f>I28+I29</f>
        <v>4345</v>
      </c>
      <c r="J27" s="278">
        <f>J28+J29</f>
        <v>4395</v>
      </c>
    </row>
    <row r="28" spans="1:10" ht="38.25" customHeight="1">
      <c r="A28" s="17" t="s">
        <v>227</v>
      </c>
      <c r="B28" s="17" t="s">
        <v>231</v>
      </c>
      <c r="C28" s="17" t="s">
        <v>153</v>
      </c>
      <c r="D28" s="17" t="s">
        <v>208</v>
      </c>
      <c r="E28" s="17" t="s">
        <v>212</v>
      </c>
      <c r="F28" s="290" t="s">
        <v>309</v>
      </c>
      <c r="G28" s="280">
        <v>550</v>
      </c>
      <c r="H28" s="280">
        <v>0</v>
      </c>
      <c r="I28" s="280">
        <v>1580</v>
      </c>
      <c r="J28" s="280">
        <v>1610</v>
      </c>
    </row>
    <row r="29" spans="1:10" s="20" customFormat="1" ht="12.75">
      <c r="A29" s="16" t="s">
        <v>227</v>
      </c>
      <c r="B29" s="16" t="s">
        <v>232</v>
      </c>
      <c r="C29" s="16" t="s">
        <v>207</v>
      </c>
      <c r="D29" s="16" t="s">
        <v>208</v>
      </c>
      <c r="E29" s="16" t="s">
        <v>212</v>
      </c>
      <c r="F29" s="291" t="s">
        <v>233</v>
      </c>
      <c r="G29" s="30">
        <f>G30+G31</f>
        <v>2850</v>
      </c>
      <c r="H29" s="30">
        <f>H30+H31</f>
        <v>0</v>
      </c>
      <c r="I29" s="30">
        <f>I30+I31</f>
        <v>2765</v>
      </c>
      <c r="J29" s="30">
        <f>J30+J31</f>
        <v>2785</v>
      </c>
    </row>
    <row r="30" spans="1:10" s="20" customFormat="1" ht="27" customHeight="1">
      <c r="A30" s="17" t="s">
        <v>227</v>
      </c>
      <c r="B30" s="17" t="s">
        <v>97</v>
      </c>
      <c r="C30" s="17" t="s">
        <v>153</v>
      </c>
      <c r="D30" s="17" t="s">
        <v>235</v>
      </c>
      <c r="E30" s="17" t="s">
        <v>212</v>
      </c>
      <c r="F30" s="282" t="s">
        <v>98</v>
      </c>
      <c r="G30" s="280">
        <v>2500</v>
      </c>
      <c r="H30" s="280">
        <v>0</v>
      </c>
      <c r="I30" s="280">
        <v>305</v>
      </c>
      <c r="J30" s="280">
        <v>305</v>
      </c>
    </row>
    <row r="31" spans="1:10" ht="31.5" customHeight="1">
      <c r="A31" s="17" t="s">
        <v>227</v>
      </c>
      <c r="B31" s="17" t="s">
        <v>99</v>
      </c>
      <c r="C31" s="17" t="s">
        <v>153</v>
      </c>
      <c r="D31" s="17" t="s">
        <v>235</v>
      </c>
      <c r="E31" s="17" t="s">
        <v>212</v>
      </c>
      <c r="F31" s="282" t="s">
        <v>100</v>
      </c>
      <c r="G31" s="280">
        <v>350</v>
      </c>
      <c r="H31" s="280">
        <v>0</v>
      </c>
      <c r="I31" s="280">
        <v>2460</v>
      </c>
      <c r="J31" s="280">
        <v>2480</v>
      </c>
    </row>
    <row r="32" spans="1:10" s="284" customFormat="1" ht="25.5" hidden="1">
      <c r="A32" s="18" t="s">
        <v>236</v>
      </c>
      <c r="B32" s="18" t="s">
        <v>206</v>
      </c>
      <c r="C32" s="18" t="s">
        <v>207</v>
      </c>
      <c r="D32" s="18" t="s">
        <v>208</v>
      </c>
      <c r="E32" s="18" t="s">
        <v>207</v>
      </c>
      <c r="F32" s="196" t="s">
        <v>237</v>
      </c>
      <c r="G32" s="278"/>
      <c r="H32" s="278"/>
      <c r="I32" s="278"/>
      <c r="J32" s="278"/>
    </row>
    <row r="33" spans="1:10" ht="12.75" hidden="1">
      <c r="A33" s="17" t="s">
        <v>236</v>
      </c>
      <c r="B33" s="17" t="s">
        <v>238</v>
      </c>
      <c r="C33" s="17" t="s">
        <v>207</v>
      </c>
      <c r="D33" s="17" t="s">
        <v>208</v>
      </c>
      <c r="E33" s="17" t="s">
        <v>212</v>
      </c>
      <c r="F33" s="290" t="s">
        <v>239</v>
      </c>
      <c r="G33" s="280"/>
      <c r="H33" s="280"/>
      <c r="I33" s="280"/>
      <c r="J33" s="280"/>
    </row>
    <row r="34" spans="1:10" ht="12.75" hidden="1">
      <c r="A34" s="17" t="s">
        <v>236</v>
      </c>
      <c r="B34" s="17" t="s">
        <v>240</v>
      </c>
      <c r="C34" s="17" t="s">
        <v>207</v>
      </c>
      <c r="D34" s="17" t="s">
        <v>208</v>
      </c>
      <c r="E34" s="17" t="s">
        <v>212</v>
      </c>
      <c r="F34" s="290" t="s">
        <v>245</v>
      </c>
      <c r="G34" s="280"/>
      <c r="H34" s="280"/>
      <c r="I34" s="280"/>
      <c r="J34" s="280"/>
    </row>
    <row r="35" spans="1:10" s="284" customFormat="1" ht="30" customHeight="1">
      <c r="A35" s="18" t="s">
        <v>180</v>
      </c>
      <c r="B35" s="18" t="s">
        <v>206</v>
      </c>
      <c r="C35" s="18" t="s">
        <v>207</v>
      </c>
      <c r="D35" s="18" t="s">
        <v>208</v>
      </c>
      <c r="E35" s="18" t="s">
        <v>209</v>
      </c>
      <c r="F35" s="292" t="s">
        <v>247</v>
      </c>
      <c r="G35" s="278">
        <f>G36+G41</f>
        <v>3084.8</v>
      </c>
      <c r="H35" s="278">
        <f>H36+H41</f>
        <v>0</v>
      </c>
      <c r="I35" s="278">
        <f>I36+I41</f>
        <v>1300</v>
      </c>
      <c r="J35" s="278">
        <f>J36+J41</f>
        <v>1200</v>
      </c>
    </row>
    <row r="36" spans="1:10" s="20" customFormat="1" ht="64.5" customHeight="1">
      <c r="A36" s="16" t="s">
        <v>180</v>
      </c>
      <c r="B36" s="16" t="s">
        <v>248</v>
      </c>
      <c r="C36" s="16" t="s">
        <v>207</v>
      </c>
      <c r="D36" s="16" t="s">
        <v>208</v>
      </c>
      <c r="E36" s="16" t="s">
        <v>249</v>
      </c>
      <c r="F36" s="291" t="s">
        <v>274</v>
      </c>
      <c r="G36" s="30">
        <f>G37+G38</f>
        <v>3084.8</v>
      </c>
      <c r="H36" s="30">
        <f>H37+H38</f>
        <v>0</v>
      </c>
      <c r="I36" s="30">
        <f>I37+I38</f>
        <v>1300</v>
      </c>
      <c r="J36" s="30">
        <f>J37+J38</f>
        <v>1200</v>
      </c>
    </row>
    <row r="37" spans="1:10" ht="52.5" customHeight="1">
      <c r="A37" s="17" t="s">
        <v>180</v>
      </c>
      <c r="B37" s="17" t="s">
        <v>275</v>
      </c>
      <c r="C37" s="17" t="s">
        <v>153</v>
      </c>
      <c r="D37" s="17" t="s">
        <v>208</v>
      </c>
      <c r="E37" s="17" t="s">
        <v>249</v>
      </c>
      <c r="F37" s="293" t="s">
        <v>79</v>
      </c>
      <c r="G37" s="280">
        <v>3040</v>
      </c>
      <c r="H37" s="280">
        <v>0</v>
      </c>
      <c r="I37" s="280">
        <v>1300</v>
      </c>
      <c r="J37" s="280">
        <v>1200</v>
      </c>
    </row>
    <row r="38" spans="1:10" ht="56.25" customHeight="1">
      <c r="A38" s="17" t="s">
        <v>180</v>
      </c>
      <c r="B38" s="17" t="s">
        <v>276</v>
      </c>
      <c r="C38" s="17" t="s">
        <v>153</v>
      </c>
      <c r="D38" s="17" t="s">
        <v>208</v>
      </c>
      <c r="E38" s="17" t="s">
        <v>249</v>
      </c>
      <c r="F38" s="294" t="s">
        <v>81</v>
      </c>
      <c r="G38" s="280">
        <v>44.8</v>
      </c>
      <c r="H38" s="280">
        <v>0</v>
      </c>
      <c r="I38" s="280">
        <v>0</v>
      </c>
      <c r="J38" s="280">
        <v>0</v>
      </c>
    </row>
    <row r="39" spans="1:10" ht="27.75" customHeight="1" hidden="1">
      <c r="A39" s="17" t="s">
        <v>180</v>
      </c>
      <c r="B39" s="17" t="s">
        <v>82</v>
      </c>
      <c r="C39" s="17" t="s">
        <v>153</v>
      </c>
      <c r="D39" s="17" t="s">
        <v>208</v>
      </c>
      <c r="E39" s="17" t="s">
        <v>249</v>
      </c>
      <c r="F39" s="294" t="s">
        <v>454</v>
      </c>
      <c r="G39" s="280"/>
      <c r="H39" s="280"/>
      <c r="I39" s="280">
        <v>0</v>
      </c>
      <c r="J39" s="280">
        <v>0</v>
      </c>
    </row>
    <row r="40" spans="1:10" ht="28.5" customHeight="1" hidden="1">
      <c r="A40" s="17" t="s">
        <v>180</v>
      </c>
      <c r="B40" s="17" t="s">
        <v>83</v>
      </c>
      <c r="C40" s="17" t="s">
        <v>153</v>
      </c>
      <c r="D40" s="17" t="s">
        <v>208</v>
      </c>
      <c r="E40" s="17" t="s">
        <v>249</v>
      </c>
      <c r="F40" s="294" t="s">
        <v>456</v>
      </c>
      <c r="G40" s="280"/>
      <c r="H40" s="280"/>
      <c r="I40" s="280">
        <v>0</v>
      </c>
      <c r="J40" s="280">
        <v>0</v>
      </c>
    </row>
    <row r="41" spans="1:10" s="20" customFormat="1" ht="54" customHeight="1" hidden="1">
      <c r="A41" s="16" t="s">
        <v>180</v>
      </c>
      <c r="B41" s="16" t="s">
        <v>277</v>
      </c>
      <c r="C41" s="16" t="s">
        <v>153</v>
      </c>
      <c r="D41" s="16" t="s">
        <v>208</v>
      </c>
      <c r="E41" s="16" t="s">
        <v>249</v>
      </c>
      <c r="F41" s="19" t="s">
        <v>459</v>
      </c>
      <c r="G41" s="30"/>
      <c r="H41" s="30"/>
      <c r="I41" s="30">
        <v>0</v>
      </c>
      <c r="J41" s="30">
        <v>0</v>
      </c>
    </row>
    <row r="42" spans="1:10" s="284" customFormat="1" ht="27" customHeight="1">
      <c r="A42" s="18" t="s">
        <v>278</v>
      </c>
      <c r="B42" s="18" t="s">
        <v>206</v>
      </c>
      <c r="C42" s="18" t="s">
        <v>207</v>
      </c>
      <c r="D42" s="18" t="s">
        <v>208</v>
      </c>
      <c r="E42" s="18" t="s">
        <v>209</v>
      </c>
      <c r="F42" s="202" t="s">
        <v>279</v>
      </c>
      <c r="G42" s="278">
        <f>G43</f>
        <v>40</v>
      </c>
      <c r="H42" s="278">
        <f aca="true" t="shared" si="0" ref="H42:J44">H43</f>
        <v>0</v>
      </c>
      <c r="I42" s="278">
        <f t="shared" si="0"/>
        <v>110</v>
      </c>
      <c r="J42" s="278">
        <f t="shared" si="0"/>
        <v>110</v>
      </c>
    </row>
    <row r="43" spans="1:10" s="20" customFormat="1" ht="12.75">
      <c r="A43" s="16" t="s">
        <v>278</v>
      </c>
      <c r="B43" s="16" t="s">
        <v>280</v>
      </c>
      <c r="C43" s="16" t="s">
        <v>207</v>
      </c>
      <c r="D43" s="16" t="s">
        <v>208</v>
      </c>
      <c r="E43" s="16" t="s">
        <v>281</v>
      </c>
      <c r="F43" s="285" t="s">
        <v>282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278</v>
      </c>
      <c r="B44" s="17" t="s">
        <v>283</v>
      </c>
      <c r="C44" s="17" t="s">
        <v>207</v>
      </c>
      <c r="D44" s="17" t="s">
        <v>208</v>
      </c>
      <c r="E44" s="17" t="s">
        <v>281</v>
      </c>
      <c r="F44" s="75" t="s">
        <v>284</v>
      </c>
      <c r="G44" s="280">
        <f>G45</f>
        <v>40</v>
      </c>
      <c r="H44" s="280">
        <f t="shared" si="0"/>
        <v>0</v>
      </c>
      <c r="I44" s="280">
        <f t="shared" si="0"/>
        <v>110</v>
      </c>
      <c r="J44" s="280">
        <f t="shared" si="0"/>
        <v>110</v>
      </c>
    </row>
    <row r="45" spans="1:10" ht="27" customHeight="1">
      <c r="A45" s="17" t="s">
        <v>278</v>
      </c>
      <c r="B45" s="17" t="s">
        <v>285</v>
      </c>
      <c r="C45" s="17" t="s">
        <v>153</v>
      </c>
      <c r="D45" s="17" t="s">
        <v>208</v>
      </c>
      <c r="E45" s="17" t="s">
        <v>281</v>
      </c>
      <c r="F45" s="75" t="s">
        <v>84</v>
      </c>
      <c r="G45" s="280">
        <v>40</v>
      </c>
      <c r="H45" s="280">
        <v>0</v>
      </c>
      <c r="I45" s="280">
        <v>110</v>
      </c>
      <c r="J45" s="280">
        <v>110</v>
      </c>
    </row>
    <row r="46" spans="1:10" ht="18" customHeight="1" hidden="1">
      <c r="A46" s="17" t="s">
        <v>278</v>
      </c>
      <c r="B46" s="17" t="s">
        <v>85</v>
      </c>
      <c r="C46" s="17" t="s">
        <v>153</v>
      </c>
      <c r="D46" s="17" t="s">
        <v>208</v>
      </c>
      <c r="E46" s="17" t="s">
        <v>281</v>
      </c>
      <c r="F46" s="75" t="s">
        <v>463</v>
      </c>
      <c r="G46" s="280"/>
      <c r="H46" s="280"/>
      <c r="I46" s="280">
        <v>0</v>
      </c>
      <c r="J46" s="280">
        <v>0</v>
      </c>
    </row>
    <row r="47" spans="1:10" ht="26.25" customHeight="1">
      <c r="A47" s="18" t="s">
        <v>286</v>
      </c>
      <c r="B47" s="18" t="s">
        <v>206</v>
      </c>
      <c r="C47" s="18" t="s">
        <v>207</v>
      </c>
      <c r="D47" s="18" t="s">
        <v>208</v>
      </c>
      <c r="E47" s="18" t="s">
        <v>209</v>
      </c>
      <c r="F47" s="295" t="s">
        <v>287</v>
      </c>
      <c r="G47" s="278">
        <f>G56+G49</f>
        <v>450</v>
      </c>
      <c r="H47" s="278">
        <f>H56+H49</f>
        <v>0</v>
      </c>
      <c r="I47" s="278">
        <f>I56+I49</f>
        <v>120</v>
      </c>
      <c r="J47" s="278">
        <f>J56+J49</f>
        <v>120</v>
      </c>
    </row>
    <row r="48" spans="1:10" ht="27.75" customHeight="1" hidden="1">
      <c r="A48" s="17" t="s">
        <v>286</v>
      </c>
      <c r="B48" s="17" t="s">
        <v>293</v>
      </c>
      <c r="C48" s="17" t="s">
        <v>153</v>
      </c>
      <c r="D48" s="17" t="s">
        <v>208</v>
      </c>
      <c r="E48" s="17" t="s">
        <v>426</v>
      </c>
      <c r="F48" s="252" t="s">
        <v>465</v>
      </c>
      <c r="G48" s="280"/>
      <c r="H48" s="280"/>
      <c r="I48" s="280">
        <v>0</v>
      </c>
      <c r="J48" s="280">
        <v>0</v>
      </c>
    </row>
    <row r="49" spans="1:10" ht="63" customHeight="1" hidden="1">
      <c r="A49" s="17" t="s">
        <v>286</v>
      </c>
      <c r="B49" s="17" t="s">
        <v>425</v>
      </c>
      <c r="C49" s="17" t="s">
        <v>153</v>
      </c>
      <c r="D49" s="17" t="s">
        <v>208</v>
      </c>
      <c r="E49" s="17" t="s">
        <v>426</v>
      </c>
      <c r="F49" s="293" t="s">
        <v>86</v>
      </c>
      <c r="G49" s="280">
        <v>0</v>
      </c>
      <c r="H49" s="280">
        <v>0</v>
      </c>
      <c r="I49" s="280">
        <v>0</v>
      </c>
      <c r="J49" s="280">
        <v>0</v>
      </c>
    </row>
    <row r="50" spans="1:10" ht="69" customHeight="1" hidden="1">
      <c r="A50" s="17" t="s">
        <v>286</v>
      </c>
      <c r="B50" s="17" t="s">
        <v>87</v>
      </c>
      <c r="C50" s="17" t="s">
        <v>153</v>
      </c>
      <c r="D50" s="17" t="s">
        <v>208</v>
      </c>
      <c r="E50" s="17" t="s">
        <v>426</v>
      </c>
      <c r="F50" s="252" t="s">
        <v>472</v>
      </c>
      <c r="G50" s="280"/>
      <c r="H50" s="280"/>
      <c r="I50" s="280">
        <v>0</v>
      </c>
      <c r="J50" s="280">
        <v>0</v>
      </c>
    </row>
    <row r="51" spans="1:10" ht="69" customHeight="1" hidden="1">
      <c r="A51" s="17" t="s">
        <v>286</v>
      </c>
      <c r="B51" s="17" t="s">
        <v>425</v>
      </c>
      <c r="C51" s="17" t="s">
        <v>153</v>
      </c>
      <c r="D51" s="17" t="s">
        <v>208</v>
      </c>
      <c r="E51" s="17" t="s">
        <v>88</v>
      </c>
      <c r="F51" s="252" t="s">
        <v>474</v>
      </c>
      <c r="G51" s="280"/>
      <c r="H51" s="280"/>
      <c r="I51" s="280">
        <v>0</v>
      </c>
      <c r="J51" s="280">
        <v>0</v>
      </c>
    </row>
    <row r="52" spans="1:10" ht="70.5" customHeight="1" hidden="1">
      <c r="A52" s="17" t="s">
        <v>286</v>
      </c>
      <c r="B52" s="17" t="s">
        <v>87</v>
      </c>
      <c r="C52" s="17" t="s">
        <v>153</v>
      </c>
      <c r="D52" s="17" t="s">
        <v>208</v>
      </c>
      <c r="E52" s="17" t="s">
        <v>88</v>
      </c>
      <c r="F52" s="252" t="s">
        <v>474</v>
      </c>
      <c r="G52" s="280"/>
      <c r="H52" s="280"/>
      <c r="I52" s="280">
        <v>0</v>
      </c>
      <c r="J52" s="280">
        <v>0</v>
      </c>
    </row>
    <row r="53" spans="1:10" ht="42.75" customHeight="1" hidden="1">
      <c r="A53" s="17" t="s">
        <v>286</v>
      </c>
      <c r="B53" s="17" t="s">
        <v>89</v>
      </c>
      <c r="C53" s="17" t="s">
        <v>153</v>
      </c>
      <c r="D53" s="17" t="s">
        <v>208</v>
      </c>
      <c r="E53" s="17" t="s">
        <v>426</v>
      </c>
      <c r="F53" s="252" t="s">
        <v>476</v>
      </c>
      <c r="G53" s="280"/>
      <c r="H53" s="280"/>
      <c r="I53" s="280">
        <v>0</v>
      </c>
      <c r="J53" s="280">
        <v>0</v>
      </c>
    </row>
    <row r="54" spans="1:10" ht="40.5" customHeight="1" hidden="1">
      <c r="A54" s="17" t="s">
        <v>286</v>
      </c>
      <c r="B54" s="17" t="s">
        <v>89</v>
      </c>
      <c r="C54" s="17" t="s">
        <v>153</v>
      </c>
      <c r="D54" s="17" t="s">
        <v>208</v>
      </c>
      <c r="E54" s="17" t="s">
        <v>88</v>
      </c>
      <c r="F54" s="252" t="s">
        <v>478</v>
      </c>
      <c r="G54" s="280"/>
      <c r="H54" s="280"/>
      <c r="I54" s="280">
        <v>0</v>
      </c>
      <c r="J54" s="280">
        <v>0</v>
      </c>
    </row>
    <row r="55" spans="1:10" ht="26.25" customHeight="1" hidden="1">
      <c r="A55" s="17" t="s">
        <v>286</v>
      </c>
      <c r="B55" s="17" t="s">
        <v>240</v>
      </c>
      <c r="C55" s="17" t="s">
        <v>153</v>
      </c>
      <c r="D55" s="17" t="s">
        <v>208</v>
      </c>
      <c r="E55" s="17" t="s">
        <v>90</v>
      </c>
      <c r="F55" s="252" t="s">
        <v>480</v>
      </c>
      <c r="G55" s="280"/>
      <c r="H55" s="280"/>
      <c r="I55" s="280">
        <v>0</v>
      </c>
      <c r="J55" s="280">
        <v>0</v>
      </c>
    </row>
    <row r="56" spans="1:10" ht="41.25" customHeight="1">
      <c r="A56" s="17" t="s">
        <v>286</v>
      </c>
      <c r="B56" s="17" t="s">
        <v>234</v>
      </c>
      <c r="C56" s="17" t="s">
        <v>153</v>
      </c>
      <c r="D56" s="17" t="s">
        <v>208</v>
      </c>
      <c r="E56" s="17" t="s">
        <v>288</v>
      </c>
      <c r="F56" s="293" t="s">
        <v>91</v>
      </c>
      <c r="G56" s="280">
        <v>450</v>
      </c>
      <c r="H56" s="280">
        <v>0</v>
      </c>
      <c r="I56" s="280">
        <v>120</v>
      </c>
      <c r="J56" s="280">
        <v>120</v>
      </c>
    </row>
    <row r="57" spans="1:10" s="284" customFormat="1" ht="16.5" customHeight="1">
      <c r="A57" s="18" t="s">
        <v>427</v>
      </c>
      <c r="B57" s="18" t="s">
        <v>206</v>
      </c>
      <c r="C57" s="18" t="s">
        <v>207</v>
      </c>
      <c r="D57" s="18" t="s">
        <v>208</v>
      </c>
      <c r="E57" s="18" t="s">
        <v>209</v>
      </c>
      <c r="F57" s="295" t="s">
        <v>428</v>
      </c>
      <c r="G57" s="278">
        <f>G66</f>
        <v>50</v>
      </c>
      <c r="H57" s="278">
        <f>H66</f>
        <v>0</v>
      </c>
      <c r="I57" s="278">
        <f>I66</f>
        <v>2</v>
      </c>
      <c r="J57" s="278">
        <f>J66</f>
        <v>2</v>
      </c>
    </row>
    <row r="58" spans="1:10" s="284" customFormat="1" ht="42.75" customHeight="1" hidden="1">
      <c r="A58" s="17" t="s">
        <v>427</v>
      </c>
      <c r="B58" s="17" t="s">
        <v>92</v>
      </c>
      <c r="C58" s="17" t="s">
        <v>153</v>
      </c>
      <c r="D58" s="17" t="s">
        <v>208</v>
      </c>
      <c r="E58" s="17" t="s">
        <v>431</v>
      </c>
      <c r="F58" s="252" t="s">
        <v>522</v>
      </c>
      <c r="G58" s="280"/>
      <c r="H58" s="280"/>
      <c r="I58" s="280"/>
      <c r="J58" s="280"/>
    </row>
    <row r="59" spans="1:10" s="284" customFormat="1" ht="55.5" customHeight="1" hidden="1">
      <c r="A59" s="17" t="s">
        <v>427</v>
      </c>
      <c r="B59" s="17" t="s">
        <v>93</v>
      </c>
      <c r="C59" s="17" t="s">
        <v>153</v>
      </c>
      <c r="D59" s="17" t="s">
        <v>208</v>
      </c>
      <c r="E59" s="17" t="s">
        <v>431</v>
      </c>
      <c r="F59" s="252" t="s">
        <v>526</v>
      </c>
      <c r="G59" s="280"/>
      <c r="H59" s="280"/>
      <c r="I59" s="280"/>
      <c r="J59" s="280"/>
    </row>
    <row r="60" spans="1:10" s="284" customFormat="1" ht="41.25" customHeight="1" hidden="1">
      <c r="A60" s="17" t="s">
        <v>427</v>
      </c>
      <c r="B60" s="17" t="s">
        <v>94</v>
      </c>
      <c r="C60" s="17" t="s">
        <v>153</v>
      </c>
      <c r="D60" s="17" t="s">
        <v>208</v>
      </c>
      <c r="E60" s="17" t="s">
        <v>431</v>
      </c>
      <c r="F60" s="252" t="s">
        <v>528</v>
      </c>
      <c r="G60" s="280"/>
      <c r="H60" s="280"/>
      <c r="I60" s="280"/>
      <c r="J60" s="280"/>
    </row>
    <row r="61" spans="1:10" s="284" customFormat="1" ht="43.5" customHeight="1" hidden="1">
      <c r="A61" s="17" t="s">
        <v>427</v>
      </c>
      <c r="B61" s="17" t="s">
        <v>95</v>
      </c>
      <c r="C61" s="17" t="s">
        <v>153</v>
      </c>
      <c r="D61" s="17" t="s">
        <v>208</v>
      </c>
      <c r="E61" s="17" t="s">
        <v>431</v>
      </c>
      <c r="F61" s="252" t="s">
        <v>530</v>
      </c>
      <c r="G61" s="280"/>
      <c r="H61" s="280"/>
      <c r="I61" s="280"/>
      <c r="J61" s="280"/>
    </row>
    <row r="62" spans="1:10" s="284" customFormat="1" ht="55.5" customHeight="1" hidden="1">
      <c r="A62" s="17" t="s">
        <v>427</v>
      </c>
      <c r="B62" s="17" t="s">
        <v>96</v>
      </c>
      <c r="C62" s="17" t="s">
        <v>153</v>
      </c>
      <c r="D62" s="17" t="s">
        <v>208</v>
      </c>
      <c r="E62" s="17" t="s">
        <v>431</v>
      </c>
      <c r="F62" s="252" t="s">
        <v>101</v>
      </c>
      <c r="G62" s="280"/>
      <c r="H62" s="280"/>
      <c r="I62" s="280"/>
      <c r="J62" s="280"/>
    </row>
    <row r="63" spans="1:10" s="284" customFormat="1" ht="54" customHeight="1" hidden="1">
      <c r="A63" s="17" t="s">
        <v>427</v>
      </c>
      <c r="B63" s="17" t="s">
        <v>102</v>
      </c>
      <c r="C63" s="17" t="s">
        <v>153</v>
      </c>
      <c r="D63" s="17" t="s">
        <v>208</v>
      </c>
      <c r="E63" s="17" t="s">
        <v>431</v>
      </c>
      <c r="F63" s="252" t="s">
        <v>533</v>
      </c>
      <c r="G63" s="280"/>
      <c r="H63" s="280"/>
      <c r="I63" s="280"/>
      <c r="J63" s="280"/>
    </row>
    <row r="64" spans="1:10" s="284" customFormat="1" ht="69" customHeight="1" hidden="1">
      <c r="A64" s="17" t="s">
        <v>427</v>
      </c>
      <c r="B64" s="17" t="s">
        <v>103</v>
      </c>
      <c r="C64" s="17" t="s">
        <v>153</v>
      </c>
      <c r="D64" s="17" t="s">
        <v>208</v>
      </c>
      <c r="E64" s="17" t="s">
        <v>431</v>
      </c>
      <c r="F64" s="252" t="s">
        <v>535</v>
      </c>
      <c r="G64" s="280"/>
      <c r="H64" s="280"/>
      <c r="I64" s="280"/>
      <c r="J64" s="280"/>
    </row>
    <row r="65" spans="1:10" s="284" customFormat="1" ht="68.25" customHeight="1" hidden="1">
      <c r="A65" s="17" t="s">
        <v>427</v>
      </c>
      <c r="B65" s="17" t="s">
        <v>104</v>
      </c>
      <c r="C65" s="17" t="s">
        <v>143</v>
      </c>
      <c r="D65" s="17" t="s">
        <v>208</v>
      </c>
      <c r="E65" s="17" t="s">
        <v>431</v>
      </c>
      <c r="F65" s="252" t="s">
        <v>535</v>
      </c>
      <c r="G65" s="280"/>
      <c r="H65" s="280"/>
      <c r="I65" s="280"/>
      <c r="J65" s="280"/>
    </row>
    <row r="66" spans="1:10" ht="25.5" customHeight="1">
      <c r="A66" s="16" t="s">
        <v>427</v>
      </c>
      <c r="B66" s="16" t="s">
        <v>429</v>
      </c>
      <c r="C66" s="16" t="s">
        <v>207</v>
      </c>
      <c r="D66" s="16" t="s">
        <v>208</v>
      </c>
      <c r="E66" s="16" t="s">
        <v>209</v>
      </c>
      <c r="F66" s="19" t="s">
        <v>121</v>
      </c>
      <c r="G66" s="30">
        <f>G67</f>
        <v>50</v>
      </c>
      <c r="H66" s="30">
        <f>H67</f>
        <v>0</v>
      </c>
      <c r="I66" s="30">
        <f>I67</f>
        <v>2</v>
      </c>
      <c r="J66" s="30">
        <f>J67</f>
        <v>2</v>
      </c>
    </row>
    <row r="67" spans="1:10" ht="26.25" customHeight="1">
      <c r="A67" s="17" t="s">
        <v>427</v>
      </c>
      <c r="B67" s="17" t="s">
        <v>430</v>
      </c>
      <c r="C67" s="17" t="s">
        <v>153</v>
      </c>
      <c r="D67" s="17" t="s">
        <v>208</v>
      </c>
      <c r="E67" s="17" t="s">
        <v>431</v>
      </c>
      <c r="F67" s="293" t="s">
        <v>537</v>
      </c>
      <c r="G67" s="280">
        <v>50</v>
      </c>
      <c r="H67" s="280">
        <v>0</v>
      </c>
      <c r="I67" s="280">
        <v>2</v>
      </c>
      <c r="J67" s="280">
        <v>2</v>
      </c>
    </row>
    <row r="68" spans="1:10" s="284" customFormat="1" ht="12.75" hidden="1">
      <c r="A68" s="18" t="s">
        <v>289</v>
      </c>
      <c r="B68" s="18" t="s">
        <v>206</v>
      </c>
      <c r="C68" s="18" t="s">
        <v>153</v>
      </c>
      <c r="D68" s="18" t="s">
        <v>208</v>
      </c>
      <c r="E68" s="18" t="s">
        <v>209</v>
      </c>
      <c r="F68" s="295" t="s">
        <v>290</v>
      </c>
      <c r="G68" s="278">
        <f>G69+G71</f>
        <v>0</v>
      </c>
      <c r="H68" s="278">
        <f>H69+H71</f>
        <v>0</v>
      </c>
      <c r="I68" s="278">
        <f>I69+I71</f>
        <v>0</v>
      </c>
      <c r="J68" s="278">
        <f>J69+J71</f>
        <v>0</v>
      </c>
    </row>
    <row r="69" spans="1:10" ht="12.75" hidden="1">
      <c r="A69" s="16" t="s">
        <v>289</v>
      </c>
      <c r="B69" s="16" t="s">
        <v>280</v>
      </c>
      <c r="C69" s="16" t="s">
        <v>153</v>
      </c>
      <c r="D69" s="16" t="s">
        <v>208</v>
      </c>
      <c r="E69" s="16" t="s">
        <v>291</v>
      </c>
      <c r="F69" s="19" t="s">
        <v>292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289</v>
      </c>
      <c r="B70" s="17" t="s">
        <v>293</v>
      </c>
      <c r="C70" s="17" t="s">
        <v>153</v>
      </c>
      <c r="D70" s="17" t="s">
        <v>208</v>
      </c>
      <c r="E70" s="17" t="s">
        <v>291</v>
      </c>
      <c r="F70" s="293" t="s">
        <v>539</v>
      </c>
      <c r="G70" s="280"/>
      <c r="H70" s="280"/>
      <c r="I70" s="280"/>
      <c r="J70" s="280"/>
    </row>
    <row r="71" spans="1:10" ht="12.75" customHeight="1" hidden="1">
      <c r="A71" s="17" t="s">
        <v>289</v>
      </c>
      <c r="B71" s="17" t="s">
        <v>294</v>
      </c>
      <c r="C71" s="17" t="s">
        <v>153</v>
      </c>
      <c r="D71" s="17" t="s">
        <v>208</v>
      </c>
      <c r="E71" s="17" t="s">
        <v>291</v>
      </c>
      <c r="F71" s="293" t="s">
        <v>105</v>
      </c>
      <c r="G71" s="280"/>
      <c r="H71" s="280"/>
      <c r="I71" s="280"/>
      <c r="J71" s="280"/>
    </row>
    <row r="72" spans="1:10" s="284" customFormat="1" ht="14.25" customHeight="1">
      <c r="A72" s="420" t="s">
        <v>295</v>
      </c>
      <c r="B72" s="421"/>
      <c r="C72" s="421"/>
      <c r="D72" s="421"/>
      <c r="E72" s="421"/>
      <c r="F72" s="422"/>
      <c r="G72" s="296">
        <f>G11+G17+G23+G27+G35+G42+G47+G57+G68</f>
        <v>13897.5</v>
      </c>
      <c r="H72" s="296">
        <f>H11+H17+H23+H27+H35+H42+H47+H57+H68</f>
        <v>0</v>
      </c>
      <c r="I72" s="296">
        <f>I11+I17+I23+I27+I35+I42+I47+I57+I68</f>
        <v>15538.5</v>
      </c>
      <c r="J72" s="296">
        <f>J11+J17+J23+J27+J35+J42+J47+J57+J68</f>
        <v>15551.4</v>
      </c>
    </row>
    <row r="73" spans="1:10" s="284" customFormat="1" ht="12.75">
      <c r="A73" s="418" t="s">
        <v>296</v>
      </c>
      <c r="B73" s="418"/>
      <c r="C73" s="418"/>
      <c r="D73" s="418"/>
      <c r="E73" s="418"/>
      <c r="F73" s="418"/>
      <c r="G73" s="297">
        <f>G74+G79+G92+G100+G108</f>
        <v>1964.4</v>
      </c>
      <c r="H73" s="297">
        <f>H74+H79+H92+H100+H108</f>
        <v>1.2000000000000002</v>
      </c>
      <c r="I73" s="297">
        <f>I74+I92</f>
        <v>9157.5</v>
      </c>
      <c r="J73" s="297">
        <f>J74+J92</f>
        <v>8033.300000000001</v>
      </c>
    </row>
    <row r="74" spans="1:10" s="284" customFormat="1" ht="12.75">
      <c r="A74" s="298" t="s">
        <v>297</v>
      </c>
      <c r="B74" s="298" t="s">
        <v>624</v>
      </c>
      <c r="C74" s="298" t="s">
        <v>207</v>
      </c>
      <c r="D74" s="298" t="s">
        <v>208</v>
      </c>
      <c r="E74" s="298" t="s">
        <v>209</v>
      </c>
      <c r="F74" s="299" t="s">
        <v>268</v>
      </c>
      <c r="G74" s="297">
        <f>G75+G76</f>
        <v>1959</v>
      </c>
      <c r="H74" s="297">
        <f>H75+H76</f>
        <v>-1</v>
      </c>
      <c r="I74" s="297">
        <f>I75+I76</f>
        <v>8325.7</v>
      </c>
      <c r="J74" s="297">
        <f>J75+J76</f>
        <v>7178.200000000001</v>
      </c>
    </row>
    <row r="75" spans="1:10" ht="25.5">
      <c r="A75" s="17" t="s">
        <v>297</v>
      </c>
      <c r="B75" s="17" t="s">
        <v>269</v>
      </c>
      <c r="C75" s="17" t="s">
        <v>153</v>
      </c>
      <c r="D75" s="17" t="s">
        <v>208</v>
      </c>
      <c r="E75" s="17" t="s">
        <v>298</v>
      </c>
      <c r="F75" s="252" t="s">
        <v>542</v>
      </c>
      <c r="G75" s="300">
        <v>946</v>
      </c>
      <c r="H75" s="300">
        <v>1012</v>
      </c>
      <c r="I75" s="300">
        <v>4779.9</v>
      </c>
      <c r="J75" s="300">
        <v>4126.3</v>
      </c>
    </row>
    <row r="76" spans="1:10" ht="25.5">
      <c r="A76" s="17" t="s">
        <v>297</v>
      </c>
      <c r="B76" s="17" t="s">
        <v>270</v>
      </c>
      <c r="C76" s="17" t="s">
        <v>153</v>
      </c>
      <c r="D76" s="17" t="s">
        <v>208</v>
      </c>
      <c r="E76" s="17" t="s">
        <v>298</v>
      </c>
      <c r="F76" s="252" t="s">
        <v>543</v>
      </c>
      <c r="G76" s="300">
        <v>1013</v>
      </c>
      <c r="H76" s="300">
        <v>-1013</v>
      </c>
      <c r="I76" s="300">
        <v>3545.8</v>
      </c>
      <c r="J76" s="300">
        <v>3051.9</v>
      </c>
    </row>
    <row r="77" spans="1:10" ht="25.5" hidden="1">
      <c r="A77" s="17" t="s">
        <v>297</v>
      </c>
      <c r="B77" s="17" t="s">
        <v>106</v>
      </c>
      <c r="C77" s="17" t="s">
        <v>153</v>
      </c>
      <c r="D77" s="17" t="s">
        <v>208</v>
      </c>
      <c r="E77" s="17" t="s">
        <v>298</v>
      </c>
      <c r="F77" s="252" t="s">
        <v>544</v>
      </c>
      <c r="G77" s="300"/>
      <c r="H77" s="300"/>
      <c r="I77" s="300"/>
      <c r="J77" s="300"/>
    </row>
    <row r="78" spans="1:10" ht="12.75" hidden="1">
      <c r="A78" s="17" t="s">
        <v>297</v>
      </c>
      <c r="B78" s="17" t="s">
        <v>107</v>
      </c>
      <c r="C78" s="17" t="s">
        <v>153</v>
      </c>
      <c r="D78" s="17" t="s">
        <v>208</v>
      </c>
      <c r="E78" s="17" t="s">
        <v>298</v>
      </c>
      <c r="F78" s="252" t="s">
        <v>545</v>
      </c>
      <c r="G78" s="300"/>
      <c r="H78" s="300"/>
      <c r="I78" s="300"/>
      <c r="J78" s="300"/>
    </row>
    <row r="79" spans="1:10" s="284" customFormat="1" ht="25.5" hidden="1">
      <c r="A79" s="18" t="s">
        <v>297</v>
      </c>
      <c r="B79" s="18" t="s">
        <v>211</v>
      </c>
      <c r="C79" s="18" t="s">
        <v>153</v>
      </c>
      <c r="D79" s="18" t="s">
        <v>341</v>
      </c>
      <c r="E79" s="18" t="s">
        <v>298</v>
      </c>
      <c r="F79" s="119" t="s">
        <v>111</v>
      </c>
      <c r="G79" s="297">
        <f>G88+G80+G83</f>
        <v>0</v>
      </c>
      <c r="H79" s="297">
        <f>H88+H80+H83</f>
        <v>0</v>
      </c>
      <c r="I79" s="297">
        <f>I88+I80+I83</f>
        <v>0</v>
      </c>
      <c r="J79" s="297">
        <f>J88+J80+J83</f>
        <v>0</v>
      </c>
    </row>
    <row r="80" spans="1:10" s="284" customFormat="1" ht="52.5" customHeight="1" hidden="1">
      <c r="A80" s="16" t="s">
        <v>297</v>
      </c>
      <c r="B80" s="16" t="s">
        <v>299</v>
      </c>
      <c r="C80" s="16" t="s">
        <v>153</v>
      </c>
      <c r="D80" s="16" t="s">
        <v>208</v>
      </c>
      <c r="E80" s="16" t="s">
        <v>298</v>
      </c>
      <c r="F80" s="301" t="s">
        <v>109</v>
      </c>
      <c r="G80" s="302">
        <f>G81</f>
        <v>0</v>
      </c>
      <c r="H80" s="302">
        <f>H81</f>
        <v>0</v>
      </c>
      <c r="I80" s="302">
        <f>I81</f>
        <v>0</v>
      </c>
      <c r="J80" s="302">
        <f>J81</f>
        <v>0</v>
      </c>
    </row>
    <row r="81" spans="1:10" s="284" customFormat="1" ht="57" customHeight="1" hidden="1">
      <c r="A81" s="17" t="s">
        <v>297</v>
      </c>
      <c r="B81" s="17" t="s">
        <v>299</v>
      </c>
      <c r="C81" s="17" t="s">
        <v>153</v>
      </c>
      <c r="D81" s="17" t="s">
        <v>208</v>
      </c>
      <c r="E81" s="17" t="s">
        <v>298</v>
      </c>
      <c r="F81" s="252" t="s">
        <v>581</v>
      </c>
      <c r="G81" s="300"/>
      <c r="H81" s="300"/>
      <c r="I81" s="300"/>
      <c r="J81" s="300"/>
    </row>
    <row r="82" spans="1:10" s="284" customFormat="1" ht="30" customHeight="1" hidden="1">
      <c r="A82" s="17" t="s">
        <v>297</v>
      </c>
      <c r="B82" s="17" t="s">
        <v>110</v>
      </c>
      <c r="C82" s="17" t="s">
        <v>153</v>
      </c>
      <c r="D82" s="17" t="s">
        <v>208</v>
      </c>
      <c r="E82" s="17" t="s">
        <v>298</v>
      </c>
      <c r="F82" s="252" t="s">
        <v>582</v>
      </c>
      <c r="G82" s="300"/>
      <c r="H82" s="300"/>
      <c r="I82" s="300"/>
      <c r="J82" s="300"/>
    </row>
    <row r="83" spans="1:10" s="284" customFormat="1" ht="25.5" customHeight="1" hidden="1">
      <c r="A83" s="16" t="s">
        <v>297</v>
      </c>
      <c r="B83" s="16" t="s">
        <v>300</v>
      </c>
      <c r="C83" s="16" t="s">
        <v>153</v>
      </c>
      <c r="D83" s="16" t="s">
        <v>208</v>
      </c>
      <c r="E83" s="16" t="s">
        <v>298</v>
      </c>
      <c r="F83" s="301" t="s">
        <v>584</v>
      </c>
      <c r="G83" s="300"/>
      <c r="H83" s="300"/>
      <c r="I83" s="300"/>
      <c r="J83" s="300"/>
    </row>
    <row r="84" spans="1:10" s="284" customFormat="1" ht="26.25" customHeight="1" hidden="1">
      <c r="A84" s="17" t="s">
        <v>297</v>
      </c>
      <c r="B84" s="17" t="s">
        <v>300</v>
      </c>
      <c r="C84" s="17" t="s">
        <v>153</v>
      </c>
      <c r="D84" s="17" t="s">
        <v>208</v>
      </c>
      <c r="E84" s="17" t="s">
        <v>298</v>
      </c>
      <c r="F84" s="282" t="s">
        <v>584</v>
      </c>
      <c r="G84" s="300"/>
      <c r="H84" s="300"/>
      <c r="I84" s="300"/>
      <c r="J84" s="300"/>
    </row>
    <row r="85" spans="1:10" s="284" customFormat="1" ht="28.5" customHeight="1" hidden="1">
      <c r="A85" s="17" t="s">
        <v>297</v>
      </c>
      <c r="B85" s="17" t="s">
        <v>112</v>
      </c>
      <c r="C85" s="17" t="s">
        <v>153</v>
      </c>
      <c r="D85" s="17" t="s">
        <v>208</v>
      </c>
      <c r="E85" s="17" t="s">
        <v>298</v>
      </c>
      <c r="F85" s="252" t="s">
        <v>585</v>
      </c>
      <c r="G85" s="300"/>
      <c r="H85" s="300"/>
      <c r="I85" s="300"/>
      <c r="J85" s="300"/>
    </row>
    <row r="86" spans="1:10" s="284" customFormat="1" ht="38.25" hidden="1">
      <c r="A86" s="17" t="s">
        <v>297</v>
      </c>
      <c r="B86" s="17" t="s">
        <v>113</v>
      </c>
      <c r="C86" s="17" t="s">
        <v>153</v>
      </c>
      <c r="D86" s="17" t="s">
        <v>208</v>
      </c>
      <c r="E86" s="17" t="s">
        <v>298</v>
      </c>
      <c r="F86" s="252" t="s">
        <v>587</v>
      </c>
      <c r="G86" s="300"/>
      <c r="H86" s="300"/>
      <c r="I86" s="300"/>
      <c r="J86" s="300"/>
    </row>
    <row r="87" spans="1:10" s="284" customFormat="1" ht="69.75" customHeight="1" hidden="1">
      <c r="A87" s="17" t="s">
        <v>297</v>
      </c>
      <c r="B87" s="17" t="s">
        <v>114</v>
      </c>
      <c r="C87" s="17" t="s">
        <v>153</v>
      </c>
      <c r="D87" s="17" t="s">
        <v>208</v>
      </c>
      <c r="E87" s="17" t="s">
        <v>298</v>
      </c>
      <c r="F87" s="252" t="s">
        <v>588</v>
      </c>
      <c r="G87" s="300"/>
      <c r="H87" s="300"/>
      <c r="I87" s="300"/>
      <c r="J87" s="300"/>
    </row>
    <row r="88" spans="1:10" s="284" customFormat="1" ht="12.75" hidden="1">
      <c r="A88" s="17" t="s">
        <v>297</v>
      </c>
      <c r="B88" s="17" t="s">
        <v>301</v>
      </c>
      <c r="C88" s="17" t="s">
        <v>153</v>
      </c>
      <c r="D88" s="17" t="s">
        <v>208</v>
      </c>
      <c r="E88" s="17" t="s">
        <v>298</v>
      </c>
      <c r="F88" s="252" t="s">
        <v>589</v>
      </c>
      <c r="G88" s="300">
        <f>G89</f>
        <v>0</v>
      </c>
      <c r="H88" s="300">
        <f>H89</f>
        <v>0</v>
      </c>
      <c r="I88" s="300">
        <f>I89</f>
        <v>0</v>
      </c>
      <c r="J88" s="300">
        <f>J89</f>
        <v>0</v>
      </c>
    </row>
    <row r="89" spans="1:10" s="284" customFormat="1" ht="12.75" hidden="1">
      <c r="A89" s="17" t="s">
        <v>297</v>
      </c>
      <c r="B89" s="17" t="s">
        <v>301</v>
      </c>
      <c r="C89" s="17" t="s">
        <v>153</v>
      </c>
      <c r="D89" s="17" t="s">
        <v>208</v>
      </c>
      <c r="E89" s="17" t="s">
        <v>298</v>
      </c>
      <c r="F89" s="252" t="s">
        <v>589</v>
      </c>
      <c r="G89" s="300"/>
      <c r="H89" s="300"/>
      <c r="I89" s="300"/>
      <c r="J89" s="300"/>
    </row>
    <row r="90" spans="1:10" s="284" customFormat="1" ht="78" customHeight="1" hidden="1">
      <c r="A90" s="17" t="s">
        <v>297</v>
      </c>
      <c r="B90" s="17" t="s">
        <v>301</v>
      </c>
      <c r="C90" s="17" t="s">
        <v>187</v>
      </c>
      <c r="D90" s="17" t="s">
        <v>208</v>
      </c>
      <c r="E90" s="17" t="s">
        <v>298</v>
      </c>
      <c r="F90" s="303" t="s">
        <v>434</v>
      </c>
      <c r="G90" s="280"/>
      <c r="H90" s="280"/>
      <c r="I90" s="280"/>
      <c r="J90" s="280"/>
    </row>
    <row r="91" spans="1:10" s="284" customFormat="1" ht="39" customHeight="1" hidden="1">
      <c r="A91" s="17" t="s">
        <v>297</v>
      </c>
      <c r="B91" s="17" t="s">
        <v>301</v>
      </c>
      <c r="C91" s="17" t="s">
        <v>187</v>
      </c>
      <c r="D91" s="17" t="s">
        <v>208</v>
      </c>
      <c r="E91" s="17" t="s">
        <v>298</v>
      </c>
      <c r="F91" s="303" t="s">
        <v>432</v>
      </c>
      <c r="G91" s="280"/>
      <c r="H91" s="280"/>
      <c r="I91" s="280"/>
      <c r="J91" s="280"/>
    </row>
    <row r="92" spans="1:10" s="284" customFormat="1" ht="18" customHeight="1">
      <c r="A92" s="18" t="s">
        <v>297</v>
      </c>
      <c r="B92" s="18" t="s">
        <v>625</v>
      </c>
      <c r="C92" s="18" t="s">
        <v>207</v>
      </c>
      <c r="D92" s="18" t="s">
        <v>208</v>
      </c>
      <c r="E92" s="18" t="s">
        <v>298</v>
      </c>
      <c r="F92" s="119" t="s">
        <v>311</v>
      </c>
      <c r="G92" s="297">
        <f>G93+G94+G96</f>
        <v>5.4</v>
      </c>
      <c r="H92" s="297">
        <f>H93+H94+H96</f>
        <v>2.2</v>
      </c>
      <c r="I92" s="297">
        <f>I93+I97+I98</f>
        <v>831.8</v>
      </c>
      <c r="J92" s="297">
        <f>J93+J97+J98</f>
        <v>855.0999999999999</v>
      </c>
    </row>
    <row r="93" spans="1:10" s="20" customFormat="1" ht="26.25" customHeight="1">
      <c r="A93" s="16" t="s">
        <v>297</v>
      </c>
      <c r="B93" s="16" t="s">
        <v>273</v>
      </c>
      <c r="C93" s="16" t="s">
        <v>207</v>
      </c>
      <c r="D93" s="16" t="s">
        <v>208</v>
      </c>
      <c r="E93" s="16" t="s">
        <v>298</v>
      </c>
      <c r="F93" s="304" t="s">
        <v>312</v>
      </c>
      <c r="G93" s="30"/>
      <c r="H93" s="30"/>
      <c r="I93" s="30">
        <f>I94</f>
        <v>33.5</v>
      </c>
      <c r="J93" s="30">
        <f>J94</f>
        <v>33.5</v>
      </c>
    </row>
    <row r="94" spans="1:10" s="20" customFormat="1" ht="30" customHeight="1">
      <c r="A94" s="17" t="s">
        <v>297</v>
      </c>
      <c r="B94" s="17" t="s">
        <v>273</v>
      </c>
      <c r="C94" s="17" t="s">
        <v>153</v>
      </c>
      <c r="D94" s="17" t="s">
        <v>208</v>
      </c>
      <c r="E94" s="17" t="s">
        <v>298</v>
      </c>
      <c r="F94" s="252" t="s">
        <v>664</v>
      </c>
      <c r="G94" s="311">
        <f>G95+G96</f>
        <v>3.2</v>
      </c>
      <c r="H94" s="311">
        <v>0</v>
      </c>
      <c r="I94" s="280">
        <f>I95+I96</f>
        <v>33.5</v>
      </c>
      <c r="J94" s="280">
        <f>J95+J96</f>
        <v>33.5</v>
      </c>
    </row>
    <row r="95" spans="1:10" s="20" customFormat="1" ht="30" customHeight="1">
      <c r="A95" s="17" t="s">
        <v>297</v>
      </c>
      <c r="B95" s="17" t="s">
        <v>273</v>
      </c>
      <c r="C95" s="17" t="s">
        <v>153</v>
      </c>
      <c r="D95" s="17" t="s">
        <v>208</v>
      </c>
      <c r="E95" s="17" t="s">
        <v>298</v>
      </c>
      <c r="F95" s="305" t="s">
        <v>302</v>
      </c>
      <c r="G95" s="280">
        <v>1</v>
      </c>
      <c r="H95" s="280">
        <v>1</v>
      </c>
      <c r="I95" s="280">
        <v>1</v>
      </c>
      <c r="J95" s="280">
        <v>1</v>
      </c>
    </row>
    <row r="96" spans="1:10" s="20" customFormat="1" ht="54" customHeight="1">
      <c r="A96" s="17" t="s">
        <v>297</v>
      </c>
      <c r="B96" s="17" t="s">
        <v>273</v>
      </c>
      <c r="C96" s="17" t="s">
        <v>153</v>
      </c>
      <c r="D96" s="17" t="s">
        <v>208</v>
      </c>
      <c r="E96" s="17" t="s">
        <v>298</v>
      </c>
      <c r="F96" s="305" t="s">
        <v>304</v>
      </c>
      <c r="G96" s="280">
        <v>2.2</v>
      </c>
      <c r="H96" s="280">
        <v>2.2</v>
      </c>
      <c r="I96" s="280">
        <v>32.5</v>
      </c>
      <c r="J96" s="280">
        <v>32.5</v>
      </c>
    </row>
    <row r="97" spans="1:10" ht="31.5" customHeight="1">
      <c r="A97" s="17" t="s">
        <v>297</v>
      </c>
      <c r="B97" s="17" t="s">
        <v>272</v>
      </c>
      <c r="C97" s="17" t="s">
        <v>153</v>
      </c>
      <c r="D97" s="17" t="s">
        <v>208</v>
      </c>
      <c r="E97" s="17" t="s">
        <v>298</v>
      </c>
      <c r="F97" s="252" t="s">
        <v>591</v>
      </c>
      <c r="G97" s="30">
        <v>243.6</v>
      </c>
      <c r="H97" s="30">
        <v>0</v>
      </c>
      <c r="I97" s="280">
        <v>632.5</v>
      </c>
      <c r="J97" s="280">
        <v>655.8</v>
      </c>
    </row>
    <row r="98" spans="1:10" ht="29.25" customHeight="1">
      <c r="A98" s="17" t="s">
        <v>297</v>
      </c>
      <c r="B98" s="17" t="s">
        <v>271</v>
      </c>
      <c r="C98" s="17" t="s">
        <v>153</v>
      </c>
      <c r="D98" s="17" t="s">
        <v>208</v>
      </c>
      <c r="E98" s="17" t="s">
        <v>298</v>
      </c>
      <c r="F98" s="252" t="s">
        <v>590</v>
      </c>
      <c r="G98" s="30">
        <v>70</v>
      </c>
      <c r="H98" s="30">
        <v>0</v>
      </c>
      <c r="I98" s="280">
        <v>165.8</v>
      </c>
      <c r="J98" s="280">
        <v>165.8</v>
      </c>
    </row>
    <row r="99" spans="1:10" ht="15" customHeight="1" hidden="1">
      <c r="A99" s="17" t="s">
        <v>297</v>
      </c>
      <c r="B99" s="17" t="s">
        <v>115</v>
      </c>
      <c r="C99" s="17" t="s">
        <v>153</v>
      </c>
      <c r="D99" s="17" t="s">
        <v>208</v>
      </c>
      <c r="E99" s="17" t="s">
        <v>298</v>
      </c>
      <c r="F99" s="252" t="s">
        <v>621</v>
      </c>
      <c r="G99" s="280"/>
      <c r="H99" s="280"/>
      <c r="I99" s="280"/>
      <c r="J99" s="280"/>
    </row>
    <row r="100" spans="1:10" ht="12.75" customHeight="1" hidden="1">
      <c r="A100" s="18" t="s">
        <v>297</v>
      </c>
      <c r="B100" s="18" t="s">
        <v>238</v>
      </c>
      <c r="C100" s="18" t="s">
        <v>153</v>
      </c>
      <c r="D100" s="18" t="s">
        <v>208</v>
      </c>
      <c r="E100" s="18" t="s">
        <v>209</v>
      </c>
      <c r="F100" s="306" t="s">
        <v>340</v>
      </c>
      <c r="G100" s="278">
        <f>G102+G106</f>
        <v>0</v>
      </c>
      <c r="H100" s="278">
        <f>H102+H106</f>
        <v>0</v>
      </c>
      <c r="I100" s="278">
        <f>I102+I106</f>
        <v>0</v>
      </c>
      <c r="J100" s="278">
        <f>J102+J106</f>
        <v>0</v>
      </c>
    </row>
    <row r="101" spans="1:10" ht="54.75" customHeight="1" hidden="1">
      <c r="A101" s="17" t="s">
        <v>297</v>
      </c>
      <c r="B101" s="17" t="s">
        <v>116</v>
      </c>
      <c r="C101" s="17" t="s">
        <v>153</v>
      </c>
      <c r="D101" s="17" t="s">
        <v>208</v>
      </c>
      <c r="E101" s="17" t="s">
        <v>298</v>
      </c>
      <c r="F101" s="252" t="s">
        <v>622</v>
      </c>
      <c r="G101" s="280"/>
      <c r="H101" s="280"/>
      <c r="I101" s="280"/>
      <c r="J101" s="280"/>
    </row>
    <row r="102" spans="1:10" s="284" customFormat="1" ht="38.25" hidden="1">
      <c r="A102" s="17" t="s">
        <v>297</v>
      </c>
      <c r="B102" s="17" t="s">
        <v>305</v>
      </c>
      <c r="C102" s="17" t="s">
        <v>153</v>
      </c>
      <c r="D102" s="17" t="s">
        <v>208</v>
      </c>
      <c r="E102" s="17" t="s">
        <v>298</v>
      </c>
      <c r="F102" s="252" t="s">
        <v>623</v>
      </c>
      <c r="G102" s="280"/>
      <c r="H102" s="280"/>
      <c r="I102" s="280"/>
      <c r="J102" s="280"/>
    </row>
    <row r="103" spans="1:10" s="284" customFormat="1" ht="51" hidden="1">
      <c r="A103" s="17" t="s">
        <v>297</v>
      </c>
      <c r="B103" s="17" t="s">
        <v>117</v>
      </c>
      <c r="C103" s="17" t="s">
        <v>153</v>
      </c>
      <c r="D103" s="17" t="s">
        <v>208</v>
      </c>
      <c r="E103" s="17" t="s">
        <v>298</v>
      </c>
      <c r="F103" s="252" t="s">
        <v>626</v>
      </c>
      <c r="G103" s="280"/>
      <c r="H103" s="280"/>
      <c r="I103" s="280"/>
      <c r="J103" s="280"/>
    </row>
    <row r="104" spans="1:10" s="284" customFormat="1" ht="38.25" hidden="1">
      <c r="A104" s="17" t="s">
        <v>297</v>
      </c>
      <c r="B104" s="17" t="s">
        <v>118</v>
      </c>
      <c r="C104" s="17" t="s">
        <v>153</v>
      </c>
      <c r="D104" s="17" t="s">
        <v>208</v>
      </c>
      <c r="E104" s="17" t="s">
        <v>298</v>
      </c>
      <c r="F104" s="252" t="s">
        <v>627</v>
      </c>
      <c r="G104" s="280"/>
      <c r="H104" s="280"/>
      <c r="I104" s="280"/>
      <c r="J104" s="280"/>
    </row>
    <row r="105" spans="1:10" s="284" customFormat="1" ht="51" hidden="1">
      <c r="A105" s="17" t="s">
        <v>297</v>
      </c>
      <c r="B105" s="17" t="s">
        <v>246</v>
      </c>
      <c r="C105" s="17" t="s">
        <v>153</v>
      </c>
      <c r="D105" s="17" t="s">
        <v>208</v>
      </c>
      <c r="E105" s="17" t="s">
        <v>298</v>
      </c>
      <c r="F105" s="252" t="s">
        <v>629</v>
      </c>
      <c r="G105" s="280"/>
      <c r="H105" s="280"/>
      <c r="I105" s="280"/>
      <c r="J105" s="280"/>
    </row>
    <row r="106" spans="1:10" s="284" customFormat="1" ht="31.5" customHeight="1" hidden="1">
      <c r="A106" s="17" t="s">
        <v>297</v>
      </c>
      <c r="B106" s="307" t="s">
        <v>445</v>
      </c>
      <c r="C106" s="17" t="s">
        <v>153</v>
      </c>
      <c r="D106" s="17" t="s">
        <v>208</v>
      </c>
      <c r="E106" s="17" t="s">
        <v>298</v>
      </c>
      <c r="F106" s="308" t="s">
        <v>630</v>
      </c>
      <c r="G106" s="280"/>
      <c r="H106" s="280"/>
      <c r="I106" s="280"/>
      <c r="J106" s="280"/>
    </row>
    <row r="107" spans="1:10" s="284" customFormat="1" ht="31.5" customHeight="1" hidden="1">
      <c r="A107" s="17" t="s">
        <v>297</v>
      </c>
      <c r="B107" s="307" t="s">
        <v>119</v>
      </c>
      <c r="C107" s="17" t="s">
        <v>153</v>
      </c>
      <c r="D107" s="17" t="s">
        <v>208</v>
      </c>
      <c r="E107" s="17" t="s">
        <v>298</v>
      </c>
      <c r="F107" s="308" t="s">
        <v>631</v>
      </c>
      <c r="G107" s="280"/>
      <c r="H107" s="280"/>
      <c r="I107" s="280"/>
      <c r="J107" s="280"/>
    </row>
    <row r="108" spans="1:10" s="284" customFormat="1" ht="39" customHeight="1" hidden="1">
      <c r="A108" s="18" t="s">
        <v>120</v>
      </c>
      <c r="B108" s="18" t="s">
        <v>206</v>
      </c>
      <c r="C108" s="18" t="s">
        <v>153</v>
      </c>
      <c r="D108" s="18" t="s">
        <v>208</v>
      </c>
      <c r="E108" s="18" t="s">
        <v>209</v>
      </c>
      <c r="F108" s="306" t="s">
        <v>307</v>
      </c>
      <c r="G108" s="278">
        <f>G109</f>
        <v>0</v>
      </c>
      <c r="H108" s="278">
        <f>H109</f>
        <v>0</v>
      </c>
      <c r="I108" s="278">
        <f>I109</f>
        <v>0</v>
      </c>
      <c r="J108" s="278">
        <f>J109</f>
        <v>0</v>
      </c>
    </row>
    <row r="109" spans="1:10" s="284" customFormat="1" ht="70.5" customHeight="1" hidden="1">
      <c r="A109" s="17" t="s">
        <v>120</v>
      </c>
      <c r="B109" s="17" t="s">
        <v>248</v>
      </c>
      <c r="C109" s="17" t="s">
        <v>153</v>
      </c>
      <c r="D109" s="17" t="s">
        <v>208</v>
      </c>
      <c r="E109" s="17" t="s">
        <v>291</v>
      </c>
      <c r="F109" s="252" t="s">
        <v>77</v>
      </c>
      <c r="G109" s="280">
        <v>0</v>
      </c>
      <c r="H109" s="280">
        <v>0</v>
      </c>
      <c r="I109" s="280">
        <v>0</v>
      </c>
      <c r="J109" s="280">
        <v>0</v>
      </c>
    </row>
    <row r="110" spans="1:10" s="284" customFormat="1" ht="39" customHeight="1" hidden="1">
      <c r="A110" s="17" t="s">
        <v>306</v>
      </c>
      <c r="B110" s="17" t="s">
        <v>248</v>
      </c>
      <c r="C110" s="17" t="s">
        <v>153</v>
      </c>
      <c r="D110" s="17" t="s">
        <v>208</v>
      </c>
      <c r="E110" s="17" t="s">
        <v>298</v>
      </c>
      <c r="F110" s="252" t="s">
        <v>78</v>
      </c>
      <c r="G110" s="280"/>
      <c r="H110" s="280"/>
      <c r="I110" s="280"/>
      <c r="J110" s="280"/>
    </row>
    <row r="111" spans="1:10" ht="12.75">
      <c r="A111" s="18"/>
      <c r="B111" s="18"/>
      <c r="C111" s="18"/>
      <c r="D111" s="18"/>
      <c r="E111" s="18"/>
      <c r="F111" s="277" t="s">
        <v>308</v>
      </c>
      <c r="G111" s="278">
        <f>G72+G73</f>
        <v>15861.9</v>
      </c>
      <c r="H111" s="278">
        <f>H72+H73</f>
        <v>1.2000000000000002</v>
      </c>
      <c r="I111" s="278">
        <f>I72+I73</f>
        <v>24696</v>
      </c>
      <c r="J111" s="278">
        <f>J72+J73</f>
        <v>23584.7</v>
      </c>
    </row>
    <row r="112" spans="1:6" ht="12.75">
      <c r="A112" s="284"/>
      <c r="B112" s="284"/>
      <c r="C112" s="284"/>
      <c r="D112" s="284"/>
      <c r="E112" s="284"/>
      <c r="F112" s="284"/>
    </row>
    <row r="113" spans="9:10" ht="12.75">
      <c r="I113" s="309"/>
      <c r="J113" s="309"/>
    </row>
    <row r="114" spans="7:10" ht="12.75">
      <c r="G114" s="309"/>
      <c r="H114" s="309"/>
      <c r="I114" s="309"/>
      <c r="J114" s="309"/>
    </row>
    <row r="115" spans="7:10" ht="12.75">
      <c r="G115" s="310"/>
      <c r="H115" s="310"/>
      <c r="I115" s="310"/>
      <c r="J115" s="310"/>
    </row>
    <row r="116" spans="7:10" ht="12.75">
      <c r="G116" s="310"/>
      <c r="H116" s="310"/>
      <c r="I116" s="310"/>
      <c r="J116" s="310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7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62.75390625" style="4" customWidth="1"/>
    <col min="2" max="2" width="5.00390625" style="135" customWidth="1"/>
    <col min="3" max="3" width="4.00390625" style="136" customWidth="1"/>
    <col min="4" max="4" width="4.25390625" style="136" customWidth="1"/>
    <col min="5" max="5" width="13.00390625" style="4" customWidth="1"/>
    <col min="6" max="6" width="5.25390625" style="136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91" t="s">
        <v>515</v>
      </c>
      <c r="D1" s="391"/>
      <c r="E1" s="391"/>
      <c r="F1" s="391"/>
      <c r="G1" s="391"/>
    </row>
    <row r="2" spans="1:7" ht="15.75">
      <c r="A2" s="7"/>
      <c r="B2" s="134"/>
      <c r="C2" s="391" t="s">
        <v>150</v>
      </c>
      <c r="D2" s="391"/>
      <c r="E2" s="391"/>
      <c r="F2" s="391"/>
      <c r="G2" s="391"/>
    </row>
    <row r="3" spans="1:7" ht="15.75">
      <c r="A3" s="7"/>
      <c r="B3" s="134"/>
      <c r="C3" s="391" t="s">
        <v>192</v>
      </c>
      <c r="D3" s="391"/>
      <c r="E3" s="391"/>
      <c r="F3" s="391"/>
      <c r="G3" s="391"/>
    </row>
    <row r="4" spans="1:6" ht="15.75">
      <c r="A4" s="7"/>
      <c r="B4" s="134"/>
      <c r="C4" s="8"/>
      <c r="D4" s="8"/>
      <c r="E4" s="8"/>
      <c r="F4" s="56"/>
    </row>
    <row r="5" spans="1:7" ht="24.75" customHeight="1">
      <c r="A5" s="397" t="s">
        <v>440</v>
      </c>
      <c r="B5" s="397"/>
      <c r="C5" s="397"/>
      <c r="D5" s="397"/>
      <c r="E5" s="397"/>
      <c r="F5" s="397"/>
      <c r="G5" s="397"/>
    </row>
    <row r="6" ht="12" customHeight="1"/>
    <row r="7" spans="1:7" s="139" customFormat="1" ht="33" customHeight="1">
      <c r="A7" s="137" t="s">
        <v>151</v>
      </c>
      <c r="B7" s="137" t="s">
        <v>651</v>
      </c>
      <c r="C7" s="137" t="s">
        <v>1</v>
      </c>
      <c r="D7" s="137" t="s">
        <v>2</v>
      </c>
      <c r="E7" s="137" t="s">
        <v>3</v>
      </c>
      <c r="F7" s="137" t="s">
        <v>4</v>
      </c>
      <c r="G7" s="138" t="s">
        <v>5</v>
      </c>
    </row>
    <row r="8" spans="1:7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</row>
    <row r="9" spans="1:7" s="164" customFormat="1" ht="15" customHeight="1">
      <c r="A9" s="160" t="s">
        <v>156</v>
      </c>
      <c r="B9" s="39" t="s">
        <v>599</v>
      </c>
      <c r="C9" s="161" t="s">
        <v>142</v>
      </c>
      <c r="D9" s="161"/>
      <c r="E9" s="162"/>
      <c r="F9" s="161"/>
      <c r="G9" s="163">
        <f>G10+G18+G26+G55</f>
        <v>10814.3247</v>
      </c>
    </row>
    <row r="10" spans="1:7" s="166" customFormat="1" ht="27" customHeight="1">
      <c r="A10" s="58" t="s">
        <v>139</v>
      </c>
      <c r="B10" s="39" t="s">
        <v>599</v>
      </c>
      <c r="C10" s="125" t="s">
        <v>142</v>
      </c>
      <c r="D10" s="125" t="s">
        <v>143</v>
      </c>
      <c r="E10" s="165"/>
      <c r="F10" s="147"/>
      <c r="G10" s="61">
        <f>G11</f>
        <v>846</v>
      </c>
    </row>
    <row r="11" spans="1:7" ht="30" customHeight="1">
      <c r="A11" s="167" t="s">
        <v>6</v>
      </c>
      <c r="B11" s="62" t="s">
        <v>599</v>
      </c>
      <c r="C11" s="168" t="s">
        <v>142</v>
      </c>
      <c r="D11" s="168" t="s">
        <v>143</v>
      </c>
      <c r="E11" s="78" t="s">
        <v>546</v>
      </c>
      <c r="F11" s="169"/>
      <c r="G11" s="170">
        <f>G12</f>
        <v>846</v>
      </c>
    </row>
    <row r="12" spans="1:7" ht="13.5" customHeight="1">
      <c r="A12" s="171" t="s">
        <v>633</v>
      </c>
      <c r="B12" s="47" t="s">
        <v>599</v>
      </c>
      <c r="C12" s="172" t="s">
        <v>142</v>
      </c>
      <c r="D12" s="172" t="s">
        <v>143</v>
      </c>
      <c r="E12" s="55" t="s">
        <v>547</v>
      </c>
      <c r="F12" s="172"/>
      <c r="G12" s="173">
        <f>G13</f>
        <v>846</v>
      </c>
    </row>
    <row r="13" spans="1:12" ht="27.75" customHeight="1">
      <c r="A13" s="131" t="s">
        <v>634</v>
      </c>
      <c r="B13" s="40" t="s">
        <v>599</v>
      </c>
      <c r="C13" s="146" t="s">
        <v>142</v>
      </c>
      <c r="D13" s="146" t="s">
        <v>143</v>
      </c>
      <c r="E13" s="52" t="s">
        <v>548</v>
      </c>
      <c r="F13" s="174"/>
      <c r="G13" s="175">
        <f>G14</f>
        <v>846</v>
      </c>
      <c r="I13" s="176"/>
      <c r="L13" s="135"/>
    </row>
    <row r="14" spans="1:7" ht="54" customHeight="1">
      <c r="A14" s="63" t="s">
        <v>7</v>
      </c>
      <c r="B14" s="40" t="s">
        <v>599</v>
      </c>
      <c r="C14" s="146" t="s">
        <v>142</v>
      </c>
      <c r="D14" s="146" t="s">
        <v>143</v>
      </c>
      <c r="E14" s="52" t="s">
        <v>548</v>
      </c>
      <c r="F14" s="174" t="s">
        <v>343</v>
      </c>
      <c r="G14" s="175">
        <f>G15</f>
        <v>846</v>
      </c>
    </row>
    <row r="15" spans="1:7" ht="17.25" customHeight="1">
      <c r="A15" s="63" t="s">
        <v>8</v>
      </c>
      <c r="B15" s="40" t="s">
        <v>599</v>
      </c>
      <c r="C15" s="146" t="s">
        <v>142</v>
      </c>
      <c r="D15" s="146" t="s">
        <v>143</v>
      </c>
      <c r="E15" s="52" t="s">
        <v>548</v>
      </c>
      <c r="F15" s="174" t="s">
        <v>249</v>
      </c>
      <c r="G15" s="175">
        <f>G16+G17</f>
        <v>846</v>
      </c>
    </row>
    <row r="16" spans="1:7" ht="15.75" hidden="1">
      <c r="A16" s="131" t="s">
        <v>635</v>
      </c>
      <c r="B16" s="40" t="s">
        <v>599</v>
      </c>
      <c r="C16" s="146" t="s">
        <v>142</v>
      </c>
      <c r="D16" s="146" t="s">
        <v>143</v>
      </c>
      <c r="E16" s="52" t="s">
        <v>548</v>
      </c>
      <c r="F16" s="146">
        <v>121</v>
      </c>
      <c r="G16" s="177">
        <v>650</v>
      </c>
    </row>
    <row r="17" spans="1:7" ht="38.25" hidden="1">
      <c r="A17" s="131" t="s">
        <v>637</v>
      </c>
      <c r="B17" s="40" t="s">
        <v>599</v>
      </c>
      <c r="C17" s="146" t="s">
        <v>142</v>
      </c>
      <c r="D17" s="146" t="s">
        <v>143</v>
      </c>
      <c r="E17" s="52" t="s">
        <v>548</v>
      </c>
      <c r="F17" s="146" t="s">
        <v>638</v>
      </c>
      <c r="G17" s="177">
        <v>196</v>
      </c>
    </row>
    <row r="18" spans="1:7" s="166" customFormat="1" ht="42" customHeight="1">
      <c r="A18" s="58" t="s">
        <v>165</v>
      </c>
      <c r="B18" s="40" t="s">
        <v>599</v>
      </c>
      <c r="C18" s="36" t="s">
        <v>142</v>
      </c>
      <c r="D18" s="36" t="s">
        <v>145</v>
      </c>
      <c r="E18" s="154"/>
      <c r="F18" s="36"/>
      <c r="G18" s="37">
        <f>G19</f>
        <v>670</v>
      </c>
    </row>
    <row r="19" spans="1:7" ht="27" customHeight="1">
      <c r="A19" s="167" t="s">
        <v>639</v>
      </c>
      <c r="B19" s="40" t="s">
        <v>599</v>
      </c>
      <c r="C19" s="54" t="s">
        <v>142</v>
      </c>
      <c r="D19" s="54" t="s">
        <v>145</v>
      </c>
      <c r="E19" s="78" t="s">
        <v>549</v>
      </c>
      <c r="F19" s="54"/>
      <c r="G19" s="179">
        <f>G20</f>
        <v>670</v>
      </c>
    </row>
    <row r="20" spans="1:7" ht="15" customHeight="1">
      <c r="A20" s="180" t="s">
        <v>9</v>
      </c>
      <c r="B20" s="40" t="s">
        <v>599</v>
      </c>
      <c r="C20" s="48" t="s">
        <v>142</v>
      </c>
      <c r="D20" s="48" t="s">
        <v>145</v>
      </c>
      <c r="E20" s="55" t="s">
        <v>550</v>
      </c>
      <c r="F20" s="66"/>
      <c r="G20" s="181">
        <f>G21</f>
        <v>670</v>
      </c>
    </row>
    <row r="21" spans="1:7" ht="25.5" customHeight="1">
      <c r="A21" s="131" t="s">
        <v>634</v>
      </c>
      <c r="B21" s="40" t="s">
        <v>599</v>
      </c>
      <c r="C21" s="24" t="s">
        <v>142</v>
      </c>
      <c r="D21" s="24" t="s">
        <v>145</v>
      </c>
      <c r="E21" s="52" t="s">
        <v>551</v>
      </c>
      <c r="F21" s="25"/>
      <c r="G21" s="175">
        <f>G22</f>
        <v>670</v>
      </c>
    </row>
    <row r="22" spans="1:7" ht="51.75" customHeight="1">
      <c r="A22" s="63" t="s">
        <v>7</v>
      </c>
      <c r="B22" s="40" t="s">
        <v>599</v>
      </c>
      <c r="C22" s="24" t="s">
        <v>142</v>
      </c>
      <c r="D22" s="24" t="s">
        <v>145</v>
      </c>
      <c r="E22" s="52" t="s">
        <v>551</v>
      </c>
      <c r="F22" s="25" t="s">
        <v>343</v>
      </c>
      <c r="G22" s="175">
        <f>G23</f>
        <v>670</v>
      </c>
    </row>
    <row r="23" spans="1:7" ht="17.25" customHeight="1">
      <c r="A23" s="63" t="s">
        <v>8</v>
      </c>
      <c r="B23" s="40" t="s">
        <v>599</v>
      </c>
      <c r="C23" s="24" t="s">
        <v>142</v>
      </c>
      <c r="D23" s="24" t="s">
        <v>145</v>
      </c>
      <c r="E23" s="52" t="s">
        <v>551</v>
      </c>
      <c r="F23" s="25" t="s">
        <v>249</v>
      </c>
      <c r="G23" s="175">
        <f>G24+G25</f>
        <v>670</v>
      </c>
    </row>
    <row r="24" spans="1:7" ht="15.75" hidden="1">
      <c r="A24" s="131" t="s">
        <v>635</v>
      </c>
      <c r="B24" s="40" t="s">
        <v>599</v>
      </c>
      <c r="C24" s="146" t="s">
        <v>142</v>
      </c>
      <c r="D24" s="146" t="s">
        <v>145</v>
      </c>
      <c r="E24" s="52" t="s">
        <v>551</v>
      </c>
      <c r="F24" s="146">
        <v>121</v>
      </c>
      <c r="G24" s="177">
        <v>515</v>
      </c>
    </row>
    <row r="25" spans="1:7" ht="38.25" hidden="1">
      <c r="A25" s="131" t="s">
        <v>637</v>
      </c>
      <c r="B25" s="40" t="s">
        <v>599</v>
      </c>
      <c r="C25" s="146" t="s">
        <v>142</v>
      </c>
      <c r="D25" s="146" t="s">
        <v>145</v>
      </c>
      <c r="E25" s="52" t="s">
        <v>551</v>
      </c>
      <c r="F25" s="146" t="s">
        <v>638</v>
      </c>
      <c r="G25" s="177">
        <v>155</v>
      </c>
    </row>
    <row r="26" spans="1:7" s="166" customFormat="1" ht="40.5" customHeight="1">
      <c r="A26" s="182" t="s">
        <v>135</v>
      </c>
      <c r="B26" s="39" t="s">
        <v>599</v>
      </c>
      <c r="C26" s="183" t="s">
        <v>142</v>
      </c>
      <c r="D26" s="183" t="s">
        <v>144</v>
      </c>
      <c r="E26" s="154"/>
      <c r="F26" s="183"/>
      <c r="G26" s="67">
        <f>G27</f>
        <v>8463.3758</v>
      </c>
    </row>
    <row r="27" spans="1:7" ht="39.75" customHeight="1">
      <c r="A27" s="68" t="s">
        <v>640</v>
      </c>
      <c r="B27" s="62" t="s">
        <v>599</v>
      </c>
      <c r="C27" s="54" t="s">
        <v>142</v>
      </c>
      <c r="D27" s="54" t="s">
        <v>144</v>
      </c>
      <c r="E27" s="78" t="s">
        <v>552</v>
      </c>
      <c r="F27" s="54"/>
      <c r="G27" s="184">
        <f>G28+G46</f>
        <v>8463.3758</v>
      </c>
    </row>
    <row r="28" spans="1:7" ht="26.25" customHeight="1">
      <c r="A28" s="26" t="s">
        <v>10</v>
      </c>
      <c r="B28" s="40" t="s">
        <v>599</v>
      </c>
      <c r="C28" s="24" t="s">
        <v>142</v>
      </c>
      <c r="D28" s="24" t="s">
        <v>144</v>
      </c>
      <c r="E28" s="52" t="s">
        <v>553</v>
      </c>
      <c r="F28" s="24"/>
      <c r="G28" s="185">
        <f>G29+G35</f>
        <v>8462.3758</v>
      </c>
    </row>
    <row r="29" spans="1:7" ht="27" customHeight="1">
      <c r="A29" s="131" t="s">
        <v>634</v>
      </c>
      <c r="B29" s="40" t="s">
        <v>599</v>
      </c>
      <c r="C29" s="24" t="s">
        <v>142</v>
      </c>
      <c r="D29" s="24" t="s">
        <v>144</v>
      </c>
      <c r="E29" s="52" t="s">
        <v>554</v>
      </c>
      <c r="F29" s="24"/>
      <c r="G29" s="186">
        <f>G30</f>
        <v>6835.99676</v>
      </c>
    </row>
    <row r="30" spans="1:7" ht="43.5" customHeight="1">
      <c r="A30" s="63" t="s">
        <v>7</v>
      </c>
      <c r="B30" s="40" t="s">
        <v>599</v>
      </c>
      <c r="C30" s="24" t="s">
        <v>142</v>
      </c>
      <c r="D30" s="24" t="s">
        <v>144</v>
      </c>
      <c r="E30" s="52" t="s">
        <v>554</v>
      </c>
      <c r="F30" s="24" t="s">
        <v>343</v>
      </c>
      <c r="G30" s="186">
        <f>G31</f>
        <v>6835.99676</v>
      </c>
    </row>
    <row r="31" spans="1:7" ht="16.5" customHeight="1">
      <c r="A31" s="131" t="s">
        <v>643</v>
      </c>
      <c r="B31" s="40" t="s">
        <v>599</v>
      </c>
      <c r="C31" s="24" t="s">
        <v>142</v>
      </c>
      <c r="D31" s="24" t="s">
        <v>144</v>
      </c>
      <c r="E31" s="52" t="s">
        <v>554</v>
      </c>
      <c r="F31" s="24" t="s">
        <v>249</v>
      </c>
      <c r="G31" s="186">
        <f>G32+G34+G33</f>
        <v>6835.99676</v>
      </c>
    </row>
    <row r="32" spans="1:7" ht="15.75">
      <c r="A32" s="131" t="s">
        <v>635</v>
      </c>
      <c r="B32" s="40" t="s">
        <v>599</v>
      </c>
      <c r="C32" s="24" t="s">
        <v>142</v>
      </c>
      <c r="D32" s="24" t="s">
        <v>144</v>
      </c>
      <c r="E32" s="52" t="s">
        <v>554</v>
      </c>
      <c r="F32" s="24" t="s">
        <v>157</v>
      </c>
      <c r="G32" s="312">
        <f>5085+119.4-92.0259</f>
        <v>5112.3741</v>
      </c>
    </row>
    <row r="33" spans="1:7" ht="15.75">
      <c r="A33" s="131" t="s">
        <v>646</v>
      </c>
      <c r="B33" s="40" t="s">
        <v>599</v>
      </c>
      <c r="C33" s="24" t="s">
        <v>142</v>
      </c>
      <c r="D33" s="24" t="s">
        <v>144</v>
      </c>
      <c r="E33" s="52" t="s">
        <v>554</v>
      </c>
      <c r="F33" s="24" t="s">
        <v>158</v>
      </c>
      <c r="G33" s="312">
        <v>2.34</v>
      </c>
    </row>
    <row r="34" spans="1:7" ht="41.25" customHeight="1">
      <c r="A34" s="131" t="s">
        <v>637</v>
      </c>
      <c r="B34" s="40" t="s">
        <v>599</v>
      </c>
      <c r="C34" s="24" t="s">
        <v>142</v>
      </c>
      <c r="D34" s="24" t="s">
        <v>144</v>
      </c>
      <c r="E34" s="52" t="s">
        <v>554</v>
      </c>
      <c r="F34" s="24" t="s">
        <v>638</v>
      </c>
      <c r="G34" s="313">
        <f>1740.61676-19.3341</f>
        <v>1721.28266</v>
      </c>
    </row>
    <row r="35" spans="1:7" ht="19.5" customHeight="1">
      <c r="A35" s="131" t="s">
        <v>642</v>
      </c>
      <c r="B35" s="40" t="s">
        <v>599</v>
      </c>
      <c r="C35" s="24" t="s">
        <v>142</v>
      </c>
      <c r="D35" s="24" t="s">
        <v>144</v>
      </c>
      <c r="E35" s="52" t="s">
        <v>555</v>
      </c>
      <c r="F35" s="24"/>
      <c r="G35" s="312">
        <f>G36+G40</f>
        <v>1626.3790399999998</v>
      </c>
    </row>
    <row r="36" spans="1:7" ht="29.25" customHeight="1">
      <c r="A36" s="28" t="s">
        <v>11</v>
      </c>
      <c r="B36" s="40" t="s">
        <v>599</v>
      </c>
      <c r="C36" s="24" t="s">
        <v>142</v>
      </c>
      <c r="D36" s="24" t="s">
        <v>144</v>
      </c>
      <c r="E36" s="52" t="s">
        <v>555</v>
      </c>
      <c r="F36" s="24" t="s">
        <v>12</v>
      </c>
      <c r="G36" s="312">
        <f>G37</f>
        <v>1355.7105</v>
      </c>
    </row>
    <row r="37" spans="1:7" ht="28.5" customHeight="1">
      <c r="A37" s="131" t="s">
        <v>13</v>
      </c>
      <c r="B37" s="40" t="s">
        <v>599</v>
      </c>
      <c r="C37" s="24" t="s">
        <v>142</v>
      </c>
      <c r="D37" s="24" t="s">
        <v>144</v>
      </c>
      <c r="E37" s="52" t="s">
        <v>555</v>
      </c>
      <c r="F37" s="24" t="s">
        <v>644</v>
      </c>
      <c r="G37" s="312">
        <f>G38+G39</f>
        <v>1355.7105</v>
      </c>
    </row>
    <row r="38" spans="1:7" ht="25.5">
      <c r="A38" s="26" t="s">
        <v>159</v>
      </c>
      <c r="B38" s="40" t="s">
        <v>599</v>
      </c>
      <c r="C38" s="24" t="s">
        <v>142</v>
      </c>
      <c r="D38" s="24" t="s">
        <v>144</v>
      </c>
      <c r="E38" s="52" t="s">
        <v>555</v>
      </c>
      <c r="F38" s="24" t="s">
        <v>160</v>
      </c>
      <c r="G38" s="312">
        <v>331.02</v>
      </c>
    </row>
    <row r="39" spans="1:7" ht="27" customHeight="1">
      <c r="A39" s="26" t="s">
        <v>242</v>
      </c>
      <c r="B39" s="40" t="s">
        <v>599</v>
      </c>
      <c r="C39" s="24" t="s">
        <v>142</v>
      </c>
      <c r="D39" s="24" t="s">
        <v>144</v>
      </c>
      <c r="E39" s="52" t="s">
        <v>555</v>
      </c>
      <c r="F39" s="24" t="s">
        <v>161</v>
      </c>
      <c r="G39" s="312">
        <f>1034.6905-10</f>
        <v>1024.6905</v>
      </c>
    </row>
    <row r="40" spans="1:7" ht="16.5" customHeight="1">
      <c r="A40" s="26" t="s">
        <v>470</v>
      </c>
      <c r="B40" s="40" t="s">
        <v>599</v>
      </c>
      <c r="C40" s="24" t="s">
        <v>142</v>
      </c>
      <c r="D40" s="24" t="s">
        <v>144</v>
      </c>
      <c r="E40" s="52" t="s">
        <v>555</v>
      </c>
      <c r="F40" s="24" t="s">
        <v>14</v>
      </c>
      <c r="G40" s="313">
        <f>G41+G43</f>
        <v>270.66854</v>
      </c>
    </row>
    <row r="41" spans="1:7" ht="16.5" customHeight="1" hidden="1">
      <c r="A41" s="26" t="s">
        <v>15</v>
      </c>
      <c r="B41" s="40" t="s">
        <v>599</v>
      </c>
      <c r="C41" s="24" t="s">
        <v>142</v>
      </c>
      <c r="D41" s="24" t="s">
        <v>144</v>
      </c>
      <c r="E41" s="52" t="s">
        <v>555</v>
      </c>
      <c r="F41" s="24" t="s">
        <v>16</v>
      </c>
      <c r="G41" s="313">
        <f>G42</f>
        <v>0</v>
      </c>
    </row>
    <row r="42" spans="1:7" ht="66.75" customHeight="1" hidden="1">
      <c r="A42" s="188" t="s">
        <v>17</v>
      </c>
      <c r="B42" s="40" t="s">
        <v>599</v>
      </c>
      <c r="C42" s="24" t="s">
        <v>142</v>
      </c>
      <c r="D42" s="24" t="s">
        <v>144</v>
      </c>
      <c r="E42" s="52" t="s">
        <v>641</v>
      </c>
      <c r="F42" s="24" t="s">
        <v>76</v>
      </c>
      <c r="G42" s="313"/>
    </row>
    <row r="43" spans="1:7" ht="18" customHeight="1">
      <c r="A43" s="28" t="s">
        <v>18</v>
      </c>
      <c r="B43" s="40" t="s">
        <v>599</v>
      </c>
      <c r="C43" s="24" t="s">
        <v>142</v>
      </c>
      <c r="D43" s="24" t="s">
        <v>144</v>
      </c>
      <c r="E43" s="52" t="s">
        <v>555</v>
      </c>
      <c r="F43" s="24" t="s">
        <v>647</v>
      </c>
      <c r="G43" s="313">
        <f>G44+G45</f>
        <v>270.66854</v>
      </c>
    </row>
    <row r="44" spans="1:7" ht="17.25" customHeight="1">
      <c r="A44" s="28" t="s">
        <v>19</v>
      </c>
      <c r="B44" s="40" t="s">
        <v>599</v>
      </c>
      <c r="C44" s="24" t="s">
        <v>142</v>
      </c>
      <c r="D44" s="24" t="s">
        <v>144</v>
      </c>
      <c r="E44" s="52" t="s">
        <v>555</v>
      </c>
      <c r="F44" s="24" t="s">
        <v>163</v>
      </c>
      <c r="G44" s="312">
        <v>22.5</v>
      </c>
    </row>
    <row r="45" spans="1:7" ht="17.25" customHeight="1">
      <c r="A45" s="28" t="s">
        <v>650</v>
      </c>
      <c r="B45" s="40" t="s">
        <v>599</v>
      </c>
      <c r="C45" s="24" t="s">
        <v>142</v>
      </c>
      <c r="D45" s="24" t="s">
        <v>144</v>
      </c>
      <c r="E45" s="52" t="s">
        <v>641</v>
      </c>
      <c r="F45" s="24" t="s">
        <v>649</v>
      </c>
      <c r="G45" s="313">
        <v>248.16854</v>
      </c>
    </row>
    <row r="46" spans="1:7" ht="29.25" customHeight="1">
      <c r="A46" s="70" t="s">
        <v>20</v>
      </c>
      <c r="B46" s="39" t="s">
        <v>599</v>
      </c>
      <c r="C46" s="54" t="s">
        <v>142</v>
      </c>
      <c r="D46" s="54" t="s">
        <v>144</v>
      </c>
      <c r="E46" s="78" t="s">
        <v>557</v>
      </c>
      <c r="F46" s="54"/>
      <c r="G46" s="179">
        <f>G47</f>
        <v>1</v>
      </c>
    </row>
    <row r="47" spans="1:7" ht="30.75" customHeight="1">
      <c r="A47" s="189" t="s">
        <v>653</v>
      </c>
      <c r="B47" s="47" t="s">
        <v>599</v>
      </c>
      <c r="C47" s="48" t="s">
        <v>142</v>
      </c>
      <c r="D47" s="48" t="s">
        <v>144</v>
      </c>
      <c r="E47" s="55" t="s">
        <v>556</v>
      </c>
      <c r="F47" s="48"/>
      <c r="G47" s="181">
        <f>G48</f>
        <v>1</v>
      </c>
    </row>
    <row r="48" spans="1:7" ht="30.75" customHeight="1">
      <c r="A48" s="28" t="s">
        <v>11</v>
      </c>
      <c r="B48" s="40" t="s">
        <v>599</v>
      </c>
      <c r="C48" s="48" t="s">
        <v>142</v>
      </c>
      <c r="D48" s="48" t="s">
        <v>144</v>
      </c>
      <c r="E48" s="55" t="s">
        <v>556</v>
      </c>
      <c r="F48" s="29" t="s">
        <v>12</v>
      </c>
      <c r="G48" s="181">
        <f>G49</f>
        <v>1</v>
      </c>
    </row>
    <row r="49" spans="1:7" ht="30.75" customHeight="1">
      <c r="A49" s="131" t="s">
        <v>13</v>
      </c>
      <c r="B49" s="40" t="s">
        <v>599</v>
      </c>
      <c r="C49" s="24" t="s">
        <v>142</v>
      </c>
      <c r="D49" s="24" t="s">
        <v>144</v>
      </c>
      <c r="E49" s="52" t="s">
        <v>556</v>
      </c>
      <c r="F49" s="24" t="s">
        <v>644</v>
      </c>
      <c r="G49" s="187">
        <f>G50</f>
        <v>1</v>
      </c>
    </row>
    <row r="50" spans="1:7" ht="25.5" customHeight="1" hidden="1">
      <c r="A50" s="26" t="s">
        <v>242</v>
      </c>
      <c r="B50" s="40" t="s">
        <v>599</v>
      </c>
      <c r="C50" s="24" t="s">
        <v>142</v>
      </c>
      <c r="D50" s="24" t="s">
        <v>144</v>
      </c>
      <c r="E50" s="52" t="s">
        <v>556</v>
      </c>
      <c r="F50" s="24" t="s">
        <v>161</v>
      </c>
      <c r="G50" s="187">
        <v>1</v>
      </c>
    </row>
    <row r="51" spans="1:7" ht="17.25" customHeight="1">
      <c r="A51" s="68" t="s">
        <v>411</v>
      </c>
      <c r="B51" s="62" t="s">
        <v>599</v>
      </c>
      <c r="C51" s="54" t="s">
        <v>142</v>
      </c>
      <c r="D51" s="54" t="s">
        <v>412</v>
      </c>
      <c r="E51" s="78" t="s">
        <v>557</v>
      </c>
      <c r="F51" s="24"/>
      <c r="G51" s="329">
        <f>G52</f>
        <v>704.5375</v>
      </c>
    </row>
    <row r="52" spans="1:7" ht="25.5" customHeight="1">
      <c r="A52" s="28" t="s">
        <v>11</v>
      </c>
      <c r="B52" s="40" t="s">
        <v>599</v>
      </c>
      <c r="C52" s="29" t="s">
        <v>142</v>
      </c>
      <c r="D52" s="29" t="s">
        <v>412</v>
      </c>
      <c r="E52" s="52" t="s">
        <v>413</v>
      </c>
      <c r="F52" s="24" t="s">
        <v>12</v>
      </c>
      <c r="G52" s="313">
        <f>G53</f>
        <v>704.5375</v>
      </c>
    </row>
    <row r="53" spans="1:7" ht="25.5" customHeight="1">
      <c r="A53" s="131" t="s">
        <v>13</v>
      </c>
      <c r="B53" s="40" t="s">
        <v>599</v>
      </c>
      <c r="C53" s="29" t="s">
        <v>142</v>
      </c>
      <c r="D53" s="29" t="s">
        <v>412</v>
      </c>
      <c r="E53" s="52" t="s">
        <v>413</v>
      </c>
      <c r="F53" s="24" t="s">
        <v>644</v>
      </c>
      <c r="G53" s="313">
        <f>G54</f>
        <v>704.5375</v>
      </c>
    </row>
    <row r="54" spans="1:7" ht="25.5" customHeight="1">
      <c r="A54" s="26" t="s">
        <v>242</v>
      </c>
      <c r="B54" s="40" t="s">
        <v>599</v>
      </c>
      <c r="C54" s="29" t="s">
        <v>142</v>
      </c>
      <c r="D54" s="29" t="s">
        <v>412</v>
      </c>
      <c r="E54" s="52" t="s">
        <v>413</v>
      </c>
      <c r="F54" s="24" t="s">
        <v>161</v>
      </c>
      <c r="G54" s="313">
        <f>74.89675+629.64075</f>
        <v>704.5375</v>
      </c>
    </row>
    <row r="55" spans="1:7" s="166" customFormat="1" ht="14.25" customHeight="1">
      <c r="A55" s="58" t="s">
        <v>166</v>
      </c>
      <c r="B55" s="39" t="s">
        <v>599</v>
      </c>
      <c r="C55" s="107" t="s">
        <v>142</v>
      </c>
      <c r="D55" s="107" t="s">
        <v>153</v>
      </c>
      <c r="E55" s="154"/>
      <c r="F55" s="107"/>
      <c r="G55" s="340">
        <f>G56+G66</f>
        <v>834.9489000000001</v>
      </c>
    </row>
    <row r="56" spans="1:7" ht="29.25" customHeight="1">
      <c r="A56" s="70" t="s">
        <v>20</v>
      </c>
      <c r="B56" s="62" t="s">
        <v>599</v>
      </c>
      <c r="C56" s="54" t="s">
        <v>142</v>
      </c>
      <c r="D56" s="54" t="s">
        <v>153</v>
      </c>
      <c r="E56" s="78" t="s">
        <v>557</v>
      </c>
      <c r="F56" s="54"/>
      <c r="G56" s="360">
        <f>G57</f>
        <v>165.8</v>
      </c>
    </row>
    <row r="57" spans="1:7" s="145" customFormat="1" ht="29.25" customHeight="1">
      <c r="A57" s="190" t="s">
        <v>654</v>
      </c>
      <c r="B57" s="40" t="s">
        <v>599</v>
      </c>
      <c r="C57" s="66" t="s">
        <v>142</v>
      </c>
      <c r="D57" s="66" t="s">
        <v>153</v>
      </c>
      <c r="E57" s="55" t="s">
        <v>558</v>
      </c>
      <c r="F57" s="66"/>
      <c r="G57" s="337">
        <f>G58+G62</f>
        <v>165.8</v>
      </c>
    </row>
    <row r="58" spans="1:15" s="145" customFormat="1" ht="43.5" customHeight="1">
      <c r="A58" s="63" t="s">
        <v>7</v>
      </c>
      <c r="B58" s="40" t="s">
        <v>599</v>
      </c>
      <c r="C58" s="43" t="s">
        <v>142</v>
      </c>
      <c r="D58" s="43" t="s">
        <v>153</v>
      </c>
      <c r="E58" s="75" t="s">
        <v>558</v>
      </c>
      <c r="F58" s="43" t="s">
        <v>343</v>
      </c>
      <c r="G58" s="337">
        <f>G59</f>
        <v>128</v>
      </c>
      <c r="O58" s="354"/>
    </row>
    <row r="59" spans="1:15" s="354" customFormat="1" ht="17.25" customHeight="1">
      <c r="A59" s="350" t="s">
        <v>643</v>
      </c>
      <c r="B59" s="351" t="s">
        <v>599</v>
      </c>
      <c r="C59" s="352" t="s">
        <v>142</v>
      </c>
      <c r="D59" s="352" t="s">
        <v>153</v>
      </c>
      <c r="E59" s="353" t="s">
        <v>558</v>
      </c>
      <c r="F59" s="352" t="s">
        <v>249</v>
      </c>
      <c r="G59" s="376">
        <f>G60+G61</f>
        <v>128</v>
      </c>
      <c r="O59" s="4"/>
    </row>
    <row r="60" spans="1:7" ht="15.75">
      <c r="A60" s="131" t="s">
        <v>635</v>
      </c>
      <c r="B60" s="40" t="s">
        <v>599</v>
      </c>
      <c r="C60" s="25" t="s">
        <v>142</v>
      </c>
      <c r="D60" s="25" t="s">
        <v>153</v>
      </c>
      <c r="E60" s="52" t="s">
        <v>558</v>
      </c>
      <c r="F60" s="24" t="s">
        <v>157</v>
      </c>
      <c r="G60" s="312">
        <v>98</v>
      </c>
    </row>
    <row r="61" spans="1:7" ht="38.25">
      <c r="A61" s="131" t="s">
        <v>637</v>
      </c>
      <c r="B61" s="40" t="s">
        <v>599</v>
      </c>
      <c r="C61" s="25" t="s">
        <v>142</v>
      </c>
      <c r="D61" s="25" t="s">
        <v>153</v>
      </c>
      <c r="E61" s="52" t="s">
        <v>558</v>
      </c>
      <c r="F61" s="24" t="s">
        <v>638</v>
      </c>
      <c r="G61" s="312">
        <v>30</v>
      </c>
    </row>
    <row r="62" spans="1:7" ht="25.5">
      <c r="A62" s="28" t="s">
        <v>11</v>
      </c>
      <c r="B62" s="40" t="s">
        <v>599</v>
      </c>
      <c r="C62" s="25" t="s">
        <v>142</v>
      </c>
      <c r="D62" s="25" t="s">
        <v>153</v>
      </c>
      <c r="E62" s="52" t="s">
        <v>558</v>
      </c>
      <c r="F62" s="24" t="s">
        <v>12</v>
      </c>
      <c r="G62" s="312">
        <f>G63</f>
        <v>37.8</v>
      </c>
    </row>
    <row r="63" spans="1:7" ht="25.5">
      <c r="A63" s="131" t="s">
        <v>645</v>
      </c>
      <c r="B63" s="40" t="s">
        <v>599</v>
      </c>
      <c r="C63" s="25" t="s">
        <v>142</v>
      </c>
      <c r="D63" s="25" t="s">
        <v>153</v>
      </c>
      <c r="E63" s="52" t="s">
        <v>558</v>
      </c>
      <c r="F63" s="24" t="s">
        <v>644</v>
      </c>
      <c r="G63" s="312">
        <f>G64+G65</f>
        <v>37.8</v>
      </c>
    </row>
    <row r="64" spans="1:7" ht="25.5">
      <c r="A64" s="26" t="s">
        <v>159</v>
      </c>
      <c r="B64" s="40" t="s">
        <v>599</v>
      </c>
      <c r="C64" s="25" t="s">
        <v>142</v>
      </c>
      <c r="D64" s="25" t="s">
        <v>153</v>
      </c>
      <c r="E64" s="52" t="s">
        <v>558</v>
      </c>
      <c r="F64" s="24" t="s">
        <v>160</v>
      </c>
      <c r="G64" s="341">
        <f>12+5</f>
        <v>17</v>
      </c>
    </row>
    <row r="65" spans="1:7" ht="28.5" customHeight="1">
      <c r="A65" s="26" t="s">
        <v>242</v>
      </c>
      <c r="B65" s="40" t="s">
        <v>599</v>
      </c>
      <c r="C65" s="25" t="s">
        <v>142</v>
      </c>
      <c r="D65" s="25" t="s">
        <v>153</v>
      </c>
      <c r="E65" s="52" t="s">
        <v>558</v>
      </c>
      <c r="F65" s="24" t="s">
        <v>161</v>
      </c>
      <c r="G65" s="312">
        <f>25.8-5</f>
        <v>20.8</v>
      </c>
    </row>
    <row r="66" spans="1:7" s="191" customFormat="1" ht="28.5" customHeight="1">
      <c r="A66" s="68" t="s">
        <v>656</v>
      </c>
      <c r="B66" s="62" t="s">
        <v>599</v>
      </c>
      <c r="C66" s="73" t="s">
        <v>142</v>
      </c>
      <c r="D66" s="73" t="s">
        <v>153</v>
      </c>
      <c r="E66" s="78" t="s">
        <v>559</v>
      </c>
      <c r="F66" s="54"/>
      <c r="G66" s="329">
        <f>G72+G92+G67+G76+G80+G83+G86+G96</f>
        <v>669.1489</v>
      </c>
    </row>
    <row r="67" spans="1:27" s="191" customFormat="1" ht="28.5" customHeight="1" hidden="1">
      <c r="A67" s="49" t="s">
        <v>46</v>
      </c>
      <c r="B67" s="47" t="s">
        <v>599</v>
      </c>
      <c r="C67" s="321" t="s">
        <v>142</v>
      </c>
      <c r="D67" s="321" t="s">
        <v>153</v>
      </c>
      <c r="E67" s="322" t="s">
        <v>47</v>
      </c>
      <c r="F67" s="54"/>
      <c r="G67" s="314">
        <f>G68</f>
        <v>0</v>
      </c>
      <c r="H67" s="327"/>
      <c r="I67" s="327"/>
      <c r="J67" s="327"/>
      <c r="K67" s="327"/>
      <c r="L67" s="327"/>
      <c r="M67" s="324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</row>
    <row r="68" spans="1:27" s="191" customFormat="1" ht="15.75" hidden="1">
      <c r="A68" s="26" t="s">
        <v>470</v>
      </c>
      <c r="B68" s="40" t="s">
        <v>599</v>
      </c>
      <c r="C68" s="22" t="s">
        <v>142</v>
      </c>
      <c r="D68" s="22" t="s">
        <v>153</v>
      </c>
      <c r="E68" s="323" t="s">
        <v>47</v>
      </c>
      <c r="F68" s="29" t="s">
        <v>14</v>
      </c>
      <c r="G68" s="130">
        <f>G69</f>
        <v>0</v>
      </c>
      <c r="H68" s="327"/>
      <c r="I68" s="327"/>
      <c r="J68" s="327"/>
      <c r="K68" s="327"/>
      <c r="L68" s="327"/>
      <c r="M68" s="324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</row>
    <row r="69" spans="1:27" s="191" customFormat="1" ht="15.75" hidden="1">
      <c r="A69" s="26" t="s">
        <v>15</v>
      </c>
      <c r="B69" s="40" t="s">
        <v>599</v>
      </c>
      <c r="C69" s="22" t="s">
        <v>142</v>
      </c>
      <c r="D69" s="22" t="s">
        <v>153</v>
      </c>
      <c r="E69" s="323" t="s">
        <v>47</v>
      </c>
      <c r="F69" s="29" t="s">
        <v>16</v>
      </c>
      <c r="G69" s="130">
        <f>G70</f>
        <v>0</v>
      </c>
      <c r="H69" s="327"/>
      <c r="I69" s="327"/>
      <c r="J69" s="327"/>
      <c r="K69" s="327"/>
      <c r="L69" s="327"/>
      <c r="M69" s="324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</row>
    <row r="70" spans="1:27" s="191" customFormat="1" ht="15.75" hidden="1">
      <c r="A70" s="26" t="s">
        <v>15</v>
      </c>
      <c r="B70" s="40" t="s">
        <v>599</v>
      </c>
      <c r="C70" s="22" t="s">
        <v>142</v>
      </c>
      <c r="D70" s="22" t="s">
        <v>153</v>
      </c>
      <c r="E70" s="323" t="s">
        <v>47</v>
      </c>
      <c r="F70" s="29" t="s">
        <v>76</v>
      </c>
      <c r="G70" s="130">
        <v>0</v>
      </c>
      <c r="H70" s="327"/>
      <c r="I70" s="327"/>
      <c r="J70" s="327"/>
      <c r="K70" s="327"/>
      <c r="L70" s="327"/>
      <c r="M70" s="324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</row>
    <row r="71" spans="1:7" s="191" customFormat="1" ht="28.5" customHeight="1" hidden="1">
      <c r="A71" s="68"/>
      <c r="B71" s="62"/>
      <c r="C71" s="73"/>
      <c r="D71" s="73"/>
      <c r="E71" s="78"/>
      <c r="F71" s="54"/>
      <c r="G71" s="179"/>
    </row>
    <row r="72" spans="1:7" s="145" customFormat="1" ht="28.5" customHeight="1">
      <c r="A72" s="49" t="s">
        <v>657</v>
      </c>
      <c r="B72" s="47" t="s">
        <v>599</v>
      </c>
      <c r="C72" s="66" t="s">
        <v>142</v>
      </c>
      <c r="D72" s="66" t="s">
        <v>153</v>
      </c>
      <c r="E72" s="55" t="s">
        <v>560</v>
      </c>
      <c r="F72" s="48"/>
      <c r="G72" s="365">
        <f>G73</f>
        <v>90</v>
      </c>
    </row>
    <row r="73" spans="1:7" s="145" customFormat="1" ht="28.5" customHeight="1">
      <c r="A73" s="28" t="s">
        <v>11</v>
      </c>
      <c r="B73" s="40" t="s">
        <v>599</v>
      </c>
      <c r="C73" s="43" t="s">
        <v>142</v>
      </c>
      <c r="D73" s="43" t="s">
        <v>153</v>
      </c>
      <c r="E73" s="75" t="s">
        <v>560</v>
      </c>
      <c r="F73" s="29" t="s">
        <v>12</v>
      </c>
      <c r="G73" s="365">
        <f>G74</f>
        <v>90</v>
      </c>
    </row>
    <row r="74" spans="1:7" s="145" customFormat="1" ht="28.5" customHeight="1">
      <c r="A74" s="131" t="s">
        <v>13</v>
      </c>
      <c r="B74" s="40" t="s">
        <v>599</v>
      </c>
      <c r="C74" s="43" t="s">
        <v>142</v>
      </c>
      <c r="D74" s="43" t="s">
        <v>153</v>
      </c>
      <c r="E74" s="75" t="s">
        <v>560</v>
      </c>
      <c r="F74" s="29" t="s">
        <v>644</v>
      </c>
      <c r="G74" s="365">
        <f>G75</f>
        <v>90</v>
      </c>
    </row>
    <row r="75" spans="1:7" ht="27" customHeight="1">
      <c r="A75" s="26" t="s">
        <v>242</v>
      </c>
      <c r="B75" s="40" t="s">
        <v>599</v>
      </c>
      <c r="C75" s="43" t="s">
        <v>142</v>
      </c>
      <c r="D75" s="25" t="s">
        <v>153</v>
      </c>
      <c r="E75" s="52" t="s">
        <v>560</v>
      </c>
      <c r="F75" s="24" t="s">
        <v>161</v>
      </c>
      <c r="G75" s="312">
        <v>90</v>
      </c>
    </row>
    <row r="76" spans="1:7" s="145" customFormat="1" ht="27" customHeight="1">
      <c r="A76" s="49" t="s">
        <v>370</v>
      </c>
      <c r="B76" s="47" t="s">
        <v>599</v>
      </c>
      <c r="C76" s="66" t="s">
        <v>142</v>
      </c>
      <c r="D76" s="66" t="s">
        <v>153</v>
      </c>
      <c r="E76" s="55" t="s">
        <v>371</v>
      </c>
      <c r="F76" s="48"/>
      <c r="G76" s="365">
        <f>G77</f>
        <v>0</v>
      </c>
    </row>
    <row r="77" spans="1:7" ht="27" customHeight="1">
      <c r="A77" s="26" t="s">
        <v>372</v>
      </c>
      <c r="B77" s="40" t="s">
        <v>599</v>
      </c>
      <c r="C77" s="43" t="s">
        <v>142</v>
      </c>
      <c r="D77" s="43" t="s">
        <v>153</v>
      </c>
      <c r="E77" s="75" t="s">
        <v>371</v>
      </c>
      <c r="F77" s="24" t="s">
        <v>12</v>
      </c>
      <c r="G77" s="312">
        <f>G78</f>
        <v>0</v>
      </c>
    </row>
    <row r="78" spans="1:7" ht="27" customHeight="1">
      <c r="A78" s="26"/>
      <c r="B78" s="40" t="s">
        <v>599</v>
      </c>
      <c r="C78" s="43" t="s">
        <v>142</v>
      </c>
      <c r="D78" s="43" t="s">
        <v>153</v>
      </c>
      <c r="E78" s="75" t="s">
        <v>371</v>
      </c>
      <c r="F78" s="24" t="s">
        <v>644</v>
      </c>
      <c r="G78" s="312">
        <f>G79</f>
        <v>0</v>
      </c>
    </row>
    <row r="79" spans="1:7" ht="27" customHeight="1">
      <c r="A79" s="26"/>
      <c r="B79" s="40" t="s">
        <v>599</v>
      </c>
      <c r="C79" s="43" t="s">
        <v>142</v>
      </c>
      <c r="D79" s="43" t="s">
        <v>153</v>
      </c>
      <c r="E79" s="75" t="s">
        <v>371</v>
      </c>
      <c r="F79" s="24" t="s">
        <v>161</v>
      </c>
      <c r="G79" s="312">
        <v>0</v>
      </c>
    </row>
    <row r="80" spans="1:7" ht="27" customHeight="1">
      <c r="A80" s="49" t="s">
        <v>370</v>
      </c>
      <c r="B80" s="47" t="s">
        <v>599</v>
      </c>
      <c r="C80" s="66" t="s">
        <v>142</v>
      </c>
      <c r="D80" s="66" t="s">
        <v>153</v>
      </c>
      <c r="E80" s="55" t="s">
        <v>374</v>
      </c>
      <c r="F80" s="24" t="s">
        <v>12</v>
      </c>
      <c r="G80" s="312">
        <f>G81</f>
        <v>0</v>
      </c>
    </row>
    <row r="81" spans="1:7" ht="27" customHeight="1">
      <c r="A81" s="26" t="s">
        <v>373</v>
      </c>
      <c r="B81" s="40" t="s">
        <v>599</v>
      </c>
      <c r="C81" s="43" t="s">
        <v>142</v>
      </c>
      <c r="D81" s="43" t="s">
        <v>153</v>
      </c>
      <c r="E81" s="75" t="s">
        <v>374</v>
      </c>
      <c r="F81" s="24" t="s">
        <v>644</v>
      </c>
      <c r="G81" s="312">
        <f>G82</f>
        <v>0</v>
      </c>
    </row>
    <row r="82" spans="1:7" ht="27" customHeight="1">
      <c r="A82" s="26"/>
      <c r="B82" s="40" t="s">
        <v>599</v>
      </c>
      <c r="C82" s="43" t="s">
        <v>142</v>
      </c>
      <c r="D82" s="43" t="s">
        <v>153</v>
      </c>
      <c r="E82" s="75" t="s">
        <v>374</v>
      </c>
      <c r="F82" s="24" t="s">
        <v>161</v>
      </c>
      <c r="G82" s="312">
        <v>0</v>
      </c>
    </row>
    <row r="83" spans="1:7" ht="27" customHeight="1">
      <c r="A83" s="49" t="s">
        <v>370</v>
      </c>
      <c r="B83" s="40" t="s">
        <v>599</v>
      </c>
      <c r="C83" s="43" t="s">
        <v>142</v>
      </c>
      <c r="D83" s="43" t="s">
        <v>153</v>
      </c>
      <c r="E83" s="55" t="s">
        <v>376</v>
      </c>
      <c r="F83" s="24" t="s">
        <v>12</v>
      </c>
      <c r="G83" s="312">
        <f>G84</f>
        <v>0</v>
      </c>
    </row>
    <row r="84" spans="1:7" ht="27" customHeight="1">
      <c r="A84" s="26" t="s">
        <v>375</v>
      </c>
      <c r="B84" s="40" t="s">
        <v>599</v>
      </c>
      <c r="C84" s="43" t="s">
        <v>142</v>
      </c>
      <c r="D84" s="43" t="s">
        <v>153</v>
      </c>
      <c r="E84" s="75" t="s">
        <v>376</v>
      </c>
      <c r="F84" s="24" t="s">
        <v>644</v>
      </c>
      <c r="G84" s="312">
        <f>G85</f>
        <v>0</v>
      </c>
    </row>
    <row r="85" spans="1:7" ht="27" customHeight="1">
      <c r="A85" s="26"/>
      <c r="B85" s="40" t="s">
        <v>599</v>
      </c>
      <c r="C85" s="43" t="s">
        <v>142</v>
      </c>
      <c r="D85" s="43" t="s">
        <v>153</v>
      </c>
      <c r="E85" s="75" t="s">
        <v>376</v>
      </c>
      <c r="F85" s="24" t="s">
        <v>161</v>
      </c>
      <c r="G85" s="312">
        <v>0</v>
      </c>
    </row>
    <row r="86" spans="1:7" ht="18" customHeight="1">
      <c r="A86" s="49" t="s">
        <v>370</v>
      </c>
      <c r="B86" s="40" t="s">
        <v>599</v>
      </c>
      <c r="C86" s="43" t="s">
        <v>142</v>
      </c>
      <c r="D86" s="43" t="s">
        <v>153</v>
      </c>
      <c r="E86" s="55" t="s">
        <v>393</v>
      </c>
      <c r="F86" s="24"/>
      <c r="G86" s="312">
        <f>G87</f>
        <v>79</v>
      </c>
    </row>
    <row r="87" spans="1:7" ht="18.75" customHeight="1">
      <c r="A87" s="28" t="s">
        <v>394</v>
      </c>
      <c r="B87" s="40" t="s">
        <v>599</v>
      </c>
      <c r="C87" s="43" t="s">
        <v>142</v>
      </c>
      <c r="D87" s="43" t="s">
        <v>153</v>
      </c>
      <c r="E87" s="75" t="s">
        <v>393</v>
      </c>
      <c r="F87" s="24" t="s">
        <v>12</v>
      </c>
      <c r="G87" s="312">
        <f>G88</f>
        <v>79</v>
      </c>
    </row>
    <row r="88" spans="1:7" ht="27" customHeight="1">
      <c r="A88" s="26"/>
      <c r="B88" s="40" t="s">
        <v>599</v>
      </c>
      <c r="C88" s="43" t="s">
        <v>142</v>
      </c>
      <c r="D88" s="43" t="s">
        <v>153</v>
      </c>
      <c r="E88" s="75" t="s">
        <v>393</v>
      </c>
      <c r="F88" s="24" t="s">
        <v>644</v>
      </c>
      <c r="G88" s="312">
        <f>G89</f>
        <v>79</v>
      </c>
    </row>
    <row r="89" spans="1:7" ht="27" customHeight="1">
      <c r="A89" s="26"/>
      <c r="B89" s="40" t="s">
        <v>599</v>
      </c>
      <c r="C89" s="43" t="s">
        <v>142</v>
      </c>
      <c r="D89" s="43" t="s">
        <v>153</v>
      </c>
      <c r="E89" s="75" t="s">
        <v>393</v>
      </c>
      <c r="F89" s="24" t="s">
        <v>161</v>
      </c>
      <c r="G89" s="312">
        <v>79</v>
      </c>
    </row>
    <row r="90" spans="1:7" ht="27" customHeight="1" hidden="1">
      <c r="A90" s="26"/>
      <c r="B90" s="40"/>
      <c r="C90" s="43"/>
      <c r="D90" s="43"/>
      <c r="E90" s="75"/>
      <c r="F90" s="24"/>
      <c r="G90" s="312"/>
    </row>
    <row r="91" spans="1:7" ht="27" customHeight="1" hidden="1">
      <c r="A91" s="26"/>
      <c r="B91" s="40"/>
      <c r="C91" s="43"/>
      <c r="D91" s="43"/>
      <c r="E91" s="75"/>
      <c r="F91" s="24"/>
      <c r="G91" s="312"/>
    </row>
    <row r="92" spans="1:7" ht="16.5" customHeight="1">
      <c r="A92" s="26" t="s">
        <v>21</v>
      </c>
      <c r="B92" s="40" t="s">
        <v>599</v>
      </c>
      <c r="C92" s="43" t="s">
        <v>142</v>
      </c>
      <c r="D92" s="25" t="s">
        <v>153</v>
      </c>
      <c r="E92" s="52" t="s">
        <v>22</v>
      </c>
      <c r="F92" s="24"/>
      <c r="G92" s="312">
        <f>G93</f>
        <v>0</v>
      </c>
    </row>
    <row r="93" spans="1:7" ht="17.25" customHeight="1">
      <c r="A93" s="26" t="s">
        <v>470</v>
      </c>
      <c r="B93" s="40" t="s">
        <v>599</v>
      </c>
      <c r="C93" s="43" t="s">
        <v>142</v>
      </c>
      <c r="D93" s="25" t="s">
        <v>153</v>
      </c>
      <c r="E93" s="52" t="s">
        <v>22</v>
      </c>
      <c r="F93" s="24" t="s">
        <v>14</v>
      </c>
      <c r="G93" s="312">
        <f>G94</f>
        <v>0</v>
      </c>
    </row>
    <row r="94" spans="1:7" ht="18" customHeight="1">
      <c r="A94" s="28" t="s">
        <v>18</v>
      </c>
      <c r="B94" s="40" t="s">
        <v>599</v>
      </c>
      <c r="C94" s="43" t="s">
        <v>142</v>
      </c>
      <c r="D94" s="25" t="s">
        <v>153</v>
      </c>
      <c r="E94" s="52" t="s">
        <v>22</v>
      </c>
      <c r="F94" s="24" t="s">
        <v>647</v>
      </c>
      <c r="G94" s="312">
        <f>G95</f>
        <v>0</v>
      </c>
    </row>
    <row r="95" spans="1:7" ht="15.75" customHeight="1">
      <c r="A95" s="26" t="s">
        <v>650</v>
      </c>
      <c r="B95" s="40" t="s">
        <v>599</v>
      </c>
      <c r="C95" s="43" t="s">
        <v>142</v>
      </c>
      <c r="D95" s="25" t="s">
        <v>153</v>
      </c>
      <c r="E95" s="52" t="s">
        <v>22</v>
      </c>
      <c r="F95" s="24" t="s">
        <v>649</v>
      </c>
      <c r="G95" s="312">
        <v>0</v>
      </c>
    </row>
    <row r="96" spans="1:7" ht="15.75" customHeight="1">
      <c r="A96" s="26" t="s">
        <v>396</v>
      </c>
      <c r="B96" s="40" t="s">
        <v>599</v>
      </c>
      <c r="C96" s="43" t="s">
        <v>142</v>
      </c>
      <c r="D96" s="25" t="s">
        <v>153</v>
      </c>
      <c r="E96" s="52" t="s">
        <v>47</v>
      </c>
      <c r="F96" s="24"/>
      <c r="G96" s="312">
        <f>G97</f>
        <v>500.1489</v>
      </c>
    </row>
    <row r="97" spans="1:7" ht="15.75" customHeight="1">
      <c r="A97" s="26" t="s">
        <v>395</v>
      </c>
      <c r="B97" s="40" t="s">
        <v>599</v>
      </c>
      <c r="C97" s="43" t="s">
        <v>142</v>
      </c>
      <c r="D97" s="25" t="s">
        <v>153</v>
      </c>
      <c r="E97" s="52" t="s">
        <v>47</v>
      </c>
      <c r="F97" s="24" t="s">
        <v>14</v>
      </c>
      <c r="G97" s="312">
        <f>G98</f>
        <v>500.1489</v>
      </c>
    </row>
    <row r="98" spans="1:7" ht="15.75" customHeight="1">
      <c r="A98" s="26"/>
      <c r="B98" s="40" t="s">
        <v>599</v>
      </c>
      <c r="C98" s="43" t="s">
        <v>142</v>
      </c>
      <c r="D98" s="25" t="s">
        <v>153</v>
      </c>
      <c r="E98" s="52" t="s">
        <v>47</v>
      </c>
      <c r="F98" s="24" t="s">
        <v>16</v>
      </c>
      <c r="G98" s="312">
        <f>G99</f>
        <v>500.1489</v>
      </c>
    </row>
    <row r="99" spans="1:7" ht="15.75" customHeight="1">
      <c r="A99" s="26"/>
      <c r="B99" s="40" t="s">
        <v>599</v>
      </c>
      <c r="C99" s="43" t="s">
        <v>142</v>
      </c>
      <c r="D99" s="25" t="s">
        <v>153</v>
      </c>
      <c r="E99" s="52" t="s">
        <v>47</v>
      </c>
      <c r="F99" s="24" t="s">
        <v>76</v>
      </c>
      <c r="G99" s="312">
        <v>500.1489</v>
      </c>
    </row>
    <row r="100" spans="1:7" s="195" customFormat="1" ht="15" customHeight="1">
      <c r="A100" s="192" t="s">
        <v>167</v>
      </c>
      <c r="B100" s="39" t="s">
        <v>599</v>
      </c>
      <c r="C100" s="193" t="s">
        <v>143</v>
      </c>
      <c r="D100" s="193"/>
      <c r="E100" s="52"/>
      <c r="F100" s="193"/>
      <c r="G100" s="364">
        <f>G101</f>
        <v>625.5</v>
      </c>
    </row>
    <row r="101" spans="1:7" s="72" customFormat="1" ht="15" customHeight="1">
      <c r="A101" s="196" t="s">
        <v>168</v>
      </c>
      <c r="B101" s="39" t="s">
        <v>599</v>
      </c>
      <c r="C101" s="107" t="s">
        <v>143</v>
      </c>
      <c r="D101" s="107" t="s">
        <v>145</v>
      </c>
      <c r="E101" s="154"/>
      <c r="F101" s="107"/>
      <c r="G101" s="340">
        <f>G102</f>
        <v>625.5</v>
      </c>
    </row>
    <row r="102" spans="1:7" ht="30" customHeight="1">
      <c r="A102" s="70" t="s">
        <v>20</v>
      </c>
      <c r="B102" s="62" t="s">
        <v>599</v>
      </c>
      <c r="C102" s="73" t="s">
        <v>143</v>
      </c>
      <c r="D102" s="73" t="s">
        <v>145</v>
      </c>
      <c r="E102" s="78" t="s">
        <v>557</v>
      </c>
      <c r="F102" s="73"/>
      <c r="G102" s="357">
        <f>G103</f>
        <v>625.5</v>
      </c>
    </row>
    <row r="103" spans="1:7" s="145" customFormat="1" ht="27.75" customHeight="1">
      <c r="A103" s="190" t="s">
        <v>169</v>
      </c>
      <c r="B103" s="40" t="s">
        <v>599</v>
      </c>
      <c r="C103" s="66" t="s">
        <v>143</v>
      </c>
      <c r="D103" s="66" t="s">
        <v>145</v>
      </c>
      <c r="E103" s="55" t="s">
        <v>561</v>
      </c>
      <c r="F103" s="66"/>
      <c r="G103" s="337">
        <f>G104+G109</f>
        <v>625.5</v>
      </c>
    </row>
    <row r="104" spans="1:7" s="145" customFormat="1" ht="42" customHeight="1">
      <c r="A104" s="63" t="s">
        <v>7</v>
      </c>
      <c r="B104" s="40" t="s">
        <v>599</v>
      </c>
      <c r="C104" s="25" t="s">
        <v>143</v>
      </c>
      <c r="D104" s="25" t="s">
        <v>145</v>
      </c>
      <c r="E104" s="52" t="s">
        <v>561</v>
      </c>
      <c r="F104" s="43" t="s">
        <v>343</v>
      </c>
      <c r="G104" s="337">
        <f>G105</f>
        <v>609</v>
      </c>
    </row>
    <row r="105" spans="1:7" ht="20.25" customHeight="1">
      <c r="A105" s="131" t="s">
        <v>643</v>
      </c>
      <c r="B105" s="40" t="s">
        <v>599</v>
      </c>
      <c r="C105" s="25" t="s">
        <v>143</v>
      </c>
      <c r="D105" s="25" t="s">
        <v>145</v>
      </c>
      <c r="E105" s="52" t="s">
        <v>561</v>
      </c>
      <c r="F105" s="25" t="s">
        <v>249</v>
      </c>
      <c r="G105" s="341">
        <f>G106+G107+G108</f>
        <v>609</v>
      </c>
    </row>
    <row r="106" spans="1:7" ht="25.5">
      <c r="A106" s="131" t="s">
        <v>241</v>
      </c>
      <c r="B106" s="40" t="s">
        <v>599</v>
      </c>
      <c r="C106" s="25" t="s">
        <v>143</v>
      </c>
      <c r="D106" s="25" t="s">
        <v>145</v>
      </c>
      <c r="E106" s="52" t="s">
        <v>561</v>
      </c>
      <c r="F106" s="24" t="s">
        <v>157</v>
      </c>
      <c r="G106" s="312">
        <f>470-6</f>
        <v>464</v>
      </c>
    </row>
    <row r="107" spans="1:7" ht="15.75">
      <c r="A107" s="131" t="s">
        <v>646</v>
      </c>
      <c r="B107" s="40" t="s">
        <v>599</v>
      </c>
      <c r="C107" s="25" t="s">
        <v>143</v>
      </c>
      <c r="D107" s="25" t="s">
        <v>145</v>
      </c>
      <c r="E107" s="52" t="s">
        <v>561</v>
      </c>
      <c r="F107" s="24" t="s">
        <v>158</v>
      </c>
      <c r="G107" s="312">
        <v>3</v>
      </c>
    </row>
    <row r="108" spans="1:7" ht="38.25">
      <c r="A108" s="131" t="s">
        <v>637</v>
      </c>
      <c r="B108" s="40" t="s">
        <v>599</v>
      </c>
      <c r="C108" s="25" t="s">
        <v>143</v>
      </c>
      <c r="D108" s="25" t="s">
        <v>145</v>
      </c>
      <c r="E108" s="52" t="s">
        <v>561</v>
      </c>
      <c r="F108" s="24" t="s">
        <v>638</v>
      </c>
      <c r="G108" s="312">
        <v>142</v>
      </c>
    </row>
    <row r="109" spans="1:7" ht="28.5" customHeight="1">
      <c r="A109" s="28" t="s">
        <v>11</v>
      </c>
      <c r="B109" s="40" t="s">
        <v>599</v>
      </c>
      <c r="C109" s="25" t="s">
        <v>143</v>
      </c>
      <c r="D109" s="25" t="s">
        <v>145</v>
      </c>
      <c r="E109" s="52" t="s">
        <v>561</v>
      </c>
      <c r="F109" s="24" t="s">
        <v>12</v>
      </c>
      <c r="G109" s="312">
        <f>G110</f>
        <v>16.5</v>
      </c>
    </row>
    <row r="110" spans="1:7" ht="25.5">
      <c r="A110" s="131" t="s">
        <v>13</v>
      </c>
      <c r="B110" s="40" t="s">
        <v>599</v>
      </c>
      <c r="C110" s="25" t="s">
        <v>143</v>
      </c>
      <c r="D110" s="25" t="s">
        <v>145</v>
      </c>
      <c r="E110" s="52" t="s">
        <v>561</v>
      </c>
      <c r="F110" s="24" t="s">
        <v>644</v>
      </c>
      <c r="G110" s="312">
        <f>G111+G112</f>
        <v>16.5</v>
      </c>
    </row>
    <row r="111" spans="1:7" s="145" customFormat="1" ht="25.5">
      <c r="A111" s="26" t="s">
        <v>159</v>
      </c>
      <c r="B111" s="40" t="s">
        <v>599</v>
      </c>
      <c r="C111" s="25" t="s">
        <v>143</v>
      </c>
      <c r="D111" s="25" t="s">
        <v>145</v>
      </c>
      <c r="E111" s="52" t="s">
        <v>561</v>
      </c>
      <c r="F111" s="24" t="s">
        <v>160</v>
      </c>
      <c r="G111" s="341">
        <f>5+6</f>
        <v>11</v>
      </c>
    </row>
    <row r="112" spans="1:7" ht="29.25" customHeight="1">
      <c r="A112" s="26" t="s">
        <v>242</v>
      </c>
      <c r="B112" s="40" t="s">
        <v>599</v>
      </c>
      <c r="C112" s="25" t="s">
        <v>143</v>
      </c>
      <c r="D112" s="25" t="s">
        <v>145</v>
      </c>
      <c r="E112" s="52" t="s">
        <v>561</v>
      </c>
      <c r="F112" s="24" t="s">
        <v>161</v>
      </c>
      <c r="G112" s="312">
        <v>5.5</v>
      </c>
    </row>
    <row r="113" spans="1:7" s="201" customFormat="1" ht="27.75" customHeight="1">
      <c r="A113" s="198" t="s">
        <v>170</v>
      </c>
      <c r="B113" s="39" t="s">
        <v>599</v>
      </c>
      <c r="C113" s="199" t="s">
        <v>145</v>
      </c>
      <c r="D113" s="199"/>
      <c r="E113" s="52"/>
      <c r="F113" s="199"/>
      <c r="G113" s="359">
        <f aca="true" t="shared" si="0" ref="G113:G118">G114</f>
        <v>0</v>
      </c>
    </row>
    <row r="114" spans="1:7" s="72" customFormat="1" ht="27.75" customHeight="1">
      <c r="A114" s="58" t="s">
        <v>172</v>
      </c>
      <c r="B114" s="39" t="s">
        <v>599</v>
      </c>
      <c r="C114" s="36" t="s">
        <v>145</v>
      </c>
      <c r="D114" s="36" t="s">
        <v>146</v>
      </c>
      <c r="E114" s="154"/>
      <c r="F114" s="36"/>
      <c r="G114" s="340">
        <f t="shared" si="0"/>
        <v>0</v>
      </c>
    </row>
    <row r="115" spans="1:7" s="191" customFormat="1" ht="26.25" customHeight="1">
      <c r="A115" s="68" t="s">
        <v>656</v>
      </c>
      <c r="B115" s="62" t="s">
        <v>599</v>
      </c>
      <c r="C115" s="54" t="s">
        <v>145</v>
      </c>
      <c r="D115" s="54" t="s">
        <v>146</v>
      </c>
      <c r="E115" s="78" t="s">
        <v>559</v>
      </c>
      <c r="F115" s="54"/>
      <c r="G115" s="360">
        <f t="shared" si="0"/>
        <v>0</v>
      </c>
    </row>
    <row r="116" spans="1:7" s="145" customFormat="1" ht="28.5" customHeight="1">
      <c r="A116" s="49" t="s">
        <v>658</v>
      </c>
      <c r="B116" s="40" t="s">
        <v>599</v>
      </c>
      <c r="C116" s="48" t="s">
        <v>145</v>
      </c>
      <c r="D116" s="48" t="s">
        <v>146</v>
      </c>
      <c r="E116" s="55" t="s">
        <v>562</v>
      </c>
      <c r="F116" s="48"/>
      <c r="G116" s="337">
        <f t="shared" si="0"/>
        <v>0</v>
      </c>
    </row>
    <row r="117" spans="1:7" s="145" customFormat="1" ht="28.5" customHeight="1">
      <c r="A117" s="28" t="s">
        <v>11</v>
      </c>
      <c r="B117" s="40" t="s">
        <v>599</v>
      </c>
      <c r="C117" s="24" t="s">
        <v>145</v>
      </c>
      <c r="D117" s="24" t="s">
        <v>146</v>
      </c>
      <c r="E117" s="52" t="s">
        <v>562</v>
      </c>
      <c r="F117" s="29" t="s">
        <v>12</v>
      </c>
      <c r="G117" s="337">
        <f t="shared" si="0"/>
        <v>0</v>
      </c>
    </row>
    <row r="118" spans="1:7" s="145" customFormat="1" ht="28.5" customHeight="1">
      <c r="A118" s="131" t="s">
        <v>13</v>
      </c>
      <c r="B118" s="40" t="s">
        <v>599</v>
      </c>
      <c r="C118" s="24" t="s">
        <v>145</v>
      </c>
      <c r="D118" s="24" t="s">
        <v>146</v>
      </c>
      <c r="E118" s="52" t="s">
        <v>562</v>
      </c>
      <c r="F118" s="29" t="s">
        <v>644</v>
      </c>
      <c r="G118" s="337">
        <f t="shared" si="0"/>
        <v>0</v>
      </c>
    </row>
    <row r="119" spans="1:7" ht="27" customHeight="1" hidden="1">
      <c r="A119" s="26" t="s">
        <v>242</v>
      </c>
      <c r="B119" s="40" t="s">
        <v>599</v>
      </c>
      <c r="C119" s="24" t="s">
        <v>145</v>
      </c>
      <c r="D119" s="24" t="s">
        <v>146</v>
      </c>
      <c r="E119" s="52" t="s">
        <v>562</v>
      </c>
      <c r="F119" s="24" t="s">
        <v>161</v>
      </c>
      <c r="G119" s="341">
        <v>0</v>
      </c>
    </row>
    <row r="120" spans="1:7" s="145" customFormat="1" ht="27" customHeight="1" hidden="1">
      <c r="A120" s="26" t="s">
        <v>659</v>
      </c>
      <c r="B120" s="40" t="s">
        <v>342</v>
      </c>
      <c r="C120" s="24" t="s">
        <v>145</v>
      </c>
      <c r="D120" s="24" t="s">
        <v>146</v>
      </c>
      <c r="E120" s="52" t="s">
        <v>23</v>
      </c>
      <c r="F120" s="24"/>
      <c r="G120" s="341">
        <f>G121</f>
        <v>0</v>
      </c>
    </row>
    <row r="121" spans="1:7" ht="27" customHeight="1" hidden="1">
      <c r="A121" s="26" t="s">
        <v>242</v>
      </c>
      <c r="B121" s="40" t="s">
        <v>342</v>
      </c>
      <c r="C121" s="24" t="s">
        <v>145</v>
      </c>
      <c r="D121" s="24" t="s">
        <v>146</v>
      </c>
      <c r="E121" s="52" t="s">
        <v>23</v>
      </c>
      <c r="F121" s="24" t="s">
        <v>161</v>
      </c>
      <c r="G121" s="341">
        <v>0</v>
      </c>
    </row>
    <row r="122" spans="1:7" s="201" customFormat="1" ht="15.75" customHeight="1">
      <c r="A122" s="192" t="s">
        <v>173</v>
      </c>
      <c r="B122" s="39" t="s">
        <v>599</v>
      </c>
      <c r="C122" s="199" t="s">
        <v>144</v>
      </c>
      <c r="D122" s="199"/>
      <c r="E122" s="52"/>
      <c r="F122" s="199"/>
      <c r="G122" s="359">
        <f>G123+G135+G153+G129</f>
        <v>5264.949210000001</v>
      </c>
    </row>
    <row r="123" spans="1:7" s="72" customFormat="1" ht="15" customHeight="1">
      <c r="A123" s="202" t="s">
        <v>152</v>
      </c>
      <c r="B123" s="39" t="s">
        <v>599</v>
      </c>
      <c r="C123" s="36" t="s">
        <v>144</v>
      </c>
      <c r="D123" s="36" t="s">
        <v>147</v>
      </c>
      <c r="E123" s="154"/>
      <c r="F123" s="36"/>
      <c r="G123" s="362">
        <f>G124</f>
        <v>32.5</v>
      </c>
    </row>
    <row r="124" spans="1:9" s="191" customFormat="1" ht="29.25" customHeight="1">
      <c r="A124" s="70" t="s">
        <v>20</v>
      </c>
      <c r="B124" s="62" t="s">
        <v>599</v>
      </c>
      <c r="C124" s="73" t="s">
        <v>144</v>
      </c>
      <c r="D124" s="73" t="s">
        <v>147</v>
      </c>
      <c r="E124" s="78" t="s">
        <v>557</v>
      </c>
      <c r="F124" s="73"/>
      <c r="G124" s="360">
        <f>G125</f>
        <v>32.5</v>
      </c>
      <c r="I124" s="203"/>
    </row>
    <row r="125" spans="1:7" s="145" customFormat="1" ht="52.5" customHeight="1">
      <c r="A125" s="49" t="s">
        <v>660</v>
      </c>
      <c r="B125" s="47" t="s">
        <v>599</v>
      </c>
      <c r="C125" s="48" t="s">
        <v>144</v>
      </c>
      <c r="D125" s="48" t="s">
        <v>147</v>
      </c>
      <c r="E125" s="55" t="s">
        <v>563</v>
      </c>
      <c r="F125" s="48"/>
      <c r="G125" s="365">
        <f>G126</f>
        <v>32.5</v>
      </c>
    </row>
    <row r="126" spans="1:7" s="145" customFormat="1" ht="27.75" customHeight="1">
      <c r="A126" s="28" t="s">
        <v>11</v>
      </c>
      <c r="B126" s="47" t="s">
        <v>599</v>
      </c>
      <c r="C126" s="24" t="s">
        <v>144</v>
      </c>
      <c r="D126" s="24" t="s">
        <v>147</v>
      </c>
      <c r="E126" s="52" t="s">
        <v>563</v>
      </c>
      <c r="F126" s="29" t="s">
        <v>12</v>
      </c>
      <c r="G126" s="365">
        <f>G127</f>
        <v>32.5</v>
      </c>
    </row>
    <row r="127" spans="1:7" s="145" customFormat="1" ht="27" customHeight="1">
      <c r="A127" s="131" t="s">
        <v>13</v>
      </c>
      <c r="B127" s="47" t="s">
        <v>599</v>
      </c>
      <c r="C127" s="24" t="s">
        <v>144</v>
      </c>
      <c r="D127" s="24" t="s">
        <v>147</v>
      </c>
      <c r="E127" s="52" t="s">
        <v>563</v>
      </c>
      <c r="F127" s="29" t="s">
        <v>644</v>
      </c>
      <c r="G127" s="365">
        <f>G128</f>
        <v>32.5</v>
      </c>
    </row>
    <row r="128" spans="1:7" ht="25.5" customHeight="1">
      <c r="A128" s="26" t="s">
        <v>242</v>
      </c>
      <c r="B128" s="47" t="s">
        <v>599</v>
      </c>
      <c r="C128" s="24" t="s">
        <v>144</v>
      </c>
      <c r="D128" s="24" t="s">
        <v>147</v>
      </c>
      <c r="E128" s="52" t="s">
        <v>563</v>
      </c>
      <c r="F128" s="24" t="s">
        <v>161</v>
      </c>
      <c r="G128" s="312">
        <v>32.5</v>
      </c>
    </row>
    <row r="129" spans="1:7" ht="15.75" customHeight="1">
      <c r="A129" s="374" t="s">
        <v>380</v>
      </c>
      <c r="B129" s="39" t="s">
        <v>599</v>
      </c>
      <c r="C129" s="36" t="s">
        <v>144</v>
      </c>
      <c r="D129" s="36" t="s">
        <v>382</v>
      </c>
      <c r="E129" s="52"/>
      <c r="F129" s="24"/>
      <c r="G129" s="362">
        <f>G130</f>
        <v>2423.15221</v>
      </c>
    </row>
    <row r="130" spans="1:7" ht="25.5" customHeight="1">
      <c r="A130" s="375" t="s">
        <v>381</v>
      </c>
      <c r="B130" s="62" t="s">
        <v>599</v>
      </c>
      <c r="C130" s="54" t="s">
        <v>144</v>
      </c>
      <c r="D130" s="54" t="s">
        <v>382</v>
      </c>
      <c r="E130" s="78" t="s">
        <v>491</v>
      </c>
      <c r="F130" s="24"/>
      <c r="G130" s="312">
        <f>G131</f>
        <v>2423.15221</v>
      </c>
    </row>
    <row r="131" spans="1:7" ht="38.25" customHeight="1">
      <c r="A131" s="347" t="s">
        <v>383</v>
      </c>
      <c r="B131" s="40" t="s">
        <v>599</v>
      </c>
      <c r="C131" s="29" t="s">
        <v>144</v>
      </c>
      <c r="D131" s="29" t="s">
        <v>382</v>
      </c>
      <c r="E131" s="75" t="s">
        <v>493</v>
      </c>
      <c r="F131" s="24"/>
      <c r="G131" s="312">
        <f>G132</f>
        <v>2423.15221</v>
      </c>
    </row>
    <row r="132" spans="1:7" ht="29.25" customHeight="1">
      <c r="A132" s="28" t="s">
        <v>11</v>
      </c>
      <c r="B132" s="40" t="s">
        <v>599</v>
      </c>
      <c r="C132" s="29" t="s">
        <v>144</v>
      </c>
      <c r="D132" s="29" t="s">
        <v>382</v>
      </c>
      <c r="E132" s="75" t="s">
        <v>385</v>
      </c>
      <c r="F132" s="24" t="s">
        <v>12</v>
      </c>
      <c r="G132" s="312">
        <f>G133</f>
        <v>2423.15221</v>
      </c>
    </row>
    <row r="133" spans="1:7" ht="27" customHeight="1">
      <c r="A133" s="131" t="s">
        <v>13</v>
      </c>
      <c r="B133" s="40" t="s">
        <v>599</v>
      </c>
      <c r="C133" s="24" t="s">
        <v>144</v>
      </c>
      <c r="D133" s="24" t="s">
        <v>382</v>
      </c>
      <c r="E133" s="75" t="s">
        <v>385</v>
      </c>
      <c r="F133" s="24" t="s">
        <v>644</v>
      </c>
      <c r="G133" s="312">
        <f>G134</f>
        <v>2423.15221</v>
      </c>
    </row>
    <row r="134" spans="1:7" ht="27" customHeight="1">
      <c r="A134" s="26" t="s">
        <v>242</v>
      </c>
      <c r="B134" s="40" t="s">
        <v>599</v>
      </c>
      <c r="C134" s="24" t="s">
        <v>144</v>
      </c>
      <c r="D134" s="24" t="s">
        <v>382</v>
      </c>
      <c r="E134" s="75" t="s">
        <v>385</v>
      </c>
      <c r="F134" s="24" t="s">
        <v>161</v>
      </c>
      <c r="G134" s="312">
        <f>2423.3-0.14779</f>
        <v>2423.15221</v>
      </c>
    </row>
    <row r="135" spans="1:7" ht="15" customHeight="1">
      <c r="A135" s="31" t="s">
        <v>140</v>
      </c>
      <c r="B135" s="39" t="s">
        <v>599</v>
      </c>
      <c r="C135" s="36" t="s">
        <v>144</v>
      </c>
      <c r="D135" s="36" t="s">
        <v>146</v>
      </c>
      <c r="E135" s="52"/>
      <c r="F135" s="36"/>
      <c r="G135" s="362">
        <f>G136</f>
        <v>2799.297</v>
      </c>
    </row>
    <row r="136" spans="1:7" s="145" customFormat="1" ht="57" customHeight="1">
      <c r="A136" s="68" t="s">
        <v>28</v>
      </c>
      <c r="B136" s="62" t="s">
        <v>599</v>
      </c>
      <c r="C136" s="168" t="s">
        <v>144</v>
      </c>
      <c r="D136" s="168" t="s">
        <v>146</v>
      </c>
      <c r="E136" s="78" t="s">
        <v>661</v>
      </c>
      <c r="F136" s="168"/>
      <c r="G136" s="357">
        <f>G137</f>
        <v>2799.297</v>
      </c>
    </row>
    <row r="137" spans="1:7" s="145" customFormat="1" ht="41.25" customHeight="1">
      <c r="A137" s="204" t="s">
        <v>600</v>
      </c>
      <c r="B137" s="47" t="s">
        <v>599</v>
      </c>
      <c r="C137" s="113" t="s">
        <v>144</v>
      </c>
      <c r="D137" s="113" t="s">
        <v>146</v>
      </c>
      <c r="E137" s="55" t="s">
        <v>662</v>
      </c>
      <c r="F137" s="113"/>
      <c r="G137" s="337">
        <f>G142+G138+G146</f>
        <v>2799.297</v>
      </c>
    </row>
    <row r="138" spans="1:7" s="145" customFormat="1" ht="29.25" customHeight="1">
      <c r="A138" s="49" t="s">
        <v>605</v>
      </c>
      <c r="B138" s="47" t="s">
        <v>599</v>
      </c>
      <c r="C138" s="113" t="s">
        <v>144</v>
      </c>
      <c r="D138" s="113" t="s">
        <v>146</v>
      </c>
      <c r="E138" s="55" t="s">
        <v>606</v>
      </c>
      <c r="F138" s="113"/>
      <c r="G138" s="337">
        <f>G139</f>
        <v>705</v>
      </c>
    </row>
    <row r="139" spans="1:7" s="145" customFormat="1" ht="29.25" customHeight="1">
      <c r="A139" s="28" t="s">
        <v>11</v>
      </c>
      <c r="B139" s="40" t="s">
        <v>599</v>
      </c>
      <c r="C139" s="146" t="s">
        <v>144</v>
      </c>
      <c r="D139" s="146" t="s">
        <v>146</v>
      </c>
      <c r="E139" s="52" t="s">
        <v>606</v>
      </c>
      <c r="F139" s="146" t="s">
        <v>12</v>
      </c>
      <c r="G139" s="337">
        <f>G140</f>
        <v>705</v>
      </c>
    </row>
    <row r="140" spans="1:7" s="145" customFormat="1" ht="29.25" customHeight="1">
      <c r="A140" s="131" t="s">
        <v>13</v>
      </c>
      <c r="B140" s="40" t="s">
        <v>599</v>
      </c>
      <c r="C140" s="146" t="s">
        <v>144</v>
      </c>
      <c r="D140" s="146" t="s">
        <v>146</v>
      </c>
      <c r="E140" s="52" t="s">
        <v>606</v>
      </c>
      <c r="F140" s="146" t="s">
        <v>644</v>
      </c>
      <c r="G140" s="337">
        <f>G141</f>
        <v>705</v>
      </c>
    </row>
    <row r="141" spans="1:7" s="145" customFormat="1" ht="29.25" customHeight="1">
      <c r="A141" s="26" t="s">
        <v>242</v>
      </c>
      <c r="B141" s="40" t="s">
        <v>599</v>
      </c>
      <c r="C141" s="146" t="s">
        <v>144</v>
      </c>
      <c r="D141" s="146" t="s">
        <v>146</v>
      </c>
      <c r="E141" s="52" t="s">
        <v>606</v>
      </c>
      <c r="F141" s="146" t="s">
        <v>161</v>
      </c>
      <c r="G141" s="337">
        <v>705</v>
      </c>
    </row>
    <row r="142" spans="1:7" s="145" customFormat="1" ht="30" customHeight="1">
      <c r="A142" s="49" t="s">
        <v>665</v>
      </c>
      <c r="B142" s="47" t="s">
        <v>599</v>
      </c>
      <c r="C142" s="113" t="s">
        <v>144</v>
      </c>
      <c r="D142" s="113" t="s">
        <v>146</v>
      </c>
      <c r="E142" s="55" t="s">
        <v>663</v>
      </c>
      <c r="F142" s="113"/>
      <c r="G142" s="337">
        <f>G143</f>
        <v>1839.297</v>
      </c>
    </row>
    <row r="143" spans="1:7" ht="30" customHeight="1">
      <c r="A143" s="28" t="s">
        <v>11</v>
      </c>
      <c r="B143" s="40" t="s">
        <v>599</v>
      </c>
      <c r="C143" s="146" t="s">
        <v>144</v>
      </c>
      <c r="D143" s="146" t="s">
        <v>146</v>
      </c>
      <c r="E143" s="52" t="s">
        <v>663</v>
      </c>
      <c r="F143" s="146" t="s">
        <v>12</v>
      </c>
      <c r="G143" s="341">
        <f>G144</f>
        <v>1839.297</v>
      </c>
    </row>
    <row r="144" spans="1:7" ht="30" customHeight="1">
      <c r="A144" s="131" t="s">
        <v>13</v>
      </c>
      <c r="B144" s="40" t="s">
        <v>599</v>
      </c>
      <c r="C144" s="146" t="s">
        <v>144</v>
      </c>
      <c r="D144" s="146" t="s">
        <v>146</v>
      </c>
      <c r="E144" s="52" t="s">
        <v>663</v>
      </c>
      <c r="F144" s="146" t="s">
        <v>644</v>
      </c>
      <c r="G144" s="341">
        <f>G145</f>
        <v>1839.297</v>
      </c>
    </row>
    <row r="145" spans="1:7" ht="27" customHeight="1">
      <c r="A145" s="26" t="s">
        <v>242</v>
      </c>
      <c r="B145" s="40" t="s">
        <v>599</v>
      </c>
      <c r="C145" s="146" t="s">
        <v>144</v>
      </c>
      <c r="D145" s="146" t="s">
        <v>146</v>
      </c>
      <c r="E145" s="52" t="s">
        <v>663</v>
      </c>
      <c r="F145" s="146" t="s">
        <v>161</v>
      </c>
      <c r="G145" s="341">
        <v>1839.297</v>
      </c>
    </row>
    <row r="146" spans="1:7" s="145" customFormat="1" ht="27" customHeight="1">
      <c r="A146" s="49" t="s">
        <v>64</v>
      </c>
      <c r="B146" s="47" t="s">
        <v>599</v>
      </c>
      <c r="C146" s="113" t="s">
        <v>144</v>
      </c>
      <c r="D146" s="113" t="s">
        <v>146</v>
      </c>
      <c r="E146" s="55" t="s">
        <v>205</v>
      </c>
      <c r="F146" s="113"/>
      <c r="G146" s="337">
        <f>G147</f>
        <v>255</v>
      </c>
    </row>
    <row r="147" spans="1:7" ht="27" customHeight="1">
      <c r="A147" s="28" t="s">
        <v>11</v>
      </c>
      <c r="B147" s="40" t="s">
        <v>599</v>
      </c>
      <c r="C147" s="123" t="s">
        <v>144</v>
      </c>
      <c r="D147" s="123" t="s">
        <v>146</v>
      </c>
      <c r="E147" s="75" t="s">
        <v>205</v>
      </c>
      <c r="F147" s="146" t="s">
        <v>12</v>
      </c>
      <c r="G147" s="341">
        <f>G148</f>
        <v>255</v>
      </c>
    </row>
    <row r="148" spans="1:7" ht="27" customHeight="1">
      <c r="A148" s="131" t="s">
        <v>13</v>
      </c>
      <c r="B148" s="40" t="s">
        <v>599</v>
      </c>
      <c r="C148" s="123" t="s">
        <v>144</v>
      </c>
      <c r="D148" s="123" t="s">
        <v>146</v>
      </c>
      <c r="E148" s="75" t="s">
        <v>205</v>
      </c>
      <c r="F148" s="146" t="s">
        <v>644</v>
      </c>
      <c r="G148" s="341">
        <f>G149</f>
        <v>255</v>
      </c>
    </row>
    <row r="149" spans="1:7" ht="27" customHeight="1">
      <c r="A149" s="26" t="s">
        <v>242</v>
      </c>
      <c r="B149" s="40" t="s">
        <v>599</v>
      </c>
      <c r="C149" s="123" t="s">
        <v>144</v>
      </c>
      <c r="D149" s="123" t="s">
        <v>146</v>
      </c>
      <c r="E149" s="75" t="s">
        <v>205</v>
      </c>
      <c r="F149" s="146" t="s">
        <v>161</v>
      </c>
      <c r="G149" s="341">
        <v>255</v>
      </c>
    </row>
    <row r="150" spans="1:7" ht="21" customHeight="1" hidden="1">
      <c r="A150" s="26"/>
      <c r="B150" s="40" t="s">
        <v>342</v>
      </c>
      <c r="C150" s="146" t="s">
        <v>144</v>
      </c>
      <c r="D150" s="146" t="s">
        <v>146</v>
      </c>
      <c r="E150" s="52"/>
      <c r="F150" s="146"/>
      <c r="G150" s="150">
        <f>G151</f>
        <v>0</v>
      </c>
    </row>
    <row r="151" spans="1:7" ht="27" customHeight="1" hidden="1">
      <c r="A151" s="26"/>
      <c r="B151" s="40" t="s">
        <v>342</v>
      </c>
      <c r="C151" s="146" t="s">
        <v>144</v>
      </c>
      <c r="D151" s="146" t="s">
        <v>146</v>
      </c>
      <c r="E151" s="52"/>
      <c r="F151" s="146"/>
      <c r="G151" s="150">
        <f>G152</f>
        <v>0</v>
      </c>
    </row>
    <row r="152" spans="1:7" ht="27" customHeight="1" hidden="1">
      <c r="A152" s="26"/>
      <c r="B152" s="40" t="s">
        <v>342</v>
      </c>
      <c r="C152" s="146" t="s">
        <v>144</v>
      </c>
      <c r="D152" s="146" t="s">
        <v>146</v>
      </c>
      <c r="E152" s="52"/>
      <c r="F152" s="146" t="s">
        <v>161</v>
      </c>
      <c r="G152" s="150"/>
    </row>
    <row r="153" spans="1:7" s="72" customFormat="1" ht="13.5" customHeight="1">
      <c r="A153" s="58" t="s">
        <v>137</v>
      </c>
      <c r="B153" s="39" t="s">
        <v>599</v>
      </c>
      <c r="C153" s="36" t="s">
        <v>144</v>
      </c>
      <c r="D153" s="36" t="s">
        <v>138</v>
      </c>
      <c r="E153" s="154"/>
      <c r="F153" s="36"/>
      <c r="G153" s="205">
        <f aca="true" t="shared" si="1" ref="G153:G158">G154</f>
        <v>10</v>
      </c>
    </row>
    <row r="154" spans="1:7" s="145" customFormat="1" ht="57" customHeight="1">
      <c r="A154" s="81" t="s">
        <v>42</v>
      </c>
      <c r="B154" s="62" t="s">
        <v>599</v>
      </c>
      <c r="C154" s="54" t="s">
        <v>144</v>
      </c>
      <c r="D154" s="54" t="s">
        <v>138</v>
      </c>
      <c r="E154" s="78" t="s">
        <v>666</v>
      </c>
      <c r="F154" s="73"/>
      <c r="G154" s="206">
        <f t="shared" si="1"/>
        <v>10</v>
      </c>
    </row>
    <row r="155" spans="1:7" ht="28.5" customHeight="1">
      <c r="A155" s="26" t="s">
        <v>25</v>
      </c>
      <c r="B155" s="40" t="s">
        <v>599</v>
      </c>
      <c r="C155" s="29" t="s">
        <v>144</v>
      </c>
      <c r="D155" s="29" t="s">
        <v>138</v>
      </c>
      <c r="E155" s="52" t="s">
        <v>667</v>
      </c>
      <c r="F155" s="43"/>
      <c r="G155" s="77">
        <f t="shared" si="1"/>
        <v>10</v>
      </c>
    </row>
    <row r="156" spans="1:7" ht="17.25" customHeight="1">
      <c r="A156" s="135" t="s">
        <v>63</v>
      </c>
      <c r="B156" s="40" t="s">
        <v>599</v>
      </c>
      <c r="C156" s="29" t="s">
        <v>144</v>
      </c>
      <c r="D156" s="29" t="s">
        <v>138</v>
      </c>
      <c r="E156" s="52" t="s">
        <v>620</v>
      </c>
      <c r="F156" s="43"/>
      <c r="G156" s="77">
        <f t="shared" si="1"/>
        <v>10</v>
      </c>
    </row>
    <row r="157" spans="1:7" ht="29.25" customHeight="1">
      <c r="A157" s="28" t="s">
        <v>11</v>
      </c>
      <c r="B157" s="40" t="s">
        <v>599</v>
      </c>
      <c r="C157" s="29" t="s">
        <v>144</v>
      </c>
      <c r="D157" s="29" t="s">
        <v>138</v>
      </c>
      <c r="E157" s="52" t="s">
        <v>620</v>
      </c>
      <c r="F157" s="29" t="s">
        <v>12</v>
      </c>
      <c r="G157" s="77">
        <f t="shared" si="1"/>
        <v>10</v>
      </c>
    </row>
    <row r="158" spans="1:7" ht="30" customHeight="1">
      <c r="A158" s="131" t="s">
        <v>13</v>
      </c>
      <c r="B158" s="40" t="s">
        <v>599</v>
      </c>
      <c r="C158" s="29" t="s">
        <v>144</v>
      </c>
      <c r="D158" s="29" t="s">
        <v>138</v>
      </c>
      <c r="E158" s="52" t="s">
        <v>620</v>
      </c>
      <c r="F158" s="29" t="s">
        <v>644</v>
      </c>
      <c r="G158" s="77">
        <f t="shared" si="1"/>
        <v>10</v>
      </c>
    </row>
    <row r="159" spans="1:7" ht="28.5" customHeight="1" hidden="1">
      <c r="A159" s="26" t="s">
        <v>242</v>
      </c>
      <c r="B159" s="40" t="s">
        <v>599</v>
      </c>
      <c r="C159" s="29" t="s">
        <v>144</v>
      </c>
      <c r="D159" s="29" t="s">
        <v>138</v>
      </c>
      <c r="E159" s="52" t="s">
        <v>620</v>
      </c>
      <c r="F159" s="43" t="s">
        <v>161</v>
      </c>
      <c r="G159" s="77">
        <v>10</v>
      </c>
    </row>
    <row r="160" spans="1:7" s="201" customFormat="1" ht="15" customHeight="1">
      <c r="A160" s="198" t="s">
        <v>174</v>
      </c>
      <c r="B160" s="39" t="s">
        <v>599</v>
      </c>
      <c r="C160" s="207" t="s">
        <v>147</v>
      </c>
      <c r="D160" s="207"/>
      <c r="E160" s="52"/>
      <c r="F160" s="207"/>
      <c r="G160" s="208">
        <f>G161+G171+G191</f>
        <v>12561.879439999997</v>
      </c>
    </row>
    <row r="161" spans="1:7" s="72" customFormat="1" ht="15" customHeight="1">
      <c r="A161" s="58" t="s">
        <v>72</v>
      </c>
      <c r="B161" s="39" t="s">
        <v>599</v>
      </c>
      <c r="C161" s="36" t="s">
        <v>147</v>
      </c>
      <c r="D161" s="36" t="s">
        <v>142</v>
      </c>
      <c r="E161" s="154"/>
      <c r="F161" s="36"/>
      <c r="G161" s="362">
        <f>G162</f>
        <v>72.8</v>
      </c>
    </row>
    <row r="162" spans="1:7" s="72" customFormat="1" ht="29.25" customHeight="1">
      <c r="A162" s="68" t="s">
        <v>656</v>
      </c>
      <c r="B162" s="62" t="s">
        <v>599</v>
      </c>
      <c r="C162" s="54" t="s">
        <v>147</v>
      </c>
      <c r="D162" s="54" t="s">
        <v>142</v>
      </c>
      <c r="E162" s="78" t="s">
        <v>559</v>
      </c>
      <c r="F162" s="36"/>
      <c r="G162" s="362">
        <f>G163</f>
        <v>72.8</v>
      </c>
    </row>
    <row r="163" spans="1:7" s="191" customFormat="1" ht="15" customHeight="1">
      <c r="A163" s="49" t="s">
        <v>594</v>
      </c>
      <c r="B163" s="40" t="s">
        <v>599</v>
      </c>
      <c r="C163" s="48" t="s">
        <v>147</v>
      </c>
      <c r="D163" s="48" t="s">
        <v>142</v>
      </c>
      <c r="E163" s="55" t="s">
        <v>564</v>
      </c>
      <c r="F163" s="54"/>
      <c r="G163" s="361">
        <f>G164</f>
        <v>72.8</v>
      </c>
    </row>
    <row r="164" spans="1:7" s="191" customFormat="1" ht="28.5" customHeight="1">
      <c r="A164" s="28" t="s">
        <v>11</v>
      </c>
      <c r="B164" s="40" t="s">
        <v>599</v>
      </c>
      <c r="C164" s="29" t="s">
        <v>147</v>
      </c>
      <c r="D164" s="29" t="s">
        <v>142</v>
      </c>
      <c r="E164" s="52" t="s">
        <v>564</v>
      </c>
      <c r="F164" s="29" t="s">
        <v>12</v>
      </c>
      <c r="G164" s="361">
        <f>G165</f>
        <v>72.8</v>
      </c>
    </row>
    <row r="165" spans="1:7" s="191" customFormat="1" ht="29.25" customHeight="1">
      <c r="A165" s="131" t="s">
        <v>13</v>
      </c>
      <c r="B165" s="40" t="s">
        <v>599</v>
      </c>
      <c r="C165" s="29" t="s">
        <v>147</v>
      </c>
      <c r="D165" s="29" t="s">
        <v>142</v>
      </c>
      <c r="E165" s="52" t="s">
        <v>564</v>
      </c>
      <c r="F165" s="29" t="s">
        <v>644</v>
      </c>
      <c r="G165" s="361">
        <f>G166</f>
        <v>72.8</v>
      </c>
    </row>
    <row r="166" spans="1:7" s="201" customFormat="1" ht="30" customHeight="1">
      <c r="A166" s="26" t="s">
        <v>242</v>
      </c>
      <c r="B166" s="40" t="s">
        <v>599</v>
      </c>
      <c r="C166" s="29" t="s">
        <v>147</v>
      </c>
      <c r="D166" s="29" t="s">
        <v>142</v>
      </c>
      <c r="E166" s="52" t="s">
        <v>564</v>
      </c>
      <c r="F166" s="29" t="s">
        <v>161</v>
      </c>
      <c r="G166" s="53">
        <v>72.8</v>
      </c>
    </row>
    <row r="167" spans="1:7" s="191" customFormat="1" ht="30.75" customHeight="1" hidden="1">
      <c r="A167" s="49" t="s">
        <v>74</v>
      </c>
      <c r="B167" s="40" t="s">
        <v>342</v>
      </c>
      <c r="C167" s="48" t="s">
        <v>147</v>
      </c>
      <c r="D167" s="48" t="s">
        <v>142</v>
      </c>
      <c r="E167" s="55" t="s">
        <v>73</v>
      </c>
      <c r="F167" s="54"/>
      <c r="G167" s="209">
        <f>G168</f>
        <v>0</v>
      </c>
    </row>
    <row r="168" spans="1:7" s="201" customFormat="1" ht="30.75" customHeight="1" hidden="1">
      <c r="A168" s="28" t="s">
        <v>75</v>
      </c>
      <c r="B168" s="40" t="s">
        <v>342</v>
      </c>
      <c r="C168" s="29" t="s">
        <v>147</v>
      </c>
      <c r="D168" s="29" t="s">
        <v>142</v>
      </c>
      <c r="E168" s="52" t="s">
        <v>26</v>
      </c>
      <c r="F168" s="207"/>
      <c r="G168" s="53">
        <f>G169</f>
        <v>0</v>
      </c>
    </row>
    <row r="169" spans="1:7" s="201" customFormat="1" ht="30.75" customHeight="1" hidden="1">
      <c r="A169" s="28"/>
      <c r="B169" s="40" t="s">
        <v>342</v>
      </c>
      <c r="C169" s="29"/>
      <c r="D169" s="29"/>
      <c r="E169" s="52" t="s">
        <v>27</v>
      </c>
      <c r="F169" s="207"/>
      <c r="G169" s="53">
        <f>G170</f>
        <v>0</v>
      </c>
    </row>
    <row r="170" spans="1:7" s="201" customFormat="1" ht="30.75" customHeight="1" hidden="1">
      <c r="A170" s="28"/>
      <c r="B170" s="40" t="s">
        <v>342</v>
      </c>
      <c r="C170" s="29"/>
      <c r="D170" s="29"/>
      <c r="E170" s="52" t="s">
        <v>27</v>
      </c>
      <c r="F170" s="29" t="s">
        <v>161</v>
      </c>
      <c r="G170" s="53">
        <v>0</v>
      </c>
    </row>
    <row r="171" spans="1:7" s="72" customFormat="1" ht="15" customHeight="1">
      <c r="A171" s="58" t="s">
        <v>149</v>
      </c>
      <c r="B171" s="39" t="s">
        <v>599</v>
      </c>
      <c r="C171" s="36" t="s">
        <v>147</v>
      </c>
      <c r="D171" s="36" t="s">
        <v>143</v>
      </c>
      <c r="E171" s="154"/>
      <c r="F171" s="36"/>
      <c r="G171" s="129">
        <f>G186+G175</f>
        <v>9100.363239999999</v>
      </c>
    </row>
    <row r="172" spans="1:7" ht="25.5" hidden="1">
      <c r="A172" s="26" t="s">
        <v>200</v>
      </c>
      <c r="B172" s="39" t="s">
        <v>599</v>
      </c>
      <c r="C172" s="24" t="s">
        <v>147</v>
      </c>
      <c r="D172" s="24" t="s">
        <v>143</v>
      </c>
      <c r="E172" s="78" t="s">
        <v>29</v>
      </c>
      <c r="F172" s="24"/>
      <c r="G172" s="313">
        <f>G173</f>
        <v>0</v>
      </c>
    </row>
    <row r="173" spans="1:7" ht="25.5" hidden="1">
      <c r="A173" s="26" t="s">
        <v>175</v>
      </c>
      <c r="B173" s="39" t="s">
        <v>599</v>
      </c>
      <c r="C173" s="24" t="s">
        <v>147</v>
      </c>
      <c r="D173" s="24" t="s">
        <v>143</v>
      </c>
      <c r="E173" s="52" t="s">
        <v>30</v>
      </c>
      <c r="F173" s="24"/>
      <c r="G173" s="313">
        <f>G174</f>
        <v>0</v>
      </c>
    </row>
    <row r="174" spans="1:7" ht="48" customHeight="1" hidden="1">
      <c r="A174" s="26" t="s">
        <v>176</v>
      </c>
      <c r="B174" s="39" t="s">
        <v>599</v>
      </c>
      <c r="C174" s="24" t="s">
        <v>147</v>
      </c>
      <c r="D174" s="24" t="s">
        <v>143</v>
      </c>
      <c r="E174" s="52" t="s">
        <v>620</v>
      </c>
      <c r="F174" s="24"/>
      <c r="G174" s="313">
        <v>0</v>
      </c>
    </row>
    <row r="175" spans="1:7" s="145" customFormat="1" ht="40.5" customHeight="1">
      <c r="A175" s="210" t="s">
        <v>607</v>
      </c>
      <c r="B175" s="39" t="s">
        <v>599</v>
      </c>
      <c r="C175" s="48" t="s">
        <v>147</v>
      </c>
      <c r="D175" s="48" t="s">
        <v>143</v>
      </c>
      <c r="E175" s="55" t="s">
        <v>73</v>
      </c>
      <c r="F175" s="48"/>
      <c r="G175" s="314">
        <f>G177+G182</f>
        <v>8922.35104</v>
      </c>
    </row>
    <row r="176" spans="1:7" s="145" customFormat="1" ht="30" customHeight="1">
      <c r="A176" s="188" t="s">
        <v>353</v>
      </c>
      <c r="B176" s="40" t="s">
        <v>599</v>
      </c>
      <c r="C176" s="24" t="s">
        <v>147</v>
      </c>
      <c r="D176" s="24" t="s">
        <v>143</v>
      </c>
      <c r="E176" s="52" t="s">
        <v>228</v>
      </c>
      <c r="F176" s="36"/>
      <c r="G176" s="313">
        <f>G177+G183</f>
        <v>8922.35104</v>
      </c>
    </row>
    <row r="177" spans="1:7" ht="42" customHeight="1">
      <c r="A177" s="28" t="s">
        <v>351</v>
      </c>
      <c r="B177" s="40" t="s">
        <v>599</v>
      </c>
      <c r="C177" s="29" t="s">
        <v>147</v>
      </c>
      <c r="D177" s="29" t="s">
        <v>143</v>
      </c>
      <c r="E177" s="75" t="s">
        <v>352</v>
      </c>
      <c r="F177" s="29"/>
      <c r="G177" s="53">
        <f>1877.9+5927.215</f>
        <v>7805.115</v>
      </c>
    </row>
    <row r="178" spans="1:7" ht="28.5" customHeight="1">
      <c r="A178" s="347" t="s">
        <v>354</v>
      </c>
      <c r="B178" s="40" t="s">
        <v>599</v>
      </c>
      <c r="C178" s="24" t="s">
        <v>147</v>
      </c>
      <c r="D178" s="24" t="s">
        <v>143</v>
      </c>
      <c r="E178" s="52" t="s">
        <v>352</v>
      </c>
      <c r="F178" s="24" t="s">
        <v>355</v>
      </c>
      <c r="G178" s="185">
        <f>G177</f>
        <v>7805.115</v>
      </c>
    </row>
    <row r="179" spans="1:7" ht="27.75" customHeight="1" hidden="1">
      <c r="A179" s="26" t="s">
        <v>351</v>
      </c>
      <c r="B179" s="40" t="s">
        <v>599</v>
      </c>
      <c r="C179" s="24" t="s">
        <v>147</v>
      </c>
      <c r="D179" s="24" t="s">
        <v>143</v>
      </c>
      <c r="E179" s="52" t="s">
        <v>352</v>
      </c>
      <c r="F179" s="24"/>
      <c r="G179" s="185">
        <v>1877.9</v>
      </c>
    </row>
    <row r="180" spans="1:7" ht="29.25" customHeight="1" hidden="1">
      <c r="A180" s="210"/>
      <c r="B180" s="39"/>
      <c r="C180" s="48"/>
      <c r="D180" s="48"/>
      <c r="E180" s="55"/>
      <c r="F180" s="48"/>
      <c r="G180" s="314"/>
    </row>
    <row r="181" spans="1:7" ht="17.25" customHeight="1">
      <c r="A181" s="347" t="s">
        <v>356</v>
      </c>
      <c r="B181" s="40" t="s">
        <v>599</v>
      </c>
      <c r="C181" s="24" t="s">
        <v>147</v>
      </c>
      <c r="D181" s="24" t="s">
        <v>143</v>
      </c>
      <c r="E181" s="52" t="s">
        <v>352</v>
      </c>
      <c r="F181" s="24" t="s">
        <v>426</v>
      </c>
      <c r="G181" s="185">
        <f>G178</f>
        <v>7805.115</v>
      </c>
    </row>
    <row r="182" spans="1:7" s="145" customFormat="1" ht="15" customHeight="1">
      <c r="A182" s="26" t="s">
        <v>33</v>
      </c>
      <c r="B182" s="40" t="s">
        <v>599</v>
      </c>
      <c r="C182" s="24" t="s">
        <v>147</v>
      </c>
      <c r="D182" s="24" t="s">
        <v>143</v>
      </c>
      <c r="E182" s="52" t="s">
        <v>363</v>
      </c>
      <c r="F182" s="24"/>
      <c r="G182" s="313">
        <f>G183</f>
        <v>1117.23604</v>
      </c>
    </row>
    <row r="183" spans="1:7" s="145" customFormat="1" ht="28.5" customHeight="1">
      <c r="A183" s="347" t="s">
        <v>354</v>
      </c>
      <c r="B183" s="40" t="s">
        <v>599</v>
      </c>
      <c r="C183" s="24" t="s">
        <v>147</v>
      </c>
      <c r="D183" s="24" t="s">
        <v>143</v>
      </c>
      <c r="E183" s="52" t="s">
        <v>229</v>
      </c>
      <c r="F183" s="24" t="s">
        <v>355</v>
      </c>
      <c r="G183" s="313">
        <f>G184</f>
        <v>1117.23604</v>
      </c>
    </row>
    <row r="184" spans="1:7" s="145" customFormat="1" ht="30" customHeight="1">
      <c r="A184" s="347" t="s">
        <v>356</v>
      </c>
      <c r="B184" s="40" t="s">
        <v>599</v>
      </c>
      <c r="C184" s="24" t="s">
        <v>147</v>
      </c>
      <c r="D184" s="24" t="s">
        <v>143</v>
      </c>
      <c r="E184" s="52" t="s">
        <v>229</v>
      </c>
      <c r="F184" s="24" t="s">
        <v>426</v>
      </c>
      <c r="G184" s="313">
        <v>1117.23604</v>
      </c>
    </row>
    <row r="185" spans="1:7" ht="29.25" customHeight="1" hidden="1">
      <c r="A185" s="68" t="s">
        <v>656</v>
      </c>
      <c r="B185" s="62" t="s">
        <v>599</v>
      </c>
      <c r="C185" s="54" t="s">
        <v>147</v>
      </c>
      <c r="D185" s="54" t="s">
        <v>143</v>
      </c>
      <c r="E185" s="78" t="s">
        <v>559</v>
      </c>
      <c r="F185" s="24"/>
      <c r="G185" s="187"/>
    </row>
    <row r="186" spans="1:7" s="72" customFormat="1" ht="30.75" customHeight="1">
      <c r="A186" s="68" t="s">
        <v>656</v>
      </c>
      <c r="B186" s="62" t="s">
        <v>599</v>
      </c>
      <c r="C186" s="54" t="s">
        <v>147</v>
      </c>
      <c r="D186" s="54" t="s">
        <v>143</v>
      </c>
      <c r="E186" s="78" t="s">
        <v>559</v>
      </c>
      <c r="F186" s="24"/>
      <c r="G186" s="362">
        <f>G187</f>
        <v>178.0121999999999</v>
      </c>
    </row>
    <row r="187" spans="1:7" s="191" customFormat="1" ht="26.25" customHeight="1">
      <c r="A187" s="49" t="s">
        <v>154</v>
      </c>
      <c r="B187" s="40" t="s">
        <v>599</v>
      </c>
      <c r="C187" s="48" t="s">
        <v>147</v>
      </c>
      <c r="D187" s="48" t="s">
        <v>143</v>
      </c>
      <c r="E187" s="55" t="s">
        <v>108</v>
      </c>
      <c r="F187" s="48"/>
      <c r="G187" s="361">
        <f>G188</f>
        <v>178.0121999999999</v>
      </c>
    </row>
    <row r="188" spans="1:7" s="145" customFormat="1" ht="32.25" customHeight="1">
      <c r="A188" s="28" t="s">
        <v>11</v>
      </c>
      <c r="B188" s="40" t="s">
        <v>599</v>
      </c>
      <c r="C188" s="24" t="s">
        <v>147</v>
      </c>
      <c r="D188" s="24" t="s">
        <v>143</v>
      </c>
      <c r="E188" s="52" t="s">
        <v>108</v>
      </c>
      <c r="F188" s="29" t="s">
        <v>12</v>
      </c>
      <c r="G188" s="361">
        <f>G189</f>
        <v>178.0121999999999</v>
      </c>
    </row>
    <row r="189" spans="1:7" s="166" customFormat="1" ht="30" customHeight="1">
      <c r="A189" s="131" t="s">
        <v>13</v>
      </c>
      <c r="B189" s="40" t="s">
        <v>599</v>
      </c>
      <c r="C189" s="24" t="s">
        <v>147</v>
      </c>
      <c r="D189" s="24" t="s">
        <v>143</v>
      </c>
      <c r="E189" s="52" t="s">
        <v>108</v>
      </c>
      <c r="F189" s="29" t="s">
        <v>644</v>
      </c>
      <c r="G189" s="361">
        <f>G190</f>
        <v>178.0121999999999</v>
      </c>
    </row>
    <row r="190" spans="1:7" s="166" customFormat="1" ht="30" customHeight="1">
      <c r="A190" s="26" t="s">
        <v>242</v>
      </c>
      <c r="B190" s="40" t="s">
        <v>599</v>
      </c>
      <c r="C190" s="24" t="s">
        <v>147</v>
      </c>
      <c r="D190" s="24" t="s">
        <v>143</v>
      </c>
      <c r="E190" s="52" t="s">
        <v>108</v>
      </c>
      <c r="F190" s="24" t="s">
        <v>161</v>
      </c>
      <c r="G190" s="312">
        <f>772.6533+32.8-627.4411</f>
        <v>178.0121999999999</v>
      </c>
    </row>
    <row r="191" spans="1:7" s="166" customFormat="1" ht="30" customHeight="1" hidden="1">
      <c r="A191" s="58" t="s">
        <v>141</v>
      </c>
      <c r="B191" s="39" t="s">
        <v>599</v>
      </c>
      <c r="C191" s="36" t="s">
        <v>147</v>
      </c>
      <c r="D191" s="36" t="s">
        <v>145</v>
      </c>
      <c r="E191" s="154"/>
      <c r="F191" s="36"/>
      <c r="G191" s="37">
        <f>G204+G192</f>
        <v>3388.7162</v>
      </c>
    </row>
    <row r="192" spans="1:7" s="166" customFormat="1" ht="30" customHeight="1" hidden="1">
      <c r="A192" s="68" t="s">
        <v>601</v>
      </c>
      <c r="B192" s="62" t="s">
        <v>599</v>
      </c>
      <c r="C192" s="54" t="s">
        <v>147</v>
      </c>
      <c r="D192" s="54" t="s">
        <v>145</v>
      </c>
      <c r="E192" s="78" t="s">
        <v>73</v>
      </c>
      <c r="F192" s="73"/>
      <c r="G192" s="179">
        <f>G193</f>
        <v>2025.06</v>
      </c>
    </row>
    <row r="193" spans="1:7" s="191" customFormat="1" ht="31.5" customHeight="1">
      <c r="A193" s="363" t="s">
        <v>390</v>
      </c>
      <c r="B193" s="39" t="s">
        <v>599</v>
      </c>
      <c r="C193" s="54" t="s">
        <v>147</v>
      </c>
      <c r="D193" s="54" t="s">
        <v>145</v>
      </c>
      <c r="E193" s="78" t="s">
        <v>30</v>
      </c>
      <c r="F193" s="66"/>
      <c r="G193" s="184">
        <f>G194+G198+G201</f>
        <v>2025.06</v>
      </c>
    </row>
    <row r="194" spans="1:7" s="145" customFormat="1" ht="27.75" customHeight="1">
      <c r="A194" s="131" t="s">
        <v>407</v>
      </c>
      <c r="B194" s="40" t="s">
        <v>599</v>
      </c>
      <c r="C194" s="29" t="s">
        <v>147</v>
      </c>
      <c r="D194" s="29" t="s">
        <v>145</v>
      </c>
      <c r="E194" s="75" t="s">
        <v>405</v>
      </c>
      <c r="F194" s="43" t="s">
        <v>12</v>
      </c>
      <c r="G194" s="53">
        <f>G195</f>
        <v>1656.868</v>
      </c>
    </row>
    <row r="195" spans="1:7" s="145" customFormat="1" ht="27" customHeight="1">
      <c r="A195" s="28" t="s">
        <v>11</v>
      </c>
      <c r="B195" s="40" t="s">
        <v>599</v>
      </c>
      <c r="C195" s="29" t="s">
        <v>147</v>
      </c>
      <c r="D195" s="29" t="s">
        <v>145</v>
      </c>
      <c r="E195" s="75" t="s">
        <v>405</v>
      </c>
      <c r="F195" s="29" t="s">
        <v>644</v>
      </c>
      <c r="G195" s="53">
        <f>G196</f>
        <v>1656.868</v>
      </c>
    </row>
    <row r="196" spans="1:7" s="145" customFormat="1" ht="27" customHeight="1">
      <c r="A196" s="26" t="s">
        <v>242</v>
      </c>
      <c r="B196" s="40" t="s">
        <v>599</v>
      </c>
      <c r="C196" s="29" t="s">
        <v>147</v>
      </c>
      <c r="D196" s="29" t="s">
        <v>145</v>
      </c>
      <c r="E196" s="75" t="s">
        <v>405</v>
      </c>
      <c r="F196" s="29" t="s">
        <v>161</v>
      </c>
      <c r="G196" s="53">
        <v>1656.868</v>
      </c>
    </row>
    <row r="197" spans="1:7" ht="27" customHeight="1" hidden="1">
      <c r="A197" s="334"/>
      <c r="B197" s="64"/>
      <c r="C197" s="76"/>
      <c r="D197" s="76"/>
      <c r="E197" s="75"/>
      <c r="F197" s="24"/>
      <c r="G197" s="45"/>
    </row>
    <row r="198" spans="1:7" ht="30.75" customHeight="1">
      <c r="A198" s="131" t="s">
        <v>408</v>
      </c>
      <c r="B198" s="40" t="s">
        <v>599</v>
      </c>
      <c r="C198" s="29" t="s">
        <v>147</v>
      </c>
      <c r="D198" s="29" t="s">
        <v>145</v>
      </c>
      <c r="E198" s="75" t="s">
        <v>406</v>
      </c>
      <c r="F198" s="24" t="s">
        <v>12</v>
      </c>
      <c r="G198" s="53">
        <f>G199</f>
        <v>184.096</v>
      </c>
    </row>
    <row r="199" spans="1:7" ht="27" customHeight="1">
      <c r="A199" s="28" t="s">
        <v>11</v>
      </c>
      <c r="B199" s="40" t="s">
        <v>599</v>
      </c>
      <c r="C199" s="29" t="s">
        <v>147</v>
      </c>
      <c r="D199" s="29" t="s">
        <v>145</v>
      </c>
      <c r="E199" s="75" t="s">
        <v>406</v>
      </c>
      <c r="F199" s="24" t="s">
        <v>644</v>
      </c>
      <c r="G199" s="53">
        <f>G200</f>
        <v>184.096</v>
      </c>
    </row>
    <row r="200" spans="1:7" ht="27" customHeight="1">
      <c r="A200" s="26" t="s">
        <v>242</v>
      </c>
      <c r="B200" s="40" t="s">
        <v>599</v>
      </c>
      <c r="C200" s="29" t="s">
        <v>147</v>
      </c>
      <c r="D200" s="29" t="s">
        <v>145</v>
      </c>
      <c r="E200" s="75" t="s">
        <v>406</v>
      </c>
      <c r="F200" s="29" t="s">
        <v>161</v>
      </c>
      <c r="G200" s="53">
        <v>184.096</v>
      </c>
    </row>
    <row r="201" spans="1:7" ht="27" customHeight="1">
      <c r="A201" s="131" t="s">
        <v>410</v>
      </c>
      <c r="B201" s="40" t="s">
        <v>599</v>
      </c>
      <c r="C201" s="29" t="s">
        <v>147</v>
      </c>
      <c r="D201" s="29" t="s">
        <v>145</v>
      </c>
      <c r="E201" s="75" t="s">
        <v>409</v>
      </c>
      <c r="F201" s="24" t="s">
        <v>12</v>
      </c>
      <c r="G201" s="53">
        <f>G202</f>
        <v>184.096</v>
      </c>
    </row>
    <row r="202" spans="1:7" ht="27" customHeight="1">
      <c r="A202" s="28" t="s">
        <v>11</v>
      </c>
      <c r="B202" s="40" t="s">
        <v>599</v>
      </c>
      <c r="C202" s="29" t="s">
        <v>147</v>
      </c>
      <c r="D202" s="29" t="s">
        <v>145</v>
      </c>
      <c r="E202" s="75" t="s">
        <v>409</v>
      </c>
      <c r="F202" s="24" t="s">
        <v>644</v>
      </c>
      <c r="G202" s="53">
        <f>G203</f>
        <v>184.096</v>
      </c>
    </row>
    <row r="203" spans="1:7" ht="27" customHeight="1">
      <c r="A203" s="26" t="s">
        <v>242</v>
      </c>
      <c r="B203" s="40" t="s">
        <v>599</v>
      </c>
      <c r="C203" s="29" t="s">
        <v>147</v>
      </c>
      <c r="D203" s="29" t="s">
        <v>145</v>
      </c>
      <c r="E203" s="75" t="s">
        <v>409</v>
      </c>
      <c r="F203" s="29" t="s">
        <v>161</v>
      </c>
      <c r="G203" s="53">
        <v>184.096</v>
      </c>
    </row>
    <row r="204" spans="1:7" s="145" customFormat="1" ht="26.25" customHeight="1">
      <c r="A204" s="68" t="s">
        <v>656</v>
      </c>
      <c r="B204" s="62" t="s">
        <v>599</v>
      </c>
      <c r="C204" s="54" t="s">
        <v>147</v>
      </c>
      <c r="D204" s="54" t="s">
        <v>145</v>
      </c>
      <c r="E204" s="78" t="s">
        <v>559</v>
      </c>
      <c r="F204" s="54"/>
      <c r="G204" s="360">
        <f>G205+G217+G221+G209</f>
        <v>1363.6562</v>
      </c>
    </row>
    <row r="205" spans="1:7" s="145" customFormat="1" ht="26.25" customHeight="1">
      <c r="A205" s="16" t="s">
        <v>65</v>
      </c>
      <c r="B205" s="47" t="s">
        <v>599</v>
      </c>
      <c r="C205" s="48" t="s">
        <v>147</v>
      </c>
      <c r="D205" s="48" t="s">
        <v>145</v>
      </c>
      <c r="E205" s="55" t="s">
        <v>565</v>
      </c>
      <c r="F205" s="66"/>
      <c r="G205" s="379">
        <f>G206</f>
        <v>240.60485</v>
      </c>
    </row>
    <row r="206" spans="1:7" s="145" customFormat="1" ht="26.25" customHeight="1">
      <c r="A206" s="28" t="s">
        <v>11</v>
      </c>
      <c r="B206" s="40" t="s">
        <v>599</v>
      </c>
      <c r="C206" s="24" t="s">
        <v>147</v>
      </c>
      <c r="D206" s="24" t="s">
        <v>145</v>
      </c>
      <c r="E206" s="52" t="s">
        <v>565</v>
      </c>
      <c r="F206" s="43" t="s">
        <v>12</v>
      </c>
      <c r="G206" s="379">
        <f>G207</f>
        <v>240.60485</v>
      </c>
    </row>
    <row r="207" spans="1:7" ht="27" customHeight="1">
      <c r="A207" s="131" t="s">
        <v>13</v>
      </c>
      <c r="B207" s="40" t="s">
        <v>599</v>
      </c>
      <c r="C207" s="24" t="s">
        <v>147</v>
      </c>
      <c r="D207" s="24" t="s">
        <v>145</v>
      </c>
      <c r="E207" s="52" t="s">
        <v>565</v>
      </c>
      <c r="F207" s="43" t="s">
        <v>644</v>
      </c>
      <c r="G207" s="379">
        <f>G208</f>
        <v>240.60485</v>
      </c>
    </row>
    <row r="208" spans="1:7" s="145" customFormat="1" ht="25.5" customHeight="1">
      <c r="A208" s="26" t="s">
        <v>242</v>
      </c>
      <c r="B208" s="40" t="s">
        <v>599</v>
      </c>
      <c r="C208" s="24" t="s">
        <v>147</v>
      </c>
      <c r="D208" s="24" t="s">
        <v>145</v>
      </c>
      <c r="E208" s="52" t="s">
        <v>565</v>
      </c>
      <c r="F208" s="25" t="s">
        <v>161</v>
      </c>
      <c r="G208" s="380">
        <v>240.60485</v>
      </c>
    </row>
    <row r="209" spans="1:7" s="145" customFormat="1" ht="28.5" customHeight="1">
      <c r="A209" s="190" t="s">
        <v>66</v>
      </c>
      <c r="B209" s="40" t="s">
        <v>599</v>
      </c>
      <c r="C209" s="48" t="s">
        <v>147</v>
      </c>
      <c r="D209" s="48" t="s">
        <v>145</v>
      </c>
      <c r="E209" s="55" t="s">
        <v>566</v>
      </c>
      <c r="F209" s="66"/>
      <c r="G209" s="337">
        <f>G210</f>
        <v>68</v>
      </c>
    </row>
    <row r="210" spans="1:7" s="145" customFormat="1" ht="27" customHeight="1">
      <c r="A210" s="28" t="s">
        <v>11</v>
      </c>
      <c r="B210" s="40" t="s">
        <v>599</v>
      </c>
      <c r="C210" s="24" t="s">
        <v>147</v>
      </c>
      <c r="D210" s="24" t="s">
        <v>145</v>
      </c>
      <c r="E210" s="52" t="s">
        <v>566</v>
      </c>
      <c r="F210" s="43" t="s">
        <v>12</v>
      </c>
      <c r="G210" s="337">
        <f>G211</f>
        <v>68</v>
      </c>
    </row>
    <row r="211" spans="1:7" ht="26.25" customHeight="1">
      <c r="A211" s="131" t="s">
        <v>13</v>
      </c>
      <c r="B211" s="40" t="s">
        <v>599</v>
      </c>
      <c r="C211" s="24" t="s">
        <v>147</v>
      </c>
      <c r="D211" s="24" t="s">
        <v>145</v>
      </c>
      <c r="E211" s="52" t="s">
        <v>566</v>
      </c>
      <c r="F211" s="43" t="s">
        <v>644</v>
      </c>
      <c r="G211" s="337">
        <f>G212</f>
        <v>68</v>
      </c>
    </row>
    <row r="212" spans="1:7" s="145" customFormat="1" ht="15" customHeight="1">
      <c r="A212" s="26" t="s">
        <v>242</v>
      </c>
      <c r="B212" s="40" t="s">
        <v>599</v>
      </c>
      <c r="C212" s="24" t="s">
        <v>147</v>
      </c>
      <c r="D212" s="24" t="s">
        <v>145</v>
      </c>
      <c r="E212" s="52" t="s">
        <v>566</v>
      </c>
      <c r="F212" s="25" t="s">
        <v>161</v>
      </c>
      <c r="G212" s="341">
        <v>68</v>
      </c>
    </row>
    <row r="213" spans="1:7" s="145" customFormat="1" ht="28.5" customHeight="1" hidden="1">
      <c r="A213" s="16" t="s">
        <v>67</v>
      </c>
      <c r="B213" s="40" t="s">
        <v>599</v>
      </c>
      <c r="C213" s="48" t="s">
        <v>147</v>
      </c>
      <c r="D213" s="48" t="s">
        <v>145</v>
      </c>
      <c r="E213" s="55" t="s">
        <v>567</v>
      </c>
      <c r="F213" s="66"/>
      <c r="G213" s="144">
        <f>G214</f>
        <v>0</v>
      </c>
    </row>
    <row r="214" spans="1:7" s="145" customFormat="1" ht="30" customHeight="1" hidden="1">
      <c r="A214" s="28" t="s">
        <v>11</v>
      </c>
      <c r="B214" s="40" t="s">
        <v>599</v>
      </c>
      <c r="C214" s="24" t="s">
        <v>147</v>
      </c>
      <c r="D214" s="24" t="s">
        <v>145</v>
      </c>
      <c r="E214" s="52" t="s">
        <v>567</v>
      </c>
      <c r="F214" s="43" t="s">
        <v>12</v>
      </c>
      <c r="G214" s="144">
        <f>G215</f>
        <v>0</v>
      </c>
    </row>
    <row r="215" spans="1:7" ht="27" customHeight="1" hidden="1">
      <c r="A215" s="131" t="s">
        <v>13</v>
      </c>
      <c r="B215" s="40" t="s">
        <v>599</v>
      </c>
      <c r="C215" s="24" t="s">
        <v>147</v>
      </c>
      <c r="D215" s="24" t="s">
        <v>145</v>
      </c>
      <c r="E215" s="52" t="s">
        <v>567</v>
      </c>
      <c r="F215" s="43" t="s">
        <v>644</v>
      </c>
      <c r="G215" s="144">
        <f>G216</f>
        <v>0</v>
      </c>
    </row>
    <row r="216" spans="1:7" s="145" customFormat="1" ht="27.75" customHeight="1" hidden="1">
      <c r="A216" s="26" t="s">
        <v>242</v>
      </c>
      <c r="B216" s="40" t="s">
        <v>599</v>
      </c>
      <c r="C216" s="24" t="s">
        <v>147</v>
      </c>
      <c r="D216" s="24" t="s">
        <v>145</v>
      </c>
      <c r="E216" s="52" t="s">
        <v>567</v>
      </c>
      <c r="F216" s="25" t="s">
        <v>161</v>
      </c>
      <c r="G216" s="150"/>
    </row>
    <row r="217" spans="1:7" ht="27.75" customHeight="1">
      <c r="A217" s="49" t="s">
        <v>177</v>
      </c>
      <c r="B217" s="47" t="s">
        <v>599</v>
      </c>
      <c r="C217" s="48" t="s">
        <v>147</v>
      </c>
      <c r="D217" s="48" t="s">
        <v>145</v>
      </c>
      <c r="E217" s="55" t="s">
        <v>568</v>
      </c>
      <c r="F217" s="66"/>
      <c r="G217" s="337">
        <f>G218</f>
        <v>95</v>
      </c>
    </row>
    <row r="218" spans="1:7" ht="27.75" customHeight="1">
      <c r="A218" s="28" t="s">
        <v>11</v>
      </c>
      <c r="B218" s="40" t="s">
        <v>599</v>
      </c>
      <c r="C218" s="29" t="s">
        <v>147</v>
      </c>
      <c r="D218" s="29" t="s">
        <v>145</v>
      </c>
      <c r="E218" s="75" t="s">
        <v>568</v>
      </c>
      <c r="F218" s="43" t="s">
        <v>12</v>
      </c>
      <c r="G218" s="337">
        <f>G219</f>
        <v>95</v>
      </c>
    </row>
    <row r="219" spans="1:7" ht="27" customHeight="1">
      <c r="A219" s="131" t="s">
        <v>13</v>
      </c>
      <c r="B219" s="40" t="s">
        <v>599</v>
      </c>
      <c r="C219" s="29" t="s">
        <v>147</v>
      </c>
      <c r="D219" s="29" t="s">
        <v>145</v>
      </c>
      <c r="E219" s="75" t="s">
        <v>568</v>
      </c>
      <c r="F219" s="43" t="s">
        <v>644</v>
      </c>
      <c r="G219" s="337">
        <f>G220</f>
        <v>95</v>
      </c>
    </row>
    <row r="220" spans="1:7" s="201" customFormat="1" ht="15" customHeight="1">
      <c r="A220" s="26" t="s">
        <v>242</v>
      </c>
      <c r="B220" s="40" t="s">
        <v>599</v>
      </c>
      <c r="C220" s="24" t="s">
        <v>147</v>
      </c>
      <c r="D220" s="24" t="s">
        <v>145</v>
      </c>
      <c r="E220" s="75" t="s">
        <v>568</v>
      </c>
      <c r="F220" s="25" t="s">
        <v>161</v>
      </c>
      <c r="G220" s="341">
        <f>60-15+50</f>
        <v>95</v>
      </c>
    </row>
    <row r="221" spans="1:7" s="72" customFormat="1" ht="30" customHeight="1">
      <c r="A221" s="49" t="s">
        <v>68</v>
      </c>
      <c r="B221" s="47" t="s">
        <v>599</v>
      </c>
      <c r="C221" s="48" t="s">
        <v>147</v>
      </c>
      <c r="D221" s="48" t="s">
        <v>145</v>
      </c>
      <c r="E221" s="55" t="s">
        <v>569</v>
      </c>
      <c r="F221" s="66"/>
      <c r="G221" s="337">
        <f>G222</f>
        <v>960.05135</v>
      </c>
    </row>
    <row r="222" spans="1:7" s="191" customFormat="1" ht="30" customHeight="1">
      <c r="A222" s="28" t="s">
        <v>11</v>
      </c>
      <c r="B222" s="40" t="s">
        <v>599</v>
      </c>
      <c r="C222" s="24" t="s">
        <v>147</v>
      </c>
      <c r="D222" s="24" t="s">
        <v>145</v>
      </c>
      <c r="E222" s="52" t="s">
        <v>569</v>
      </c>
      <c r="F222" s="43" t="s">
        <v>12</v>
      </c>
      <c r="G222" s="341">
        <f>G223</f>
        <v>960.05135</v>
      </c>
    </row>
    <row r="223" spans="1:7" s="145" customFormat="1" ht="15.75" customHeight="1">
      <c r="A223" s="131" t="s">
        <v>13</v>
      </c>
      <c r="B223" s="40" t="s">
        <v>599</v>
      </c>
      <c r="C223" s="24" t="s">
        <v>147</v>
      </c>
      <c r="D223" s="24" t="s">
        <v>145</v>
      </c>
      <c r="E223" s="52" t="s">
        <v>569</v>
      </c>
      <c r="F223" s="43" t="s">
        <v>644</v>
      </c>
      <c r="G223" s="341">
        <f>G224</f>
        <v>960.05135</v>
      </c>
    </row>
    <row r="224" spans="1:7" s="145" customFormat="1" ht="27" customHeight="1">
      <c r="A224" s="26" t="s">
        <v>242</v>
      </c>
      <c r="B224" s="40" t="s">
        <v>599</v>
      </c>
      <c r="C224" s="24" t="s">
        <v>147</v>
      </c>
      <c r="D224" s="24" t="s">
        <v>145</v>
      </c>
      <c r="E224" s="52" t="s">
        <v>569</v>
      </c>
      <c r="F224" s="25" t="s">
        <v>161</v>
      </c>
      <c r="G224" s="341">
        <v>960.05135</v>
      </c>
    </row>
    <row r="225" spans="1:7" ht="19.5" customHeight="1">
      <c r="A225" s="192" t="s">
        <v>178</v>
      </c>
      <c r="B225" s="39" t="s">
        <v>599</v>
      </c>
      <c r="C225" s="207" t="s">
        <v>148</v>
      </c>
      <c r="D225" s="207"/>
      <c r="E225" s="52"/>
      <c r="F225" s="199"/>
      <c r="G225" s="359">
        <f>G226</f>
        <v>9315.659999999998</v>
      </c>
    </row>
    <row r="226" spans="1:7" ht="16.5" customHeight="1">
      <c r="A226" s="196" t="s">
        <v>179</v>
      </c>
      <c r="B226" s="39" t="s">
        <v>599</v>
      </c>
      <c r="C226" s="36" t="s">
        <v>148</v>
      </c>
      <c r="D226" s="36" t="s">
        <v>142</v>
      </c>
      <c r="E226" s="154"/>
      <c r="F226" s="107"/>
      <c r="G226" s="340">
        <f>G227+G277</f>
        <v>9315.659999999998</v>
      </c>
    </row>
    <row r="227" spans="1:7" ht="27">
      <c r="A227" s="68" t="s">
        <v>608</v>
      </c>
      <c r="B227" s="62" t="s">
        <v>599</v>
      </c>
      <c r="C227" s="54" t="s">
        <v>148</v>
      </c>
      <c r="D227" s="54" t="s">
        <v>142</v>
      </c>
      <c r="E227" s="78" t="s">
        <v>486</v>
      </c>
      <c r="F227" s="73"/>
      <c r="G227" s="357">
        <f>G228+G252+G270</f>
        <v>9254.659999999998</v>
      </c>
    </row>
    <row r="228" spans="1:7" ht="16.5" customHeight="1">
      <c r="A228" s="49" t="s">
        <v>609</v>
      </c>
      <c r="B228" s="40" t="s">
        <v>599</v>
      </c>
      <c r="C228" s="48" t="s">
        <v>148</v>
      </c>
      <c r="D228" s="48" t="s">
        <v>142</v>
      </c>
      <c r="E228" s="55" t="s">
        <v>487</v>
      </c>
      <c r="F228" s="66"/>
      <c r="G228" s="337">
        <f>G229+G235+G243</f>
        <v>7309.879999999999</v>
      </c>
    </row>
    <row r="229" spans="1:7" ht="20.25" customHeight="1">
      <c r="A229" s="49" t="s">
        <v>610</v>
      </c>
      <c r="B229" s="40" t="s">
        <v>599</v>
      </c>
      <c r="C229" s="48" t="s">
        <v>148</v>
      </c>
      <c r="D229" s="48" t="s">
        <v>142</v>
      </c>
      <c r="E229" s="55" t="s">
        <v>34</v>
      </c>
      <c r="F229" s="66"/>
      <c r="G229" s="337">
        <f>G230</f>
        <v>3929.3199999999997</v>
      </c>
    </row>
    <row r="230" spans="1:7" ht="29.25" customHeight="1">
      <c r="A230" s="63" t="s">
        <v>7</v>
      </c>
      <c r="B230" s="40" t="s">
        <v>599</v>
      </c>
      <c r="C230" s="29" t="s">
        <v>148</v>
      </c>
      <c r="D230" s="29" t="s">
        <v>142</v>
      </c>
      <c r="E230" s="75" t="s">
        <v>34</v>
      </c>
      <c r="F230" s="25" t="s">
        <v>343</v>
      </c>
      <c r="G230" s="341">
        <f>G231</f>
        <v>3929.3199999999997</v>
      </c>
    </row>
    <row r="231" spans="1:7" ht="21.75" customHeight="1">
      <c r="A231" s="26" t="s">
        <v>70</v>
      </c>
      <c r="B231" s="40" t="s">
        <v>599</v>
      </c>
      <c r="C231" s="24" t="s">
        <v>148</v>
      </c>
      <c r="D231" s="24" t="s">
        <v>142</v>
      </c>
      <c r="E231" s="75" t="s">
        <v>34</v>
      </c>
      <c r="F231" s="43" t="s">
        <v>212</v>
      </c>
      <c r="G231" s="341">
        <f>G232+G233+G234</f>
        <v>3929.3199999999997</v>
      </c>
    </row>
    <row r="232" spans="1:12" ht="18.75" customHeight="1">
      <c r="A232" s="26" t="s">
        <v>49</v>
      </c>
      <c r="B232" s="40" t="s">
        <v>599</v>
      </c>
      <c r="C232" s="24" t="s">
        <v>148</v>
      </c>
      <c r="D232" s="24" t="s">
        <v>142</v>
      </c>
      <c r="E232" s="75" t="s">
        <v>34</v>
      </c>
      <c r="F232" s="24" t="s">
        <v>180</v>
      </c>
      <c r="G232" s="341">
        <f>2816.738-54.39</f>
        <v>2762.348</v>
      </c>
      <c r="J232" s="133"/>
      <c r="L232" s="133"/>
    </row>
    <row r="233" spans="1:7" ht="26.25" customHeight="1">
      <c r="A233" s="26" t="s">
        <v>50</v>
      </c>
      <c r="B233" s="40" t="s">
        <v>599</v>
      </c>
      <c r="C233" s="24" t="s">
        <v>148</v>
      </c>
      <c r="D233" s="24" t="s">
        <v>142</v>
      </c>
      <c r="E233" s="75" t="s">
        <v>34</v>
      </c>
      <c r="F233" s="24" t="s">
        <v>181</v>
      </c>
      <c r="G233" s="341">
        <f>3-1.5</f>
        <v>1.5</v>
      </c>
    </row>
    <row r="234" spans="1:9" ht="27" customHeight="1">
      <c r="A234" s="26" t="s">
        <v>51</v>
      </c>
      <c r="B234" s="40" t="s">
        <v>599</v>
      </c>
      <c r="C234" s="24" t="s">
        <v>148</v>
      </c>
      <c r="D234" s="24" t="s">
        <v>142</v>
      </c>
      <c r="E234" s="75" t="s">
        <v>34</v>
      </c>
      <c r="F234" s="24" t="s">
        <v>636</v>
      </c>
      <c r="G234" s="341">
        <v>1165.472</v>
      </c>
      <c r="I234" s="176"/>
    </row>
    <row r="235" spans="1:9" ht="16.5" customHeight="1">
      <c r="A235" s="26" t="s">
        <v>611</v>
      </c>
      <c r="B235" s="40" t="s">
        <v>599</v>
      </c>
      <c r="C235" s="24" t="s">
        <v>148</v>
      </c>
      <c r="D235" s="24" t="s">
        <v>142</v>
      </c>
      <c r="E235" s="75" t="s">
        <v>35</v>
      </c>
      <c r="F235" s="24"/>
      <c r="G235" s="341">
        <f>G236+G240</f>
        <v>2260.1600000000003</v>
      </c>
      <c r="I235" s="176"/>
    </row>
    <row r="236" spans="1:7" ht="25.5" customHeight="1">
      <c r="A236" s="28" t="s">
        <v>11</v>
      </c>
      <c r="B236" s="40" t="s">
        <v>599</v>
      </c>
      <c r="C236" s="24" t="s">
        <v>148</v>
      </c>
      <c r="D236" s="24" t="s">
        <v>142</v>
      </c>
      <c r="E236" s="75" t="s">
        <v>35</v>
      </c>
      <c r="F236" s="24" t="s">
        <v>12</v>
      </c>
      <c r="G236" s="341">
        <f>G237</f>
        <v>2122.3</v>
      </c>
    </row>
    <row r="237" spans="1:7" ht="17.25" customHeight="1">
      <c r="A237" s="131" t="s">
        <v>13</v>
      </c>
      <c r="B237" s="40" t="s">
        <v>599</v>
      </c>
      <c r="C237" s="24" t="s">
        <v>148</v>
      </c>
      <c r="D237" s="24" t="s">
        <v>142</v>
      </c>
      <c r="E237" s="75" t="s">
        <v>35</v>
      </c>
      <c r="F237" s="24" t="s">
        <v>644</v>
      </c>
      <c r="G237" s="341">
        <f>G238+G239</f>
        <v>2122.3</v>
      </c>
    </row>
    <row r="238" spans="1:7" s="145" customFormat="1" ht="29.25" customHeight="1">
      <c r="A238" s="26" t="s">
        <v>159</v>
      </c>
      <c r="B238" s="40" t="s">
        <v>599</v>
      </c>
      <c r="C238" s="24" t="s">
        <v>148</v>
      </c>
      <c r="D238" s="24" t="s">
        <v>142</v>
      </c>
      <c r="E238" s="75" t="s">
        <v>35</v>
      </c>
      <c r="F238" s="24" t="s">
        <v>160</v>
      </c>
      <c r="G238" s="341">
        <f>40.11-1</f>
        <v>39.11</v>
      </c>
    </row>
    <row r="239" spans="1:7" s="145" customFormat="1" ht="31.5" customHeight="1">
      <c r="A239" s="26" t="s">
        <v>242</v>
      </c>
      <c r="B239" s="40" t="s">
        <v>599</v>
      </c>
      <c r="C239" s="24" t="s">
        <v>148</v>
      </c>
      <c r="D239" s="24" t="s">
        <v>142</v>
      </c>
      <c r="E239" s="75" t="s">
        <v>35</v>
      </c>
      <c r="F239" s="24" t="s">
        <v>161</v>
      </c>
      <c r="G239" s="341">
        <v>2083.19</v>
      </c>
    </row>
    <row r="240" spans="1:7" ht="17.25" customHeight="1">
      <c r="A240" s="26" t="s">
        <v>470</v>
      </c>
      <c r="B240" s="40" t="s">
        <v>599</v>
      </c>
      <c r="C240" s="24" t="s">
        <v>148</v>
      </c>
      <c r="D240" s="24" t="s">
        <v>142</v>
      </c>
      <c r="E240" s="75" t="s">
        <v>35</v>
      </c>
      <c r="F240" s="24" t="s">
        <v>14</v>
      </c>
      <c r="G240" s="341">
        <f>G241</f>
        <v>137.86</v>
      </c>
    </row>
    <row r="241" spans="1:7" ht="15.75">
      <c r="A241" s="26" t="s">
        <v>648</v>
      </c>
      <c r="B241" s="40" t="s">
        <v>599</v>
      </c>
      <c r="C241" s="24" t="s">
        <v>148</v>
      </c>
      <c r="D241" s="24" t="s">
        <v>142</v>
      </c>
      <c r="E241" s="75" t="s">
        <v>35</v>
      </c>
      <c r="F241" s="24" t="s">
        <v>647</v>
      </c>
      <c r="G241" s="341">
        <f>G242</f>
        <v>137.86</v>
      </c>
    </row>
    <row r="242" spans="1:7" ht="27.75" customHeight="1">
      <c r="A242" s="26" t="s">
        <v>162</v>
      </c>
      <c r="B242" s="40" t="s">
        <v>599</v>
      </c>
      <c r="C242" s="24" t="s">
        <v>148</v>
      </c>
      <c r="D242" s="24" t="s">
        <v>142</v>
      </c>
      <c r="E242" s="75" t="s">
        <v>35</v>
      </c>
      <c r="F242" s="24" t="s">
        <v>649</v>
      </c>
      <c r="G242" s="341">
        <f>92.75+12.4+32.71</f>
        <v>137.86</v>
      </c>
    </row>
    <row r="243" spans="1:7" ht="22.5" customHeight="1">
      <c r="A243" s="58" t="s">
        <v>366</v>
      </c>
      <c r="B243" s="39" t="s">
        <v>599</v>
      </c>
      <c r="C243" s="36" t="s">
        <v>148</v>
      </c>
      <c r="D243" s="36" t="s">
        <v>142</v>
      </c>
      <c r="E243" s="154" t="s">
        <v>368</v>
      </c>
      <c r="F243" s="36"/>
      <c r="G243" s="340">
        <f>G244</f>
        <v>1120.4</v>
      </c>
    </row>
    <row r="244" spans="1:7" ht="30" customHeight="1">
      <c r="A244" s="63" t="s">
        <v>7</v>
      </c>
      <c r="B244" s="40" t="s">
        <v>599</v>
      </c>
      <c r="C244" s="29" t="s">
        <v>148</v>
      </c>
      <c r="D244" s="29" t="s">
        <v>142</v>
      </c>
      <c r="E244" s="75" t="s">
        <v>368</v>
      </c>
      <c r="F244" s="29" t="s">
        <v>343</v>
      </c>
      <c r="G244" s="355">
        <f>G245</f>
        <v>1120.4</v>
      </c>
    </row>
    <row r="245" spans="1:7" ht="22.5" customHeight="1">
      <c r="A245" s="26" t="s">
        <v>70</v>
      </c>
      <c r="B245" s="40" t="s">
        <v>599</v>
      </c>
      <c r="C245" s="29" t="s">
        <v>148</v>
      </c>
      <c r="D245" s="29" t="s">
        <v>142</v>
      </c>
      <c r="E245" s="75" t="s">
        <v>368</v>
      </c>
      <c r="F245" s="29" t="s">
        <v>212</v>
      </c>
      <c r="G245" s="355">
        <f>G246+G247</f>
        <v>1120.4</v>
      </c>
    </row>
    <row r="246" spans="1:7" ht="27.75" customHeight="1">
      <c r="A246" s="26" t="s">
        <v>49</v>
      </c>
      <c r="B246" s="40" t="s">
        <v>599</v>
      </c>
      <c r="C246" s="24" t="s">
        <v>148</v>
      </c>
      <c r="D246" s="24" t="s">
        <v>142</v>
      </c>
      <c r="E246" s="75" t="s">
        <v>368</v>
      </c>
      <c r="F246" s="24" t="s">
        <v>180</v>
      </c>
      <c r="G246" s="341">
        <v>860.8</v>
      </c>
    </row>
    <row r="247" spans="1:7" ht="27.75" customHeight="1">
      <c r="A247" s="26" t="s">
        <v>51</v>
      </c>
      <c r="B247" s="40" t="s">
        <v>599</v>
      </c>
      <c r="C247" s="24" t="s">
        <v>148</v>
      </c>
      <c r="D247" s="24" t="s">
        <v>142</v>
      </c>
      <c r="E247" s="75" t="s">
        <v>368</v>
      </c>
      <c r="F247" s="24" t="s">
        <v>636</v>
      </c>
      <c r="G247" s="341">
        <v>259.6</v>
      </c>
    </row>
    <row r="248" spans="1:7" ht="27.75" customHeight="1" hidden="1">
      <c r="A248" s="58"/>
      <c r="B248" s="39"/>
      <c r="C248" s="36"/>
      <c r="D248" s="36"/>
      <c r="E248" s="154"/>
      <c r="F248" s="24"/>
      <c r="G248" s="341"/>
    </row>
    <row r="249" spans="1:7" ht="27.75" customHeight="1" hidden="1">
      <c r="A249" s="26"/>
      <c r="B249" s="40"/>
      <c r="C249" s="24"/>
      <c r="D249" s="24"/>
      <c r="E249" s="75"/>
      <c r="F249" s="24"/>
      <c r="G249" s="341"/>
    </row>
    <row r="250" spans="1:7" ht="27.75" customHeight="1" hidden="1">
      <c r="A250" s="26"/>
      <c r="B250" s="40"/>
      <c r="C250" s="24"/>
      <c r="D250" s="24"/>
      <c r="E250" s="75"/>
      <c r="F250" s="24"/>
      <c r="G250" s="341"/>
    </row>
    <row r="251" spans="1:7" ht="27.75" customHeight="1" hidden="1">
      <c r="A251" s="26"/>
      <c r="B251" s="40"/>
      <c r="C251" s="24"/>
      <c r="D251" s="24"/>
      <c r="E251" s="75"/>
      <c r="F251" s="24"/>
      <c r="G251" s="341"/>
    </row>
    <row r="252" spans="1:7" ht="27.75" customHeight="1">
      <c r="A252" s="49" t="s">
        <v>613</v>
      </c>
      <c r="B252" s="47" t="s">
        <v>599</v>
      </c>
      <c r="C252" s="48" t="s">
        <v>148</v>
      </c>
      <c r="D252" s="48" t="s">
        <v>142</v>
      </c>
      <c r="E252" s="55" t="s">
        <v>36</v>
      </c>
      <c r="F252" s="66"/>
      <c r="G252" s="337">
        <f>G253+G260+G265</f>
        <v>1826.38</v>
      </c>
    </row>
    <row r="253" spans="1:7" ht="27.75" customHeight="1">
      <c r="A253" s="63" t="s">
        <v>7</v>
      </c>
      <c r="B253" s="40" t="s">
        <v>599</v>
      </c>
      <c r="C253" s="24" t="s">
        <v>148</v>
      </c>
      <c r="D253" s="24" t="s">
        <v>142</v>
      </c>
      <c r="E253" s="52" t="s">
        <v>37</v>
      </c>
      <c r="F253" s="43" t="s">
        <v>343</v>
      </c>
      <c r="G253" s="337">
        <f>G254</f>
        <v>1053.48</v>
      </c>
    </row>
    <row r="254" spans="1:7" ht="27.75" customHeight="1">
      <c r="A254" s="26" t="s">
        <v>70</v>
      </c>
      <c r="B254" s="40" t="s">
        <v>599</v>
      </c>
      <c r="C254" s="24" t="s">
        <v>148</v>
      </c>
      <c r="D254" s="24" t="s">
        <v>142</v>
      </c>
      <c r="E254" s="52" t="s">
        <v>38</v>
      </c>
      <c r="F254" s="43" t="s">
        <v>212</v>
      </c>
      <c r="G254" s="341">
        <f>G255+G256+G257</f>
        <v>1053.48</v>
      </c>
    </row>
    <row r="255" spans="1:7" ht="27.75" customHeight="1">
      <c r="A255" s="26" t="s">
        <v>49</v>
      </c>
      <c r="B255" s="40" t="s">
        <v>599</v>
      </c>
      <c r="C255" s="24" t="s">
        <v>148</v>
      </c>
      <c r="D255" s="24" t="s">
        <v>142</v>
      </c>
      <c r="E255" s="52" t="s">
        <v>38</v>
      </c>
      <c r="F255" s="24" t="s">
        <v>180</v>
      </c>
      <c r="G255" s="341">
        <v>808.3</v>
      </c>
    </row>
    <row r="256" spans="1:7" ht="27.75" customHeight="1">
      <c r="A256" s="26" t="s">
        <v>50</v>
      </c>
      <c r="B256" s="40" t="s">
        <v>599</v>
      </c>
      <c r="C256" s="24" t="s">
        <v>148</v>
      </c>
      <c r="D256" s="24" t="s">
        <v>142</v>
      </c>
      <c r="E256" s="52" t="s">
        <v>38</v>
      </c>
      <c r="F256" s="24" t="s">
        <v>181</v>
      </c>
      <c r="G256" s="341">
        <v>1</v>
      </c>
    </row>
    <row r="257" spans="1:7" ht="27.75" customHeight="1">
      <c r="A257" s="26" t="s">
        <v>51</v>
      </c>
      <c r="B257" s="40" t="s">
        <v>599</v>
      </c>
      <c r="C257" s="24" t="s">
        <v>148</v>
      </c>
      <c r="D257" s="24" t="s">
        <v>142</v>
      </c>
      <c r="E257" s="52" t="s">
        <v>38</v>
      </c>
      <c r="F257" s="24" t="s">
        <v>636</v>
      </c>
      <c r="G257" s="341">
        <v>244.18</v>
      </c>
    </row>
    <row r="258" spans="1:7" ht="25.5" hidden="1">
      <c r="A258" s="26" t="s">
        <v>71</v>
      </c>
      <c r="B258" s="40" t="s">
        <v>599</v>
      </c>
      <c r="C258" s="24" t="s">
        <v>148</v>
      </c>
      <c r="D258" s="24" t="s">
        <v>142</v>
      </c>
      <c r="E258" s="55" t="s">
        <v>39</v>
      </c>
      <c r="F258" s="24"/>
      <c r="G258" s="341">
        <f>G259</f>
        <v>0</v>
      </c>
    </row>
    <row r="259" spans="1:7" ht="26.25" customHeight="1" hidden="1">
      <c r="A259" s="26" t="s">
        <v>344</v>
      </c>
      <c r="B259" s="40" t="s">
        <v>599</v>
      </c>
      <c r="C259" s="24" t="s">
        <v>148</v>
      </c>
      <c r="D259" s="24" t="s">
        <v>142</v>
      </c>
      <c r="E259" s="55" t="s">
        <v>39</v>
      </c>
      <c r="F259" s="24" t="s">
        <v>644</v>
      </c>
      <c r="G259" s="341"/>
    </row>
    <row r="260" spans="1:7" ht="22.5" customHeight="1">
      <c r="A260" s="26" t="s">
        <v>613</v>
      </c>
      <c r="B260" s="40" t="s">
        <v>599</v>
      </c>
      <c r="C260" s="24" t="s">
        <v>148</v>
      </c>
      <c r="D260" s="24" t="s">
        <v>142</v>
      </c>
      <c r="E260" s="52" t="s">
        <v>39</v>
      </c>
      <c r="F260" s="24"/>
      <c r="G260" s="341">
        <f>G261</f>
        <v>271.9</v>
      </c>
    </row>
    <row r="261" spans="1:7" ht="33.75" customHeight="1">
      <c r="A261" s="28" t="s">
        <v>11</v>
      </c>
      <c r="B261" s="40" t="s">
        <v>599</v>
      </c>
      <c r="C261" s="24" t="s">
        <v>148</v>
      </c>
      <c r="D261" s="24" t="s">
        <v>142</v>
      </c>
      <c r="E261" s="52" t="s">
        <v>39</v>
      </c>
      <c r="F261" s="24" t="s">
        <v>12</v>
      </c>
      <c r="G261" s="341">
        <f>G262</f>
        <v>271.9</v>
      </c>
    </row>
    <row r="262" spans="1:7" ht="42.75" customHeight="1">
      <c r="A262" s="131" t="s">
        <v>13</v>
      </c>
      <c r="B262" s="40" t="s">
        <v>599</v>
      </c>
      <c r="C262" s="24" t="s">
        <v>148</v>
      </c>
      <c r="D262" s="24" t="s">
        <v>142</v>
      </c>
      <c r="E262" s="52" t="s">
        <v>39</v>
      </c>
      <c r="F262" s="24" t="s">
        <v>644</v>
      </c>
      <c r="G262" s="341">
        <f>G263+G264</f>
        <v>271.9</v>
      </c>
    </row>
    <row r="263" spans="1:7" ht="18" customHeight="1">
      <c r="A263" s="26" t="s">
        <v>159</v>
      </c>
      <c r="B263" s="40" t="s">
        <v>599</v>
      </c>
      <c r="C263" s="24" t="s">
        <v>148</v>
      </c>
      <c r="D263" s="24" t="s">
        <v>142</v>
      </c>
      <c r="E263" s="52" t="s">
        <v>39</v>
      </c>
      <c r="F263" s="24" t="s">
        <v>160</v>
      </c>
      <c r="G263" s="341">
        <v>16.81</v>
      </c>
    </row>
    <row r="264" spans="1:7" ht="38.25">
      <c r="A264" s="26" t="s">
        <v>242</v>
      </c>
      <c r="B264" s="40" t="s">
        <v>599</v>
      </c>
      <c r="C264" s="24" t="s">
        <v>148</v>
      </c>
      <c r="D264" s="24" t="s">
        <v>142</v>
      </c>
      <c r="E264" s="52" t="s">
        <v>39</v>
      </c>
      <c r="F264" s="24" t="s">
        <v>161</v>
      </c>
      <c r="G264" s="341">
        <v>255.09</v>
      </c>
    </row>
    <row r="265" spans="1:7" ht="25.5">
      <c r="A265" s="58" t="s">
        <v>367</v>
      </c>
      <c r="B265" s="40" t="s">
        <v>599</v>
      </c>
      <c r="C265" s="24" t="s">
        <v>148</v>
      </c>
      <c r="D265" s="24" t="s">
        <v>142</v>
      </c>
      <c r="E265" s="154" t="s">
        <v>369</v>
      </c>
      <c r="F265" s="24"/>
      <c r="G265" s="340">
        <f>G266</f>
        <v>501</v>
      </c>
    </row>
    <row r="266" spans="1:7" ht="47.25" customHeight="1">
      <c r="A266" s="63" t="s">
        <v>7</v>
      </c>
      <c r="B266" s="40" t="s">
        <v>599</v>
      </c>
      <c r="C266" s="24" t="s">
        <v>148</v>
      </c>
      <c r="D266" s="24" t="s">
        <v>142</v>
      </c>
      <c r="E266" s="75" t="s">
        <v>369</v>
      </c>
      <c r="F266" s="24" t="s">
        <v>343</v>
      </c>
      <c r="G266" s="355">
        <f>G267</f>
        <v>501</v>
      </c>
    </row>
    <row r="267" spans="1:7" ht="15.75">
      <c r="A267" s="26" t="s">
        <v>70</v>
      </c>
      <c r="B267" s="40" t="s">
        <v>599</v>
      </c>
      <c r="C267" s="24" t="s">
        <v>148</v>
      </c>
      <c r="D267" s="24" t="s">
        <v>142</v>
      </c>
      <c r="E267" s="75" t="s">
        <v>369</v>
      </c>
      <c r="F267" s="24" t="s">
        <v>212</v>
      </c>
      <c r="G267" s="355">
        <f>G268+G269</f>
        <v>501</v>
      </c>
    </row>
    <row r="268" spans="1:7" ht="15.75">
      <c r="A268" s="26" t="s">
        <v>49</v>
      </c>
      <c r="B268" s="40" t="s">
        <v>599</v>
      </c>
      <c r="C268" s="24" t="s">
        <v>148</v>
      </c>
      <c r="D268" s="24" t="s">
        <v>142</v>
      </c>
      <c r="E268" s="75" t="s">
        <v>369</v>
      </c>
      <c r="F268" s="24" t="s">
        <v>180</v>
      </c>
      <c r="G268" s="341">
        <v>386</v>
      </c>
    </row>
    <row r="269" spans="1:7" ht="25.5">
      <c r="A269" s="26" t="s">
        <v>51</v>
      </c>
      <c r="B269" s="40" t="s">
        <v>599</v>
      </c>
      <c r="C269" s="24" t="s">
        <v>148</v>
      </c>
      <c r="D269" s="24" t="s">
        <v>142</v>
      </c>
      <c r="E269" s="75" t="s">
        <v>369</v>
      </c>
      <c r="F269" s="24" t="s">
        <v>636</v>
      </c>
      <c r="G269" s="341">
        <v>115</v>
      </c>
    </row>
    <row r="270" spans="1:7" ht="29.25" customHeight="1">
      <c r="A270" s="49" t="s">
        <v>614</v>
      </c>
      <c r="B270" s="47" t="s">
        <v>599</v>
      </c>
      <c r="C270" s="48" t="s">
        <v>148</v>
      </c>
      <c r="D270" s="48" t="s">
        <v>142</v>
      </c>
      <c r="E270" s="55" t="s">
        <v>40</v>
      </c>
      <c r="F270" s="48"/>
      <c r="G270" s="337">
        <f>G271</f>
        <v>118.4</v>
      </c>
    </row>
    <row r="271" spans="1:7" ht="29.25" customHeight="1">
      <c r="A271" s="63" t="s">
        <v>615</v>
      </c>
      <c r="B271" s="40" t="s">
        <v>599</v>
      </c>
      <c r="C271" s="24" t="s">
        <v>148</v>
      </c>
      <c r="D271" s="24" t="s">
        <v>142</v>
      </c>
      <c r="E271" s="52" t="s">
        <v>41</v>
      </c>
      <c r="F271" s="24"/>
      <c r="G271" s="341">
        <f>G272</f>
        <v>118.4</v>
      </c>
    </row>
    <row r="272" spans="1:7" s="191" customFormat="1" ht="27" customHeight="1">
      <c r="A272" s="63" t="s">
        <v>7</v>
      </c>
      <c r="B272" s="40" t="s">
        <v>599</v>
      </c>
      <c r="C272" s="24" t="s">
        <v>148</v>
      </c>
      <c r="D272" s="24" t="s">
        <v>142</v>
      </c>
      <c r="E272" s="52" t="s">
        <v>41</v>
      </c>
      <c r="F272" s="43" t="s">
        <v>343</v>
      </c>
      <c r="G272" s="341">
        <f>G274+G276</f>
        <v>118.4</v>
      </c>
    </row>
    <row r="273" spans="1:7" s="145" customFormat="1" ht="15" customHeight="1">
      <c r="A273" s="26" t="s">
        <v>70</v>
      </c>
      <c r="B273" s="40" t="s">
        <v>599</v>
      </c>
      <c r="C273" s="24" t="s">
        <v>148</v>
      </c>
      <c r="D273" s="24" t="s">
        <v>142</v>
      </c>
      <c r="E273" s="52" t="s">
        <v>41</v>
      </c>
      <c r="F273" s="43" t="s">
        <v>212</v>
      </c>
      <c r="G273" s="341">
        <f>G274+G275+G276</f>
        <v>118.4</v>
      </c>
    </row>
    <row r="274" spans="1:7" s="145" customFormat="1" ht="28.5" customHeight="1">
      <c r="A274" s="26" t="s">
        <v>49</v>
      </c>
      <c r="B274" s="40" t="s">
        <v>599</v>
      </c>
      <c r="C274" s="24" t="s">
        <v>148</v>
      </c>
      <c r="D274" s="24" t="s">
        <v>142</v>
      </c>
      <c r="E274" s="52" t="s">
        <v>41</v>
      </c>
      <c r="F274" s="24" t="s">
        <v>180</v>
      </c>
      <c r="G274" s="341">
        <v>90.9</v>
      </c>
    </row>
    <row r="275" spans="1:7" s="145" customFormat="1" ht="27.75" customHeight="1" hidden="1">
      <c r="A275" s="26" t="s">
        <v>243</v>
      </c>
      <c r="B275" s="40" t="s">
        <v>342</v>
      </c>
      <c r="C275" s="24" t="s">
        <v>148</v>
      </c>
      <c r="D275" s="24" t="s">
        <v>142</v>
      </c>
      <c r="E275" s="52" t="s">
        <v>41</v>
      </c>
      <c r="F275" s="24" t="s">
        <v>181</v>
      </c>
      <c r="G275" s="341"/>
    </row>
    <row r="276" spans="1:7" ht="26.25" customHeight="1" hidden="1">
      <c r="A276" s="26" t="s">
        <v>51</v>
      </c>
      <c r="B276" s="40" t="s">
        <v>599</v>
      </c>
      <c r="C276" s="24" t="s">
        <v>148</v>
      </c>
      <c r="D276" s="24" t="s">
        <v>142</v>
      </c>
      <c r="E276" s="52" t="s">
        <v>41</v>
      </c>
      <c r="F276" s="24" t="s">
        <v>636</v>
      </c>
      <c r="G276" s="150">
        <v>27.5</v>
      </c>
    </row>
    <row r="277" spans="1:7" ht="14.25" customHeight="1">
      <c r="A277" s="212" t="s">
        <v>656</v>
      </c>
      <c r="B277" s="62" t="s">
        <v>599</v>
      </c>
      <c r="C277" s="54" t="s">
        <v>148</v>
      </c>
      <c r="D277" s="54" t="s">
        <v>142</v>
      </c>
      <c r="E277" s="78" t="s">
        <v>559</v>
      </c>
      <c r="F277" s="73"/>
      <c r="G277" s="357">
        <f>G278</f>
        <v>61</v>
      </c>
    </row>
    <row r="278" spans="1:7" s="72" customFormat="1" ht="12.75" customHeight="1">
      <c r="A278" s="213" t="s">
        <v>69</v>
      </c>
      <c r="B278" s="40" t="s">
        <v>599</v>
      </c>
      <c r="C278" s="48" t="s">
        <v>182</v>
      </c>
      <c r="D278" s="48" t="s">
        <v>142</v>
      </c>
      <c r="E278" s="55" t="s">
        <v>570</v>
      </c>
      <c r="F278" s="66"/>
      <c r="G278" s="337">
        <f>G279</f>
        <v>61</v>
      </c>
    </row>
    <row r="279" spans="1:7" s="191" customFormat="1" ht="29.25" customHeight="1">
      <c r="A279" s="28" t="s">
        <v>11</v>
      </c>
      <c r="B279" s="40" t="s">
        <v>599</v>
      </c>
      <c r="C279" s="24" t="s">
        <v>148</v>
      </c>
      <c r="D279" s="24" t="s">
        <v>142</v>
      </c>
      <c r="E279" s="52" t="s">
        <v>570</v>
      </c>
      <c r="F279" s="43" t="s">
        <v>12</v>
      </c>
      <c r="G279" s="337">
        <f>G280</f>
        <v>61</v>
      </c>
    </row>
    <row r="280" spans="1:7" s="145" customFormat="1" ht="15.75" customHeight="1">
      <c r="A280" s="131" t="s">
        <v>13</v>
      </c>
      <c r="B280" s="40" t="s">
        <v>599</v>
      </c>
      <c r="C280" s="24" t="s">
        <v>148</v>
      </c>
      <c r="D280" s="24" t="s">
        <v>142</v>
      </c>
      <c r="E280" s="52" t="s">
        <v>570</v>
      </c>
      <c r="F280" s="43" t="s">
        <v>644</v>
      </c>
      <c r="G280" s="337">
        <f>G281</f>
        <v>61</v>
      </c>
    </row>
    <row r="281" spans="1:7" ht="15.75" customHeight="1">
      <c r="A281" s="26" t="s">
        <v>242</v>
      </c>
      <c r="B281" s="40" t="s">
        <v>599</v>
      </c>
      <c r="C281" s="24" t="s">
        <v>148</v>
      </c>
      <c r="D281" s="24" t="s">
        <v>142</v>
      </c>
      <c r="E281" s="52" t="s">
        <v>570</v>
      </c>
      <c r="F281" s="24" t="s">
        <v>161</v>
      </c>
      <c r="G281" s="341">
        <v>61</v>
      </c>
    </row>
    <row r="282" spans="1:7" ht="15.75" customHeight="1">
      <c r="A282" s="198" t="s">
        <v>186</v>
      </c>
      <c r="B282" s="39" t="s">
        <v>599</v>
      </c>
      <c r="C282" s="207" t="s">
        <v>187</v>
      </c>
      <c r="D282" s="207"/>
      <c r="E282" s="52"/>
      <c r="F282" s="207"/>
      <c r="G282" s="340">
        <f>G283</f>
        <v>86.4</v>
      </c>
    </row>
    <row r="283" spans="1:7" ht="13.5" customHeight="1" hidden="1">
      <c r="A283" s="79" t="s">
        <v>188</v>
      </c>
      <c r="B283" s="39" t="s">
        <v>599</v>
      </c>
      <c r="C283" s="36" t="s">
        <v>187</v>
      </c>
      <c r="D283" s="36" t="s">
        <v>142</v>
      </c>
      <c r="E283" s="154"/>
      <c r="F283" s="36"/>
      <c r="G283" s="340">
        <f>G284</f>
        <v>86.4</v>
      </c>
    </row>
    <row r="284" spans="1:7" s="72" customFormat="1" ht="14.25" customHeight="1">
      <c r="A284" s="214" t="s">
        <v>656</v>
      </c>
      <c r="B284" s="62" t="s">
        <v>599</v>
      </c>
      <c r="C284" s="54" t="s">
        <v>187</v>
      </c>
      <c r="D284" s="54" t="s">
        <v>142</v>
      </c>
      <c r="E284" s="78" t="s">
        <v>559</v>
      </c>
      <c r="F284" s="54"/>
      <c r="G284" s="357">
        <f>G285</f>
        <v>86.4</v>
      </c>
    </row>
    <row r="285" spans="1:7" s="72" customFormat="1" ht="14.25" customHeight="1">
      <c r="A285" s="189" t="s">
        <v>193</v>
      </c>
      <c r="B285" s="40" t="s">
        <v>599</v>
      </c>
      <c r="C285" s="48" t="s">
        <v>187</v>
      </c>
      <c r="D285" s="48" t="s">
        <v>142</v>
      </c>
      <c r="E285" s="55" t="s">
        <v>577</v>
      </c>
      <c r="F285" s="48"/>
      <c r="G285" s="337">
        <f>G286</f>
        <v>86.4</v>
      </c>
    </row>
    <row r="286" spans="1:7" s="191" customFormat="1" ht="29.25" customHeight="1">
      <c r="A286" s="80" t="s">
        <v>56</v>
      </c>
      <c r="B286" s="40" t="s">
        <v>599</v>
      </c>
      <c r="C286" s="24" t="s">
        <v>187</v>
      </c>
      <c r="D286" s="24" t="s">
        <v>142</v>
      </c>
      <c r="E286" s="52" t="s">
        <v>577</v>
      </c>
      <c r="F286" s="24" t="s">
        <v>57</v>
      </c>
      <c r="G286" s="341">
        <f>G288</f>
        <v>86.4</v>
      </c>
    </row>
    <row r="287" spans="1:7" s="145" customFormat="1" ht="29.25" customHeight="1">
      <c r="A287" s="80" t="s">
        <v>126</v>
      </c>
      <c r="B287" s="40" t="s">
        <v>599</v>
      </c>
      <c r="C287" s="24" t="s">
        <v>187</v>
      </c>
      <c r="D287" s="24" t="s">
        <v>142</v>
      </c>
      <c r="E287" s="52" t="s">
        <v>577</v>
      </c>
      <c r="F287" s="24" t="s">
        <v>342</v>
      </c>
      <c r="G287" s="341">
        <f>G288</f>
        <v>86.4</v>
      </c>
    </row>
    <row r="288" spans="1:7" s="145" customFormat="1" ht="21" customHeight="1">
      <c r="A288" s="215" t="s">
        <v>244</v>
      </c>
      <c r="B288" s="40" t="s">
        <v>599</v>
      </c>
      <c r="C288" s="24" t="s">
        <v>187</v>
      </c>
      <c r="D288" s="24" t="s">
        <v>142</v>
      </c>
      <c r="E288" s="52" t="s">
        <v>577</v>
      </c>
      <c r="F288" s="24" t="s">
        <v>194</v>
      </c>
      <c r="G288" s="358">
        <v>86.4</v>
      </c>
    </row>
    <row r="289" spans="1:7" s="145" customFormat="1" ht="18.75" customHeight="1">
      <c r="A289" s="192" t="s">
        <v>183</v>
      </c>
      <c r="B289" s="39" t="s">
        <v>599</v>
      </c>
      <c r="C289" s="207" t="s">
        <v>185</v>
      </c>
      <c r="D289" s="24"/>
      <c r="E289" s="52"/>
      <c r="F289" s="24"/>
      <c r="G289" s="359">
        <f>G290</f>
        <v>409.21</v>
      </c>
    </row>
    <row r="290" spans="1:7" s="145" customFormat="1" ht="18.75" customHeight="1">
      <c r="A290" s="196" t="s">
        <v>184</v>
      </c>
      <c r="B290" s="39" t="s">
        <v>599</v>
      </c>
      <c r="C290" s="36" t="s">
        <v>185</v>
      </c>
      <c r="D290" s="36" t="s">
        <v>143</v>
      </c>
      <c r="E290" s="154"/>
      <c r="F290" s="36"/>
      <c r="G290" s="340">
        <f>G291</f>
        <v>409.21</v>
      </c>
    </row>
    <row r="291" spans="1:7" s="145" customFormat="1" ht="31.5" customHeight="1">
      <c r="A291" s="81" t="s">
        <v>656</v>
      </c>
      <c r="B291" s="62" t="s">
        <v>599</v>
      </c>
      <c r="C291" s="54" t="s">
        <v>185</v>
      </c>
      <c r="D291" s="54" t="s">
        <v>143</v>
      </c>
      <c r="E291" s="78" t="s">
        <v>559</v>
      </c>
      <c r="F291" s="54"/>
      <c r="G291" s="357">
        <f>G292</f>
        <v>409.21</v>
      </c>
    </row>
    <row r="292" spans="1:7" s="145" customFormat="1" ht="29.25" customHeight="1">
      <c r="A292" s="217" t="s">
        <v>58</v>
      </c>
      <c r="B292" s="47" t="s">
        <v>599</v>
      </c>
      <c r="C292" s="48" t="s">
        <v>185</v>
      </c>
      <c r="D292" s="48" t="s">
        <v>143</v>
      </c>
      <c r="E292" s="55" t="s">
        <v>59</v>
      </c>
      <c r="F292" s="48"/>
      <c r="G292" s="337">
        <f>G293</f>
        <v>409.21</v>
      </c>
    </row>
    <row r="293" spans="1:7" s="145" customFormat="1" ht="29.25" customHeight="1">
      <c r="A293" s="28" t="s">
        <v>11</v>
      </c>
      <c r="B293" s="40" t="s">
        <v>599</v>
      </c>
      <c r="C293" s="29" t="s">
        <v>185</v>
      </c>
      <c r="D293" s="29" t="s">
        <v>143</v>
      </c>
      <c r="E293" s="52" t="s">
        <v>59</v>
      </c>
      <c r="F293" s="29" t="s">
        <v>12</v>
      </c>
      <c r="G293" s="337">
        <f>G294+G298</f>
        <v>409.21</v>
      </c>
    </row>
    <row r="294" spans="1:7" s="145" customFormat="1" ht="29.25" customHeight="1">
      <c r="A294" s="131" t="s">
        <v>13</v>
      </c>
      <c r="B294" s="40" t="s">
        <v>599</v>
      </c>
      <c r="C294" s="29" t="s">
        <v>185</v>
      </c>
      <c r="D294" s="29" t="s">
        <v>143</v>
      </c>
      <c r="E294" s="52" t="s">
        <v>59</v>
      </c>
      <c r="F294" s="29" t="s">
        <v>644</v>
      </c>
      <c r="G294" s="337">
        <f>G295</f>
        <v>369.21</v>
      </c>
    </row>
    <row r="295" spans="1:7" s="72" customFormat="1" ht="39" customHeight="1">
      <c r="A295" s="26" t="s">
        <v>242</v>
      </c>
      <c r="B295" s="40" t="s">
        <v>599</v>
      </c>
      <c r="C295" s="29" t="s">
        <v>185</v>
      </c>
      <c r="D295" s="29" t="s">
        <v>143</v>
      </c>
      <c r="E295" s="52" t="s">
        <v>59</v>
      </c>
      <c r="F295" s="29" t="s">
        <v>161</v>
      </c>
      <c r="G295" s="338">
        <f>379.71-10.5</f>
        <v>369.21</v>
      </c>
    </row>
    <row r="296" spans="1:7" s="72" customFormat="1" ht="15.75" customHeight="1">
      <c r="A296" s="219" t="s">
        <v>60</v>
      </c>
      <c r="B296" s="40" t="s">
        <v>599</v>
      </c>
      <c r="C296" s="48" t="s">
        <v>185</v>
      </c>
      <c r="D296" s="48" t="s">
        <v>143</v>
      </c>
      <c r="E296" s="55" t="s">
        <v>61</v>
      </c>
      <c r="F296" s="55"/>
      <c r="G296" s="337">
        <f>G297</f>
        <v>40</v>
      </c>
    </row>
    <row r="297" spans="1:7" ht="27.75" customHeight="1">
      <c r="A297" s="28" t="s">
        <v>11</v>
      </c>
      <c r="B297" s="40" t="s">
        <v>599</v>
      </c>
      <c r="C297" s="29" t="s">
        <v>185</v>
      </c>
      <c r="D297" s="29" t="s">
        <v>143</v>
      </c>
      <c r="E297" s="75" t="s">
        <v>61</v>
      </c>
      <c r="F297" s="29" t="s">
        <v>12</v>
      </c>
      <c r="G297" s="338">
        <f>G298</f>
        <v>40</v>
      </c>
    </row>
    <row r="298" spans="1:7" s="145" customFormat="1" ht="30" customHeight="1">
      <c r="A298" s="131" t="s">
        <v>13</v>
      </c>
      <c r="B298" s="40" t="s">
        <v>599</v>
      </c>
      <c r="C298" s="29" t="s">
        <v>185</v>
      </c>
      <c r="D298" s="29" t="s">
        <v>143</v>
      </c>
      <c r="E298" s="75" t="s">
        <v>61</v>
      </c>
      <c r="F298" s="29" t="s">
        <v>644</v>
      </c>
      <c r="G298" s="338">
        <f>G299</f>
        <v>40</v>
      </c>
    </row>
    <row r="299" spans="1:7" ht="28.5" customHeight="1" hidden="1">
      <c r="A299" s="26" t="s">
        <v>242</v>
      </c>
      <c r="B299" s="40" t="s">
        <v>342</v>
      </c>
      <c r="C299" s="29" t="s">
        <v>185</v>
      </c>
      <c r="D299" s="29" t="s">
        <v>143</v>
      </c>
      <c r="E299" s="75" t="s">
        <v>61</v>
      </c>
      <c r="F299" s="29" t="s">
        <v>161</v>
      </c>
      <c r="G299" s="338">
        <v>40</v>
      </c>
    </row>
    <row r="300" spans="1:7" ht="21" customHeight="1">
      <c r="A300" s="122" t="s">
        <v>397</v>
      </c>
      <c r="B300" s="39" t="s">
        <v>599</v>
      </c>
      <c r="C300" s="36" t="s">
        <v>153</v>
      </c>
      <c r="D300" s="36" t="s">
        <v>142</v>
      </c>
      <c r="E300" s="154" t="s">
        <v>399</v>
      </c>
      <c r="F300" s="29"/>
      <c r="G300" s="338">
        <f>G301</f>
        <v>49.5</v>
      </c>
    </row>
    <row r="301" spans="1:7" ht="18.75" customHeight="1">
      <c r="A301" s="215" t="s">
        <v>398</v>
      </c>
      <c r="B301" s="40" t="s">
        <v>599</v>
      </c>
      <c r="C301" s="29" t="s">
        <v>153</v>
      </c>
      <c r="D301" s="29" t="s">
        <v>142</v>
      </c>
      <c r="E301" s="75" t="s">
        <v>399</v>
      </c>
      <c r="F301" s="29" t="s">
        <v>400</v>
      </c>
      <c r="G301" s="338">
        <f>G302</f>
        <v>49.5</v>
      </c>
    </row>
    <row r="302" spans="1:7" ht="28.5" customHeight="1">
      <c r="A302" s="215"/>
      <c r="B302" s="40" t="s">
        <v>599</v>
      </c>
      <c r="C302" s="29" t="s">
        <v>153</v>
      </c>
      <c r="D302" s="29" t="s">
        <v>142</v>
      </c>
      <c r="E302" s="75" t="s">
        <v>399</v>
      </c>
      <c r="F302" s="29" t="s">
        <v>401</v>
      </c>
      <c r="G302" s="355">
        <v>49.5</v>
      </c>
    </row>
    <row r="303" spans="1:7" ht="28.5" customHeight="1" hidden="1">
      <c r="A303" s="215"/>
      <c r="B303" s="40"/>
      <c r="C303" s="29"/>
      <c r="D303" s="29"/>
      <c r="E303" s="75"/>
      <c r="F303" s="29"/>
      <c r="G303" s="338"/>
    </row>
    <row r="304" spans="1:7" ht="16.5" customHeight="1">
      <c r="A304" s="220" t="s">
        <v>196</v>
      </c>
      <c r="B304" s="39" t="s">
        <v>599</v>
      </c>
      <c r="C304" s="207" t="s">
        <v>199</v>
      </c>
      <c r="D304" s="207"/>
      <c r="E304" s="52"/>
      <c r="F304" s="207"/>
      <c r="G304" s="339">
        <f>G305</f>
        <v>223.7</v>
      </c>
    </row>
    <row r="305" spans="1:11" s="145" customFormat="1" ht="15.75" customHeight="1">
      <c r="A305" s="58" t="s">
        <v>197</v>
      </c>
      <c r="B305" s="39" t="s">
        <v>599</v>
      </c>
      <c r="C305" s="36" t="s">
        <v>199</v>
      </c>
      <c r="D305" s="36" t="s">
        <v>145</v>
      </c>
      <c r="E305" s="154"/>
      <c r="F305" s="36"/>
      <c r="G305" s="340">
        <f>G307+G310+G313</f>
        <v>223.7</v>
      </c>
      <c r="J305" s="356"/>
      <c r="K305" s="356"/>
    </row>
    <row r="306" spans="1:7" s="145" customFormat="1" ht="15.75" customHeight="1">
      <c r="A306" s="81" t="s">
        <v>656</v>
      </c>
      <c r="B306" s="62" t="s">
        <v>599</v>
      </c>
      <c r="C306" s="54" t="s">
        <v>199</v>
      </c>
      <c r="D306" s="54" t="s">
        <v>145</v>
      </c>
      <c r="E306" s="78" t="s">
        <v>559</v>
      </c>
      <c r="F306" s="24"/>
      <c r="G306" s="341">
        <f>G307+G310+G313</f>
        <v>223.7</v>
      </c>
    </row>
    <row r="307" spans="1:7" ht="42.75" customHeight="1">
      <c r="A307" s="49" t="s">
        <v>592</v>
      </c>
      <c r="B307" s="47" t="s">
        <v>599</v>
      </c>
      <c r="C307" s="48" t="s">
        <v>199</v>
      </c>
      <c r="D307" s="48" t="s">
        <v>145</v>
      </c>
      <c r="E307" s="55" t="s">
        <v>578</v>
      </c>
      <c r="F307" s="48"/>
      <c r="G307" s="337">
        <f>G309</f>
        <v>186.7</v>
      </c>
    </row>
    <row r="308" spans="1:7" s="145" customFormat="1" ht="18.75" customHeight="1">
      <c r="A308" s="28" t="s">
        <v>127</v>
      </c>
      <c r="B308" s="40" t="s">
        <v>599</v>
      </c>
      <c r="C308" s="24" t="s">
        <v>199</v>
      </c>
      <c r="D308" s="24" t="s">
        <v>145</v>
      </c>
      <c r="E308" s="52" t="s">
        <v>578</v>
      </c>
      <c r="F308" s="29" t="s">
        <v>128</v>
      </c>
      <c r="G308" s="355">
        <f>G309</f>
        <v>186.7</v>
      </c>
    </row>
    <row r="309" spans="1:7" s="145" customFormat="1" ht="15" customHeight="1">
      <c r="A309" s="26" t="s">
        <v>340</v>
      </c>
      <c r="B309" s="40" t="s">
        <v>599</v>
      </c>
      <c r="C309" s="24" t="s">
        <v>199</v>
      </c>
      <c r="D309" s="24" t="s">
        <v>145</v>
      </c>
      <c r="E309" s="52" t="s">
        <v>578</v>
      </c>
      <c r="F309" s="24" t="s">
        <v>155</v>
      </c>
      <c r="G309" s="341">
        <v>186.7</v>
      </c>
    </row>
    <row r="310" spans="1:10" ht="24" customHeight="1" hidden="1">
      <c r="A310" s="49" t="s">
        <v>458</v>
      </c>
      <c r="B310" s="47" t="s">
        <v>599</v>
      </c>
      <c r="C310" s="48" t="s">
        <v>199</v>
      </c>
      <c r="D310" s="48" t="s">
        <v>145</v>
      </c>
      <c r="E310" s="55" t="s">
        <v>579</v>
      </c>
      <c r="F310" s="48"/>
      <c r="G310" s="337">
        <f>G312</f>
        <v>0</v>
      </c>
      <c r="J310" s="135"/>
    </row>
    <row r="311" spans="1:7" s="72" customFormat="1" ht="15" customHeight="1" hidden="1">
      <c r="A311" s="28" t="s">
        <v>127</v>
      </c>
      <c r="B311" s="40" t="s">
        <v>599</v>
      </c>
      <c r="C311" s="24" t="s">
        <v>199</v>
      </c>
      <c r="D311" s="24" t="s">
        <v>145</v>
      </c>
      <c r="E311" s="52" t="s">
        <v>579</v>
      </c>
      <c r="F311" s="29" t="s">
        <v>128</v>
      </c>
      <c r="G311" s="337">
        <f>G312</f>
        <v>0</v>
      </c>
    </row>
    <row r="312" spans="1:7" ht="15.75" hidden="1">
      <c r="A312" s="26" t="s">
        <v>340</v>
      </c>
      <c r="B312" s="40" t="s">
        <v>599</v>
      </c>
      <c r="C312" s="24" t="s">
        <v>199</v>
      </c>
      <c r="D312" s="24" t="s">
        <v>145</v>
      </c>
      <c r="E312" s="52" t="s">
        <v>579</v>
      </c>
      <c r="F312" s="24" t="s">
        <v>155</v>
      </c>
      <c r="G312" s="341">
        <v>0</v>
      </c>
    </row>
    <row r="313" spans="1:7" ht="25.5">
      <c r="A313" s="49" t="s">
        <v>593</v>
      </c>
      <c r="B313" s="47" t="s">
        <v>599</v>
      </c>
      <c r="C313" s="48" t="s">
        <v>199</v>
      </c>
      <c r="D313" s="48" t="s">
        <v>145</v>
      </c>
      <c r="E313" s="55" t="s">
        <v>580</v>
      </c>
      <c r="F313" s="48"/>
      <c r="G313" s="355">
        <f>G314</f>
        <v>37</v>
      </c>
    </row>
    <row r="314" spans="1:9" ht="15.75">
      <c r="A314" s="28" t="s">
        <v>127</v>
      </c>
      <c r="B314" s="40" t="s">
        <v>599</v>
      </c>
      <c r="C314" s="24" t="s">
        <v>199</v>
      </c>
      <c r="D314" s="24" t="s">
        <v>145</v>
      </c>
      <c r="E314" s="52" t="s">
        <v>580</v>
      </c>
      <c r="F314" s="29" t="s">
        <v>128</v>
      </c>
      <c r="G314" s="355">
        <f>G316</f>
        <v>37</v>
      </c>
      <c r="I314" s="133"/>
    </row>
    <row r="315" spans="1:9" ht="15.75" hidden="1">
      <c r="A315" s="26" t="s">
        <v>340</v>
      </c>
      <c r="B315" s="40" t="s">
        <v>599</v>
      </c>
      <c r="C315" s="24" t="s">
        <v>199</v>
      </c>
      <c r="D315" s="24" t="s">
        <v>145</v>
      </c>
      <c r="E315" s="52" t="s">
        <v>580</v>
      </c>
      <c r="F315" s="24" t="s">
        <v>155</v>
      </c>
      <c r="G315" s="341">
        <v>37</v>
      </c>
      <c r="I315" s="176"/>
    </row>
    <row r="316" spans="1:9" ht="15.75">
      <c r="A316" s="26" t="s">
        <v>340</v>
      </c>
      <c r="B316" s="40" t="s">
        <v>599</v>
      </c>
      <c r="C316" s="24" t="s">
        <v>199</v>
      </c>
      <c r="D316" s="24" t="s">
        <v>145</v>
      </c>
      <c r="E316" s="52" t="s">
        <v>580</v>
      </c>
      <c r="F316" s="24" t="s">
        <v>155</v>
      </c>
      <c r="G316" s="341">
        <v>37</v>
      </c>
      <c r="I316" s="176"/>
    </row>
    <row r="317" spans="1:7" ht="15.75">
      <c r="A317" s="198" t="s">
        <v>198</v>
      </c>
      <c r="B317" s="40"/>
      <c r="C317" s="207"/>
      <c r="D317" s="207"/>
      <c r="E317" s="52"/>
      <c r="F317" s="207"/>
      <c r="G317" s="378">
        <f>G9+G100+G113+G122+G160+G225+G282+G289+G304+G300+G51</f>
        <v>40055.66084999999</v>
      </c>
    </row>
    <row r="319" ht="15.75">
      <c r="G319" s="328"/>
    </row>
    <row r="320" ht="15.75">
      <c r="G320" s="222"/>
    </row>
    <row r="321" spans="1:7" s="145" customFormat="1" ht="15.75">
      <c r="A321" s="4"/>
      <c r="B321" s="135"/>
      <c r="C321" s="136"/>
      <c r="D321" s="136"/>
      <c r="E321" s="4"/>
      <c r="F321" s="136"/>
      <c r="G321" s="133"/>
    </row>
    <row r="323" ht="15.75">
      <c r="G323" s="328"/>
    </row>
    <row r="326" spans="1:7" ht="15.75">
      <c r="A326" s="145"/>
      <c r="B326" s="20"/>
      <c r="C326" s="223"/>
      <c r="D326" s="223"/>
      <c r="E326" s="145"/>
      <c r="F326" s="223"/>
      <c r="G326" s="224"/>
    </row>
    <row r="329" spans="1:7" s="145" customFormat="1" ht="15.75">
      <c r="A329" s="4"/>
      <c r="B329" s="135"/>
      <c r="C329" s="136"/>
      <c r="D329" s="136"/>
      <c r="E329" s="4"/>
      <c r="F329" s="136"/>
      <c r="G329" s="9"/>
    </row>
    <row r="334" spans="1:7" ht="15.75">
      <c r="A334" s="145"/>
      <c r="B334" s="20"/>
      <c r="C334" s="223"/>
      <c r="D334" s="223"/>
      <c r="E334" s="145"/>
      <c r="F334" s="223"/>
      <c r="G334" s="224"/>
    </row>
    <row r="341" spans="1:7" s="145" customFormat="1" ht="15.75">
      <c r="A341" s="4"/>
      <c r="B341" s="135"/>
      <c r="C341" s="136"/>
      <c r="D341" s="136"/>
      <c r="E341" s="4"/>
      <c r="F341" s="136"/>
      <c r="G341" s="9"/>
    </row>
    <row r="346" spans="1:7" ht="15.75">
      <c r="A346" s="145"/>
      <c r="B346" s="20"/>
      <c r="C346" s="223"/>
      <c r="D346" s="223"/>
      <c r="E346" s="145"/>
      <c r="F346" s="223"/>
      <c r="G346" s="224"/>
    </row>
    <row r="368" spans="1:7" s="145" customFormat="1" ht="15.75">
      <c r="A368" s="4"/>
      <c r="B368" s="135"/>
      <c r="C368" s="136"/>
      <c r="D368" s="136"/>
      <c r="E368" s="4"/>
      <c r="F368" s="136"/>
      <c r="G368" s="9"/>
    </row>
    <row r="373" spans="1:7" ht="15.75">
      <c r="A373" s="145"/>
      <c r="B373" s="20"/>
      <c r="C373" s="223"/>
      <c r="D373" s="223"/>
      <c r="E373" s="145"/>
      <c r="F373" s="223"/>
      <c r="G373" s="224"/>
    </row>
    <row r="377" spans="1:7" s="145" customFormat="1" ht="15.75">
      <c r="A377" s="4"/>
      <c r="B377" s="135"/>
      <c r="C377" s="136"/>
      <c r="D377" s="136"/>
      <c r="E377" s="4"/>
      <c r="F377" s="136"/>
      <c r="G377" s="9"/>
    </row>
    <row r="382" spans="1:7" ht="15.75">
      <c r="A382" s="145"/>
      <c r="B382" s="20"/>
      <c r="C382" s="223"/>
      <c r="D382" s="223"/>
      <c r="E382" s="145"/>
      <c r="F382" s="223"/>
      <c r="G382" s="224"/>
    </row>
    <row r="393" spans="2:5" ht="15.75">
      <c r="B393" s="155"/>
      <c r="C393" s="156"/>
      <c r="D393" s="156"/>
      <c r="E393" s="157"/>
    </row>
    <row r="394" spans="2:5" ht="15.75">
      <c r="B394" s="155"/>
      <c r="C394" s="156"/>
      <c r="D394" s="156"/>
      <c r="E394" s="157"/>
    </row>
    <row r="395" spans="2:5" ht="15.75">
      <c r="B395" s="155"/>
      <c r="C395" s="156"/>
      <c r="D395" s="156"/>
      <c r="E395" s="157"/>
    </row>
    <row r="396" spans="2:5" ht="15.75">
      <c r="B396" s="155"/>
      <c r="C396" s="156"/>
      <c r="D396" s="156"/>
      <c r="E396" s="157"/>
    </row>
    <row r="397" spans="2:5" ht="15.75">
      <c r="B397" s="155"/>
      <c r="C397" s="156"/>
      <c r="D397" s="156"/>
      <c r="E397" s="157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237">
      <selection activeCell="H252" sqref="H252"/>
    </sheetView>
  </sheetViews>
  <sheetFormatPr defaultColWidth="9.00390625" defaultRowHeight="12.75"/>
  <cols>
    <col min="1" max="1" width="62.25390625" style="4" customWidth="1"/>
    <col min="2" max="2" width="5.00390625" style="135" customWidth="1"/>
    <col min="3" max="3" width="4.00390625" style="136" customWidth="1"/>
    <col min="4" max="4" width="4.25390625" style="136" customWidth="1"/>
    <col min="5" max="5" width="12.625" style="4" customWidth="1"/>
    <col min="6" max="6" width="5.25390625" style="136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362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150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403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33.75" customHeight="1">
      <c r="A5" s="397" t="s">
        <v>616</v>
      </c>
      <c r="B5" s="397"/>
      <c r="C5" s="397"/>
      <c r="D5" s="397"/>
      <c r="E5" s="397"/>
      <c r="F5" s="397"/>
      <c r="G5" s="397"/>
      <c r="H5" s="397"/>
    </row>
    <row r="6" ht="12" customHeight="1"/>
    <row r="7" spans="1:8" s="139" customFormat="1" ht="51" customHeight="1">
      <c r="A7" s="137" t="s">
        <v>151</v>
      </c>
      <c r="B7" s="137" t="s">
        <v>651</v>
      </c>
      <c r="C7" s="137" t="s">
        <v>1</v>
      </c>
      <c r="D7" s="137" t="s">
        <v>2</v>
      </c>
      <c r="E7" s="137" t="s">
        <v>3</v>
      </c>
      <c r="F7" s="137" t="s">
        <v>4</v>
      </c>
      <c r="G7" s="138" t="s">
        <v>482</v>
      </c>
      <c r="H7" s="138" t="s">
        <v>617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  <c r="H8" s="141">
        <v>8</v>
      </c>
    </row>
    <row r="9" spans="1:8" s="164" customFormat="1" ht="15" customHeight="1">
      <c r="A9" s="160" t="s">
        <v>156</v>
      </c>
      <c r="B9" s="39" t="s">
        <v>599</v>
      </c>
      <c r="C9" s="161" t="s">
        <v>142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139</v>
      </c>
      <c r="B10" s="39" t="s">
        <v>599</v>
      </c>
      <c r="C10" s="125" t="s">
        <v>142</v>
      </c>
      <c r="D10" s="125" t="s">
        <v>143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6</v>
      </c>
      <c r="B11" s="62" t="s">
        <v>599</v>
      </c>
      <c r="C11" s="168" t="s">
        <v>142</v>
      </c>
      <c r="D11" s="168" t="s">
        <v>143</v>
      </c>
      <c r="E11" s="78" t="s">
        <v>546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633</v>
      </c>
      <c r="B12" s="47" t="s">
        <v>599</v>
      </c>
      <c r="C12" s="172" t="s">
        <v>142</v>
      </c>
      <c r="D12" s="172" t="s">
        <v>143</v>
      </c>
      <c r="E12" s="55" t="s">
        <v>547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634</v>
      </c>
      <c r="B13" s="40" t="s">
        <v>599</v>
      </c>
      <c r="C13" s="146" t="s">
        <v>142</v>
      </c>
      <c r="D13" s="146" t="s">
        <v>143</v>
      </c>
      <c r="E13" s="52" t="s">
        <v>548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7</v>
      </c>
      <c r="B14" s="40" t="s">
        <v>599</v>
      </c>
      <c r="C14" s="146" t="s">
        <v>142</v>
      </c>
      <c r="D14" s="146" t="s">
        <v>143</v>
      </c>
      <c r="E14" s="52" t="s">
        <v>548</v>
      </c>
      <c r="F14" s="174" t="s">
        <v>343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8</v>
      </c>
      <c r="B15" s="40" t="s">
        <v>599</v>
      </c>
      <c r="C15" s="146" t="s">
        <v>142</v>
      </c>
      <c r="D15" s="146" t="s">
        <v>143</v>
      </c>
      <c r="E15" s="52" t="s">
        <v>548</v>
      </c>
      <c r="F15" s="174" t="s">
        <v>249</v>
      </c>
      <c r="G15" s="175">
        <f>G16+G17</f>
        <v>846</v>
      </c>
      <c r="H15" s="175">
        <f>H16+H17</f>
        <v>846</v>
      </c>
    </row>
    <row r="16" spans="1:8" ht="15.75" hidden="1">
      <c r="A16" s="131" t="s">
        <v>635</v>
      </c>
      <c r="B16" s="40" t="s">
        <v>599</v>
      </c>
      <c r="C16" s="146" t="s">
        <v>142</v>
      </c>
      <c r="D16" s="146" t="s">
        <v>143</v>
      </c>
      <c r="E16" s="52" t="s">
        <v>548</v>
      </c>
      <c r="F16" s="146">
        <v>121</v>
      </c>
      <c r="G16" s="177">
        <v>650</v>
      </c>
      <c r="H16" s="177">
        <v>650</v>
      </c>
    </row>
    <row r="17" spans="1:8" ht="38.25" hidden="1">
      <c r="A17" s="131" t="s">
        <v>637</v>
      </c>
      <c r="B17" s="40" t="s">
        <v>599</v>
      </c>
      <c r="C17" s="146" t="s">
        <v>142</v>
      </c>
      <c r="D17" s="146" t="s">
        <v>143</v>
      </c>
      <c r="E17" s="52" t="s">
        <v>548</v>
      </c>
      <c r="F17" s="146" t="s">
        <v>638</v>
      </c>
      <c r="G17" s="177">
        <v>196</v>
      </c>
      <c r="H17" s="177">
        <v>196</v>
      </c>
    </row>
    <row r="18" spans="1:10" s="166" customFormat="1" ht="42" customHeight="1">
      <c r="A18" s="58" t="s">
        <v>165</v>
      </c>
      <c r="B18" s="40" t="s">
        <v>599</v>
      </c>
      <c r="C18" s="36" t="s">
        <v>142</v>
      </c>
      <c r="D18" s="36" t="s">
        <v>145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639</v>
      </c>
      <c r="B19" s="40" t="s">
        <v>599</v>
      </c>
      <c r="C19" s="54" t="s">
        <v>142</v>
      </c>
      <c r="D19" s="54" t="s">
        <v>145</v>
      </c>
      <c r="E19" s="78" t="s">
        <v>549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9</v>
      </c>
      <c r="B20" s="40" t="s">
        <v>599</v>
      </c>
      <c r="C20" s="48" t="s">
        <v>142</v>
      </c>
      <c r="D20" s="48" t="s">
        <v>145</v>
      </c>
      <c r="E20" s="55" t="s">
        <v>550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634</v>
      </c>
      <c r="B21" s="40" t="s">
        <v>599</v>
      </c>
      <c r="C21" s="24" t="s">
        <v>142</v>
      </c>
      <c r="D21" s="24" t="s">
        <v>145</v>
      </c>
      <c r="E21" s="52" t="s">
        <v>551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7</v>
      </c>
      <c r="B22" s="40" t="s">
        <v>599</v>
      </c>
      <c r="C22" s="24" t="s">
        <v>142</v>
      </c>
      <c r="D22" s="24" t="s">
        <v>145</v>
      </c>
      <c r="E22" s="52" t="s">
        <v>551</v>
      </c>
      <c r="F22" s="25" t="s">
        <v>343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8</v>
      </c>
      <c r="B23" s="40" t="s">
        <v>599</v>
      </c>
      <c r="C23" s="24" t="s">
        <v>142</v>
      </c>
      <c r="D23" s="24" t="s">
        <v>145</v>
      </c>
      <c r="E23" s="52" t="s">
        <v>551</v>
      </c>
      <c r="F23" s="25" t="s">
        <v>249</v>
      </c>
      <c r="G23" s="175">
        <f>G24+G25</f>
        <v>670</v>
      </c>
      <c r="H23" s="175">
        <f>H24+H25</f>
        <v>670</v>
      </c>
    </row>
    <row r="24" spans="1:8" ht="15.75" hidden="1">
      <c r="A24" s="131" t="s">
        <v>635</v>
      </c>
      <c r="B24" s="40" t="s">
        <v>599</v>
      </c>
      <c r="C24" s="146" t="s">
        <v>142</v>
      </c>
      <c r="D24" s="146" t="s">
        <v>145</v>
      </c>
      <c r="E24" s="52" t="s">
        <v>551</v>
      </c>
      <c r="F24" s="146">
        <v>121</v>
      </c>
      <c r="G24" s="177">
        <v>515</v>
      </c>
      <c r="H24" s="177">
        <v>515</v>
      </c>
    </row>
    <row r="25" spans="1:8" ht="38.25" hidden="1">
      <c r="A25" s="131" t="s">
        <v>637</v>
      </c>
      <c r="B25" s="40" t="s">
        <v>599</v>
      </c>
      <c r="C25" s="146" t="s">
        <v>142</v>
      </c>
      <c r="D25" s="146" t="s">
        <v>145</v>
      </c>
      <c r="E25" s="52" t="s">
        <v>551</v>
      </c>
      <c r="F25" s="146" t="s">
        <v>638</v>
      </c>
      <c r="G25" s="177">
        <v>155</v>
      </c>
      <c r="H25" s="177">
        <v>155</v>
      </c>
    </row>
    <row r="26" spans="1:8" s="166" customFormat="1" ht="40.5" customHeight="1">
      <c r="A26" s="182" t="s">
        <v>135</v>
      </c>
      <c r="B26" s="39" t="s">
        <v>599</v>
      </c>
      <c r="C26" s="183" t="s">
        <v>142</v>
      </c>
      <c r="D26" s="183" t="s">
        <v>144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80</v>
      </c>
      <c r="B27" s="62" t="s">
        <v>599</v>
      </c>
      <c r="C27" s="54" t="s">
        <v>142</v>
      </c>
      <c r="D27" s="54" t="s">
        <v>144</v>
      </c>
      <c r="E27" s="78" t="s">
        <v>552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10</v>
      </c>
      <c r="B28" s="40" t="s">
        <v>599</v>
      </c>
      <c r="C28" s="24" t="s">
        <v>142</v>
      </c>
      <c r="D28" s="24" t="s">
        <v>144</v>
      </c>
      <c r="E28" s="52" t="s">
        <v>553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634</v>
      </c>
      <c r="B29" s="40" t="s">
        <v>599</v>
      </c>
      <c r="C29" s="24" t="s">
        <v>142</v>
      </c>
      <c r="D29" s="24" t="s">
        <v>144</v>
      </c>
      <c r="E29" s="52" t="s">
        <v>554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7</v>
      </c>
      <c r="B30" s="40" t="s">
        <v>599</v>
      </c>
      <c r="C30" s="24" t="s">
        <v>142</v>
      </c>
      <c r="D30" s="24" t="s">
        <v>144</v>
      </c>
      <c r="E30" s="52" t="s">
        <v>554</v>
      </c>
      <c r="F30" s="24" t="s">
        <v>343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643</v>
      </c>
      <c r="B31" s="40" t="s">
        <v>599</v>
      </c>
      <c r="C31" s="24" t="s">
        <v>142</v>
      </c>
      <c r="D31" s="24" t="s">
        <v>144</v>
      </c>
      <c r="E31" s="52" t="s">
        <v>554</v>
      </c>
      <c r="F31" s="24" t="s">
        <v>249</v>
      </c>
      <c r="G31" s="150">
        <f>G32+G34+G33</f>
        <v>6782.26</v>
      </c>
      <c r="H31" s="150">
        <f>H32+H34+H33</f>
        <v>6441.7</v>
      </c>
    </row>
    <row r="32" spans="1:8" ht="15.75" hidden="1">
      <c r="A32" s="131" t="s">
        <v>635</v>
      </c>
      <c r="B32" s="40" t="s">
        <v>599</v>
      </c>
      <c r="C32" s="24" t="s">
        <v>142</v>
      </c>
      <c r="D32" s="24" t="s">
        <v>144</v>
      </c>
      <c r="E32" s="52" t="s">
        <v>554</v>
      </c>
      <c r="F32" s="24" t="s">
        <v>157</v>
      </c>
      <c r="G32" s="187">
        <v>5230</v>
      </c>
      <c r="H32" s="187">
        <v>5092.24</v>
      </c>
    </row>
    <row r="33" spans="1:8" ht="15.75" hidden="1">
      <c r="A33" s="131" t="s">
        <v>646</v>
      </c>
      <c r="B33" s="40" t="s">
        <v>599</v>
      </c>
      <c r="C33" s="24" t="s">
        <v>142</v>
      </c>
      <c r="D33" s="24" t="s">
        <v>144</v>
      </c>
      <c r="E33" s="52" t="s">
        <v>554</v>
      </c>
      <c r="F33" s="24" t="s">
        <v>158</v>
      </c>
      <c r="G33" s="187">
        <v>2.34</v>
      </c>
      <c r="H33" s="187">
        <v>2.34</v>
      </c>
    </row>
    <row r="34" spans="1:8" ht="41.25" customHeight="1" hidden="1">
      <c r="A34" s="131" t="s">
        <v>637</v>
      </c>
      <c r="B34" s="40" t="s">
        <v>599</v>
      </c>
      <c r="C34" s="24" t="s">
        <v>142</v>
      </c>
      <c r="D34" s="24" t="s">
        <v>144</v>
      </c>
      <c r="E34" s="52" t="s">
        <v>554</v>
      </c>
      <c r="F34" s="24" t="s">
        <v>638</v>
      </c>
      <c r="G34" s="187">
        <v>1549.92</v>
      </c>
      <c r="H34" s="187">
        <v>1347.12</v>
      </c>
    </row>
    <row r="35" spans="1:8" ht="19.5" customHeight="1">
      <c r="A35" s="131" t="s">
        <v>642</v>
      </c>
      <c r="B35" s="40" t="s">
        <v>599</v>
      </c>
      <c r="C35" s="24" t="s">
        <v>142</v>
      </c>
      <c r="D35" s="24" t="s">
        <v>144</v>
      </c>
      <c r="E35" s="52" t="s">
        <v>555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11</v>
      </c>
      <c r="B36" s="40" t="s">
        <v>599</v>
      </c>
      <c r="C36" s="24" t="s">
        <v>142</v>
      </c>
      <c r="D36" s="24" t="s">
        <v>144</v>
      </c>
      <c r="E36" s="52" t="s">
        <v>555</v>
      </c>
      <c r="F36" s="24" t="s">
        <v>12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13</v>
      </c>
      <c r="B37" s="40" t="s">
        <v>599</v>
      </c>
      <c r="C37" s="24" t="s">
        <v>142</v>
      </c>
      <c r="D37" s="24" t="s">
        <v>144</v>
      </c>
      <c r="E37" s="52" t="s">
        <v>555</v>
      </c>
      <c r="F37" s="24" t="s">
        <v>644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159</v>
      </c>
      <c r="B38" s="40" t="s">
        <v>599</v>
      </c>
      <c r="C38" s="24" t="s">
        <v>142</v>
      </c>
      <c r="D38" s="24" t="s">
        <v>144</v>
      </c>
      <c r="E38" s="52" t="s">
        <v>555</v>
      </c>
      <c r="F38" s="24" t="s">
        <v>160</v>
      </c>
      <c r="G38" s="185">
        <v>441.02</v>
      </c>
      <c r="H38" s="185">
        <v>441.02</v>
      </c>
    </row>
    <row r="39" spans="1:8" ht="27" customHeight="1" hidden="1">
      <c r="A39" s="26" t="s">
        <v>242</v>
      </c>
      <c r="B39" s="40" t="s">
        <v>599</v>
      </c>
      <c r="C39" s="24" t="s">
        <v>142</v>
      </c>
      <c r="D39" s="24" t="s">
        <v>144</v>
      </c>
      <c r="E39" s="52" t="s">
        <v>555</v>
      </c>
      <c r="F39" s="24" t="s">
        <v>161</v>
      </c>
      <c r="G39" s="185">
        <v>1485.15</v>
      </c>
      <c r="H39" s="185">
        <v>1301.98175</v>
      </c>
    </row>
    <row r="40" spans="1:8" ht="16.5" customHeight="1">
      <c r="A40" s="26" t="s">
        <v>470</v>
      </c>
      <c r="B40" s="40" t="s">
        <v>599</v>
      </c>
      <c r="C40" s="24" t="s">
        <v>142</v>
      </c>
      <c r="D40" s="24" t="s">
        <v>144</v>
      </c>
      <c r="E40" s="52" t="s">
        <v>555</v>
      </c>
      <c r="F40" s="24" t="s">
        <v>14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15</v>
      </c>
      <c r="B41" s="40" t="s">
        <v>342</v>
      </c>
      <c r="C41" s="24" t="s">
        <v>142</v>
      </c>
      <c r="D41" s="24" t="s">
        <v>144</v>
      </c>
      <c r="E41" s="52" t="s">
        <v>555</v>
      </c>
      <c r="F41" s="24" t="s">
        <v>16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17</v>
      </c>
      <c r="B42" s="40" t="s">
        <v>342</v>
      </c>
      <c r="C42" s="24" t="s">
        <v>142</v>
      </c>
      <c r="D42" s="24" t="s">
        <v>144</v>
      </c>
      <c r="E42" s="52" t="s">
        <v>641</v>
      </c>
      <c r="F42" s="24" t="s">
        <v>76</v>
      </c>
      <c r="G42" s="187"/>
      <c r="H42" s="187"/>
    </row>
    <row r="43" spans="1:8" ht="18" customHeight="1">
      <c r="A43" s="28" t="s">
        <v>18</v>
      </c>
      <c r="B43" s="40" t="s">
        <v>599</v>
      </c>
      <c r="C43" s="24" t="s">
        <v>142</v>
      </c>
      <c r="D43" s="24" t="s">
        <v>144</v>
      </c>
      <c r="E43" s="52" t="s">
        <v>555</v>
      </c>
      <c r="F43" s="24" t="s">
        <v>647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19</v>
      </c>
      <c r="B44" s="40" t="s">
        <v>599</v>
      </c>
      <c r="C44" s="24" t="s">
        <v>142</v>
      </c>
      <c r="D44" s="24" t="s">
        <v>144</v>
      </c>
      <c r="E44" s="52" t="s">
        <v>555</v>
      </c>
      <c r="F44" s="24" t="s">
        <v>163</v>
      </c>
      <c r="G44" s="187">
        <v>32</v>
      </c>
      <c r="H44" s="187">
        <v>32</v>
      </c>
    </row>
    <row r="45" spans="1:8" ht="17.25" customHeight="1" hidden="1">
      <c r="A45" s="28" t="s">
        <v>650</v>
      </c>
      <c r="B45" s="40" t="s">
        <v>599</v>
      </c>
      <c r="C45" s="24" t="s">
        <v>142</v>
      </c>
      <c r="D45" s="24" t="s">
        <v>144</v>
      </c>
      <c r="E45" s="52" t="s">
        <v>641</v>
      </c>
      <c r="F45" s="24" t="s">
        <v>649</v>
      </c>
      <c r="G45" s="187"/>
      <c r="H45" s="187"/>
    </row>
    <row r="46" spans="1:10" ht="29.25" customHeight="1">
      <c r="A46" s="70" t="s">
        <v>20</v>
      </c>
      <c r="B46" s="39" t="s">
        <v>599</v>
      </c>
      <c r="C46" s="54" t="s">
        <v>142</v>
      </c>
      <c r="D46" s="54" t="s">
        <v>144</v>
      </c>
      <c r="E46" s="78" t="s">
        <v>557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653</v>
      </c>
      <c r="B47" s="47" t="s">
        <v>599</v>
      </c>
      <c r="C47" s="48" t="s">
        <v>142</v>
      </c>
      <c r="D47" s="48" t="s">
        <v>144</v>
      </c>
      <c r="E47" s="55" t="s">
        <v>556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11</v>
      </c>
      <c r="B48" s="40" t="s">
        <v>599</v>
      </c>
      <c r="C48" s="48" t="s">
        <v>142</v>
      </c>
      <c r="D48" s="48" t="s">
        <v>144</v>
      </c>
      <c r="E48" s="55" t="s">
        <v>556</v>
      </c>
      <c r="F48" s="29" t="s">
        <v>12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13</v>
      </c>
      <c r="B49" s="40" t="s">
        <v>599</v>
      </c>
      <c r="C49" s="24" t="s">
        <v>142</v>
      </c>
      <c r="D49" s="24" t="s">
        <v>144</v>
      </c>
      <c r="E49" s="52" t="s">
        <v>556</v>
      </c>
      <c r="F49" s="24" t="s">
        <v>644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242</v>
      </c>
      <c r="B50" s="40" t="s">
        <v>599</v>
      </c>
      <c r="C50" s="24" t="s">
        <v>142</v>
      </c>
      <c r="D50" s="24" t="s">
        <v>144</v>
      </c>
      <c r="E50" s="52" t="s">
        <v>556</v>
      </c>
      <c r="F50" s="24" t="s">
        <v>161</v>
      </c>
      <c r="G50" s="187">
        <v>1</v>
      </c>
      <c r="H50" s="187">
        <v>1</v>
      </c>
    </row>
    <row r="51" spans="1:8" s="166" customFormat="1" ht="14.25" customHeight="1">
      <c r="A51" s="58" t="s">
        <v>166</v>
      </c>
      <c r="B51" s="39" t="s">
        <v>599</v>
      </c>
      <c r="C51" s="107" t="s">
        <v>142</v>
      </c>
      <c r="D51" s="107" t="s">
        <v>153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20</v>
      </c>
      <c r="B52" s="62" t="s">
        <v>599</v>
      </c>
      <c r="C52" s="54" t="s">
        <v>142</v>
      </c>
      <c r="D52" s="54" t="s">
        <v>153</v>
      </c>
      <c r="E52" s="78" t="s">
        <v>557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654</v>
      </c>
      <c r="B53" s="40" t="s">
        <v>599</v>
      </c>
      <c r="C53" s="66" t="s">
        <v>142</v>
      </c>
      <c r="D53" s="66" t="s">
        <v>153</v>
      </c>
      <c r="E53" s="55" t="s">
        <v>558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7</v>
      </c>
      <c r="B54" s="40" t="s">
        <v>599</v>
      </c>
      <c r="C54" s="43" t="s">
        <v>142</v>
      </c>
      <c r="D54" s="43" t="s">
        <v>153</v>
      </c>
      <c r="E54" s="75" t="s">
        <v>558</v>
      </c>
      <c r="F54" s="43" t="s">
        <v>343</v>
      </c>
      <c r="G54" s="144">
        <f>G55</f>
        <v>128</v>
      </c>
      <c r="H54" s="144">
        <f>H55</f>
        <v>128</v>
      </c>
    </row>
    <row r="55" spans="1:8" ht="17.25" customHeight="1">
      <c r="A55" s="131" t="s">
        <v>643</v>
      </c>
      <c r="B55" s="40" t="s">
        <v>599</v>
      </c>
      <c r="C55" s="25" t="s">
        <v>142</v>
      </c>
      <c r="D55" s="25" t="s">
        <v>153</v>
      </c>
      <c r="E55" s="52" t="s">
        <v>558</v>
      </c>
      <c r="F55" s="25" t="s">
        <v>249</v>
      </c>
      <c r="G55" s="150">
        <f>G56+G57</f>
        <v>128</v>
      </c>
      <c r="H55" s="150">
        <f>H56+H57</f>
        <v>128</v>
      </c>
    </row>
    <row r="56" spans="1:8" ht="15.75" hidden="1">
      <c r="A56" s="131" t="s">
        <v>635</v>
      </c>
      <c r="B56" s="40" t="s">
        <v>599</v>
      </c>
      <c r="C56" s="25" t="s">
        <v>142</v>
      </c>
      <c r="D56" s="25" t="s">
        <v>153</v>
      </c>
      <c r="E56" s="52" t="s">
        <v>558</v>
      </c>
      <c r="F56" s="24" t="s">
        <v>157</v>
      </c>
      <c r="G56" s="187">
        <v>98</v>
      </c>
      <c r="H56" s="187">
        <v>98</v>
      </c>
    </row>
    <row r="57" spans="1:8" ht="38.25" hidden="1">
      <c r="A57" s="131" t="s">
        <v>637</v>
      </c>
      <c r="B57" s="40" t="s">
        <v>599</v>
      </c>
      <c r="C57" s="25" t="s">
        <v>142</v>
      </c>
      <c r="D57" s="25" t="s">
        <v>153</v>
      </c>
      <c r="E57" s="52" t="s">
        <v>558</v>
      </c>
      <c r="F57" s="24" t="s">
        <v>638</v>
      </c>
      <c r="G57" s="187">
        <v>30</v>
      </c>
      <c r="H57" s="187">
        <v>30</v>
      </c>
    </row>
    <row r="58" spans="1:8" ht="25.5">
      <c r="A58" s="28" t="s">
        <v>11</v>
      </c>
      <c r="B58" s="40" t="s">
        <v>599</v>
      </c>
      <c r="C58" s="25" t="s">
        <v>142</v>
      </c>
      <c r="D58" s="25" t="s">
        <v>153</v>
      </c>
      <c r="E58" s="52" t="s">
        <v>558</v>
      </c>
      <c r="F58" s="24" t="s">
        <v>12</v>
      </c>
      <c r="G58" s="187">
        <f>G59</f>
        <v>37.8</v>
      </c>
      <c r="H58" s="187">
        <f>H59</f>
        <v>37.8</v>
      </c>
    </row>
    <row r="59" spans="1:8" ht="25.5">
      <c r="A59" s="131" t="s">
        <v>645</v>
      </c>
      <c r="B59" s="40" t="s">
        <v>599</v>
      </c>
      <c r="C59" s="25" t="s">
        <v>142</v>
      </c>
      <c r="D59" s="25" t="s">
        <v>153</v>
      </c>
      <c r="E59" s="52" t="s">
        <v>558</v>
      </c>
      <c r="F59" s="24" t="s">
        <v>644</v>
      </c>
      <c r="G59" s="187">
        <f>G60+G61</f>
        <v>37.8</v>
      </c>
      <c r="H59" s="187">
        <f>H60+H61</f>
        <v>37.8</v>
      </c>
    </row>
    <row r="60" spans="1:8" ht="25.5" hidden="1">
      <c r="A60" s="26" t="s">
        <v>159</v>
      </c>
      <c r="B60" s="40" t="s">
        <v>599</v>
      </c>
      <c r="C60" s="25" t="s">
        <v>142</v>
      </c>
      <c r="D60" s="25" t="s">
        <v>153</v>
      </c>
      <c r="E60" s="52" t="s">
        <v>558</v>
      </c>
      <c r="F60" s="24" t="s">
        <v>160</v>
      </c>
      <c r="G60" s="150">
        <v>12</v>
      </c>
      <c r="H60" s="150">
        <v>12</v>
      </c>
    </row>
    <row r="61" spans="1:8" ht="28.5" customHeight="1" hidden="1">
      <c r="A61" s="26" t="s">
        <v>242</v>
      </c>
      <c r="B61" s="40" t="s">
        <v>599</v>
      </c>
      <c r="C61" s="25" t="s">
        <v>142</v>
      </c>
      <c r="D61" s="25" t="s">
        <v>153</v>
      </c>
      <c r="E61" s="52" t="s">
        <v>558</v>
      </c>
      <c r="F61" s="24" t="s">
        <v>161</v>
      </c>
      <c r="G61" s="187">
        <v>25.8</v>
      </c>
      <c r="H61" s="187">
        <v>25.8</v>
      </c>
    </row>
    <row r="62" spans="1:8" s="191" customFormat="1" ht="28.5" customHeight="1">
      <c r="A62" s="68" t="s">
        <v>656</v>
      </c>
      <c r="B62" s="62" t="s">
        <v>599</v>
      </c>
      <c r="C62" s="73" t="s">
        <v>142</v>
      </c>
      <c r="D62" s="73" t="s">
        <v>153</v>
      </c>
      <c r="E62" s="78" t="s">
        <v>559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657</v>
      </c>
      <c r="B63" s="47" t="s">
        <v>599</v>
      </c>
      <c r="C63" s="66" t="s">
        <v>142</v>
      </c>
      <c r="D63" s="66" t="s">
        <v>153</v>
      </c>
      <c r="E63" s="55" t="s">
        <v>560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11</v>
      </c>
      <c r="B64" s="40" t="s">
        <v>599</v>
      </c>
      <c r="C64" s="43" t="s">
        <v>142</v>
      </c>
      <c r="D64" s="43" t="s">
        <v>153</v>
      </c>
      <c r="E64" s="75" t="s">
        <v>560</v>
      </c>
      <c r="F64" s="29" t="s">
        <v>12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13</v>
      </c>
      <c r="B65" s="40" t="s">
        <v>599</v>
      </c>
      <c r="C65" s="43" t="s">
        <v>142</v>
      </c>
      <c r="D65" s="43" t="s">
        <v>153</v>
      </c>
      <c r="E65" s="75" t="s">
        <v>560</v>
      </c>
      <c r="F65" s="29" t="s">
        <v>644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242</v>
      </c>
      <c r="B66" s="40" t="s">
        <v>599</v>
      </c>
      <c r="C66" s="43" t="s">
        <v>142</v>
      </c>
      <c r="D66" s="25" t="s">
        <v>153</v>
      </c>
      <c r="E66" s="52" t="s">
        <v>560</v>
      </c>
      <c r="F66" s="24" t="s">
        <v>161</v>
      </c>
      <c r="G66" s="187">
        <v>100</v>
      </c>
      <c r="H66" s="187">
        <v>100</v>
      </c>
    </row>
    <row r="67" spans="1:8" ht="16.5" customHeight="1" hidden="1">
      <c r="A67" s="26" t="s">
        <v>21</v>
      </c>
      <c r="B67" s="40" t="s">
        <v>599</v>
      </c>
      <c r="C67" s="43" t="s">
        <v>142</v>
      </c>
      <c r="D67" s="25" t="s">
        <v>153</v>
      </c>
      <c r="E67" s="52" t="s">
        <v>22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470</v>
      </c>
      <c r="B68" s="40" t="s">
        <v>599</v>
      </c>
      <c r="C68" s="43" t="s">
        <v>142</v>
      </c>
      <c r="D68" s="25" t="s">
        <v>153</v>
      </c>
      <c r="E68" s="52" t="s">
        <v>22</v>
      </c>
      <c r="F68" s="24" t="s">
        <v>14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18</v>
      </c>
      <c r="B69" s="40" t="s">
        <v>599</v>
      </c>
      <c r="C69" s="43" t="s">
        <v>142</v>
      </c>
      <c r="D69" s="25" t="s">
        <v>153</v>
      </c>
      <c r="E69" s="52" t="s">
        <v>22</v>
      </c>
      <c r="F69" s="24" t="s">
        <v>647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650</v>
      </c>
      <c r="B70" s="40" t="s">
        <v>599</v>
      </c>
      <c r="C70" s="43" t="s">
        <v>142</v>
      </c>
      <c r="D70" s="25" t="s">
        <v>153</v>
      </c>
      <c r="E70" s="52" t="s">
        <v>22</v>
      </c>
      <c r="F70" s="24" t="s">
        <v>649</v>
      </c>
      <c r="G70" s="187"/>
      <c r="H70" s="187"/>
    </row>
    <row r="71" spans="1:8" s="195" customFormat="1" ht="15" customHeight="1">
      <c r="A71" s="192" t="s">
        <v>167</v>
      </c>
      <c r="B71" s="39" t="s">
        <v>599</v>
      </c>
      <c r="C71" s="193" t="s">
        <v>143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168</v>
      </c>
      <c r="B72" s="39" t="s">
        <v>599</v>
      </c>
      <c r="C72" s="107" t="s">
        <v>143</v>
      </c>
      <c r="D72" s="107" t="s">
        <v>145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20</v>
      </c>
      <c r="B73" s="62" t="s">
        <v>599</v>
      </c>
      <c r="C73" s="73" t="s">
        <v>143</v>
      </c>
      <c r="D73" s="73" t="s">
        <v>145</v>
      </c>
      <c r="E73" s="78" t="s">
        <v>557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169</v>
      </c>
      <c r="B74" s="40" t="s">
        <v>599</v>
      </c>
      <c r="C74" s="66" t="s">
        <v>143</v>
      </c>
      <c r="D74" s="66" t="s">
        <v>145</v>
      </c>
      <c r="E74" s="55" t="s">
        <v>561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7</v>
      </c>
      <c r="B75" s="40" t="s">
        <v>599</v>
      </c>
      <c r="C75" s="25" t="s">
        <v>143</v>
      </c>
      <c r="D75" s="25" t="s">
        <v>145</v>
      </c>
      <c r="E75" s="52" t="s">
        <v>561</v>
      </c>
      <c r="F75" s="43" t="s">
        <v>343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643</v>
      </c>
      <c r="B76" s="40" t="s">
        <v>599</v>
      </c>
      <c r="C76" s="25" t="s">
        <v>143</v>
      </c>
      <c r="D76" s="25" t="s">
        <v>145</v>
      </c>
      <c r="E76" s="52" t="s">
        <v>561</v>
      </c>
      <c r="F76" s="25" t="s">
        <v>249</v>
      </c>
      <c r="G76" s="150">
        <f>G77+G78+G79</f>
        <v>621.5</v>
      </c>
      <c r="H76" s="150">
        <f>H77+H78+H79</f>
        <v>640.8</v>
      </c>
    </row>
    <row r="77" spans="1:8" ht="25.5" hidden="1">
      <c r="A77" s="131" t="s">
        <v>241</v>
      </c>
      <c r="B77" s="40" t="s">
        <v>599</v>
      </c>
      <c r="C77" s="25" t="s">
        <v>143</v>
      </c>
      <c r="D77" s="25" t="s">
        <v>145</v>
      </c>
      <c r="E77" s="52" t="s">
        <v>561</v>
      </c>
      <c r="F77" s="24" t="s">
        <v>157</v>
      </c>
      <c r="G77" s="187">
        <v>475</v>
      </c>
      <c r="H77" s="187">
        <v>487.3</v>
      </c>
    </row>
    <row r="78" spans="1:8" ht="15.75" hidden="1">
      <c r="A78" s="131" t="s">
        <v>646</v>
      </c>
      <c r="B78" s="40" t="s">
        <v>599</v>
      </c>
      <c r="C78" s="25" t="s">
        <v>143</v>
      </c>
      <c r="D78" s="25" t="s">
        <v>145</v>
      </c>
      <c r="E78" s="52" t="s">
        <v>561</v>
      </c>
      <c r="F78" s="24" t="s">
        <v>158</v>
      </c>
      <c r="G78" s="187">
        <v>3</v>
      </c>
      <c r="H78" s="187">
        <v>6</v>
      </c>
    </row>
    <row r="79" spans="1:8" ht="38.25" hidden="1">
      <c r="A79" s="131" t="s">
        <v>637</v>
      </c>
      <c r="B79" s="40" t="s">
        <v>599</v>
      </c>
      <c r="C79" s="25" t="s">
        <v>143</v>
      </c>
      <c r="D79" s="25" t="s">
        <v>145</v>
      </c>
      <c r="E79" s="52" t="s">
        <v>561</v>
      </c>
      <c r="F79" s="24" t="s">
        <v>638</v>
      </c>
      <c r="G79" s="187">
        <v>143.5</v>
      </c>
      <c r="H79" s="187">
        <v>147.5</v>
      </c>
    </row>
    <row r="80" spans="1:8" ht="28.5" customHeight="1">
      <c r="A80" s="28" t="s">
        <v>11</v>
      </c>
      <c r="B80" s="40" t="s">
        <v>599</v>
      </c>
      <c r="C80" s="25" t="s">
        <v>143</v>
      </c>
      <c r="D80" s="25" t="s">
        <v>145</v>
      </c>
      <c r="E80" s="52" t="s">
        <v>561</v>
      </c>
      <c r="F80" s="24" t="s">
        <v>12</v>
      </c>
      <c r="G80" s="187">
        <f>G81</f>
        <v>11</v>
      </c>
      <c r="H80" s="187">
        <f>H81</f>
        <v>15</v>
      </c>
    </row>
    <row r="81" spans="1:12" ht="25.5">
      <c r="A81" s="131" t="s">
        <v>13</v>
      </c>
      <c r="B81" s="40" t="s">
        <v>599</v>
      </c>
      <c r="C81" s="25" t="s">
        <v>143</v>
      </c>
      <c r="D81" s="25" t="s">
        <v>145</v>
      </c>
      <c r="E81" s="52" t="s">
        <v>561</v>
      </c>
      <c r="F81" s="24" t="s">
        <v>644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159</v>
      </c>
      <c r="B82" s="40" t="s">
        <v>599</v>
      </c>
      <c r="C82" s="25" t="s">
        <v>143</v>
      </c>
      <c r="D82" s="25" t="s">
        <v>145</v>
      </c>
      <c r="E82" s="52" t="s">
        <v>561</v>
      </c>
      <c r="F82" s="24" t="s">
        <v>160</v>
      </c>
      <c r="G82" s="150">
        <v>5</v>
      </c>
      <c r="H82" s="150">
        <v>7</v>
      </c>
    </row>
    <row r="83" spans="1:8" ht="29.25" customHeight="1" hidden="1">
      <c r="A83" s="26" t="s">
        <v>242</v>
      </c>
      <c r="B83" s="40" t="s">
        <v>599</v>
      </c>
      <c r="C83" s="25" t="s">
        <v>143</v>
      </c>
      <c r="D83" s="25" t="s">
        <v>145</v>
      </c>
      <c r="E83" s="52" t="s">
        <v>561</v>
      </c>
      <c r="F83" s="24" t="s">
        <v>161</v>
      </c>
      <c r="G83" s="187">
        <v>6</v>
      </c>
      <c r="H83" s="187">
        <v>8</v>
      </c>
    </row>
    <row r="84" spans="1:8" s="201" customFormat="1" ht="27.75" customHeight="1">
      <c r="A84" s="198" t="s">
        <v>170</v>
      </c>
      <c r="B84" s="39" t="s">
        <v>599</v>
      </c>
      <c r="C84" s="199" t="s">
        <v>145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172</v>
      </c>
      <c r="B85" s="39" t="s">
        <v>599</v>
      </c>
      <c r="C85" s="36" t="s">
        <v>145</v>
      </c>
      <c r="D85" s="36" t="s">
        <v>146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656</v>
      </c>
      <c r="B86" s="62" t="s">
        <v>599</v>
      </c>
      <c r="C86" s="54" t="s">
        <v>145</v>
      </c>
      <c r="D86" s="54" t="s">
        <v>146</v>
      </c>
      <c r="E86" s="78" t="s">
        <v>559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658</v>
      </c>
      <c r="B87" s="40" t="s">
        <v>599</v>
      </c>
      <c r="C87" s="48" t="s">
        <v>145</v>
      </c>
      <c r="D87" s="48" t="s">
        <v>146</v>
      </c>
      <c r="E87" s="55" t="s">
        <v>562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11</v>
      </c>
      <c r="B88" s="40" t="s">
        <v>599</v>
      </c>
      <c r="C88" s="24" t="s">
        <v>145</v>
      </c>
      <c r="D88" s="24" t="s">
        <v>146</v>
      </c>
      <c r="E88" s="52" t="s">
        <v>562</v>
      </c>
      <c r="F88" s="29" t="s">
        <v>12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13</v>
      </c>
      <c r="B89" s="40" t="s">
        <v>599</v>
      </c>
      <c r="C89" s="24" t="s">
        <v>145</v>
      </c>
      <c r="D89" s="24" t="s">
        <v>146</v>
      </c>
      <c r="E89" s="52" t="s">
        <v>562</v>
      </c>
      <c r="F89" s="29" t="s">
        <v>644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242</v>
      </c>
      <c r="B90" s="40" t="s">
        <v>599</v>
      </c>
      <c r="C90" s="24" t="s">
        <v>145</v>
      </c>
      <c r="D90" s="24" t="s">
        <v>146</v>
      </c>
      <c r="E90" s="52" t="s">
        <v>562</v>
      </c>
      <c r="F90" s="24" t="s">
        <v>161</v>
      </c>
      <c r="G90" s="150">
        <v>55</v>
      </c>
      <c r="H90" s="150">
        <v>55</v>
      </c>
    </row>
    <row r="91" spans="1:8" s="145" customFormat="1" ht="27" customHeight="1" hidden="1">
      <c r="A91" s="26" t="s">
        <v>659</v>
      </c>
      <c r="B91" s="40" t="s">
        <v>342</v>
      </c>
      <c r="C91" s="24" t="s">
        <v>145</v>
      </c>
      <c r="D91" s="24" t="s">
        <v>146</v>
      </c>
      <c r="E91" s="52" t="s">
        <v>507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242</v>
      </c>
      <c r="B92" s="40" t="s">
        <v>342</v>
      </c>
      <c r="C92" s="24" t="s">
        <v>145</v>
      </c>
      <c r="D92" s="24" t="s">
        <v>146</v>
      </c>
      <c r="E92" s="52" t="s">
        <v>507</v>
      </c>
      <c r="F92" s="24" t="s">
        <v>161</v>
      </c>
      <c r="G92" s="150">
        <v>0</v>
      </c>
      <c r="H92" s="150">
        <v>0</v>
      </c>
    </row>
    <row r="93" spans="1:8" s="201" customFormat="1" ht="15.75" customHeight="1">
      <c r="A93" s="192" t="s">
        <v>173</v>
      </c>
      <c r="B93" s="39" t="s">
        <v>599</v>
      </c>
      <c r="C93" s="199" t="s">
        <v>144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152</v>
      </c>
      <c r="B94" s="39" t="s">
        <v>599</v>
      </c>
      <c r="C94" s="36" t="s">
        <v>144</v>
      </c>
      <c r="D94" s="36" t="s">
        <v>147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20</v>
      </c>
      <c r="B95" s="62" t="s">
        <v>599</v>
      </c>
      <c r="C95" s="73" t="s">
        <v>144</v>
      </c>
      <c r="D95" s="73" t="s">
        <v>147</v>
      </c>
      <c r="E95" s="78" t="s">
        <v>557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660</v>
      </c>
      <c r="B96" s="47" t="s">
        <v>599</v>
      </c>
      <c r="C96" s="48" t="s">
        <v>144</v>
      </c>
      <c r="D96" s="48" t="s">
        <v>147</v>
      </c>
      <c r="E96" s="55" t="s">
        <v>563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11</v>
      </c>
      <c r="B97" s="47" t="s">
        <v>599</v>
      </c>
      <c r="C97" s="24" t="s">
        <v>144</v>
      </c>
      <c r="D97" s="24" t="s">
        <v>147</v>
      </c>
      <c r="E97" s="52" t="s">
        <v>563</v>
      </c>
      <c r="F97" s="29" t="s">
        <v>12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13</v>
      </c>
      <c r="B98" s="47" t="s">
        <v>599</v>
      </c>
      <c r="C98" s="24" t="s">
        <v>144</v>
      </c>
      <c r="D98" s="24" t="s">
        <v>147</v>
      </c>
      <c r="E98" s="52" t="s">
        <v>563</v>
      </c>
      <c r="F98" s="29" t="s">
        <v>644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242</v>
      </c>
      <c r="B99" s="47" t="s">
        <v>599</v>
      </c>
      <c r="C99" s="24" t="s">
        <v>144</v>
      </c>
      <c r="D99" s="24" t="s">
        <v>147</v>
      </c>
      <c r="E99" s="52" t="s">
        <v>563</v>
      </c>
      <c r="F99" s="24" t="s">
        <v>161</v>
      </c>
      <c r="G99" s="187">
        <v>32.5</v>
      </c>
      <c r="H99" s="187">
        <v>32.5</v>
      </c>
    </row>
    <row r="100" spans="1:8" ht="15" customHeight="1">
      <c r="A100" s="31" t="s">
        <v>140</v>
      </c>
      <c r="B100" s="39" t="s">
        <v>599</v>
      </c>
      <c r="C100" s="36" t="s">
        <v>144</v>
      </c>
      <c r="D100" s="36" t="s">
        <v>146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28</v>
      </c>
      <c r="B101" s="62" t="s">
        <v>599</v>
      </c>
      <c r="C101" s="168" t="s">
        <v>144</v>
      </c>
      <c r="D101" s="168" t="s">
        <v>146</v>
      </c>
      <c r="E101" s="78" t="s">
        <v>661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600</v>
      </c>
      <c r="B102" s="47" t="s">
        <v>599</v>
      </c>
      <c r="C102" s="113" t="s">
        <v>144</v>
      </c>
      <c r="D102" s="113" t="s">
        <v>146</v>
      </c>
      <c r="E102" s="55" t="s">
        <v>662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605</v>
      </c>
      <c r="B103" s="40" t="s">
        <v>599</v>
      </c>
      <c r="C103" s="146" t="s">
        <v>144</v>
      </c>
      <c r="D103" s="146" t="s">
        <v>146</v>
      </c>
      <c r="E103" s="52" t="s">
        <v>606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11</v>
      </c>
      <c r="B104" s="40" t="s">
        <v>599</v>
      </c>
      <c r="C104" s="146" t="s">
        <v>144</v>
      </c>
      <c r="D104" s="146" t="s">
        <v>146</v>
      </c>
      <c r="E104" s="52" t="s">
        <v>606</v>
      </c>
      <c r="F104" s="146" t="s">
        <v>12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13</v>
      </c>
      <c r="B105" s="40" t="s">
        <v>599</v>
      </c>
      <c r="C105" s="146" t="s">
        <v>144</v>
      </c>
      <c r="D105" s="146" t="s">
        <v>146</v>
      </c>
      <c r="E105" s="52" t="s">
        <v>606</v>
      </c>
      <c r="F105" s="146" t="s">
        <v>644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242</v>
      </c>
      <c r="B106" s="40" t="s">
        <v>599</v>
      </c>
      <c r="C106" s="146" t="s">
        <v>144</v>
      </c>
      <c r="D106" s="146" t="s">
        <v>146</v>
      </c>
      <c r="E106" s="52" t="s">
        <v>606</v>
      </c>
      <c r="F106" s="146" t="s">
        <v>161</v>
      </c>
      <c r="G106" s="144">
        <v>465.5</v>
      </c>
      <c r="H106" s="144">
        <v>615</v>
      </c>
    </row>
    <row r="107" spans="1:8" ht="30" customHeight="1">
      <c r="A107" s="28" t="s">
        <v>665</v>
      </c>
      <c r="B107" s="47" t="s">
        <v>599</v>
      </c>
      <c r="C107" s="146" t="s">
        <v>144</v>
      </c>
      <c r="D107" s="146" t="s">
        <v>146</v>
      </c>
      <c r="E107" s="52" t="s">
        <v>663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11</v>
      </c>
      <c r="B108" s="40" t="s">
        <v>599</v>
      </c>
      <c r="C108" s="146" t="s">
        <v>144</v>
      </c>
      <c r="D108" s="146" t="s">
        <v>146</v>
      </c>
      <c r="E108" s="52" t="s">
        <v>663</v>
      </c>
      <c r="F108" s="146" t="s">
        <v>12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13</v>
      </c>
      <c r="B109" s="40" t="s">
        <v>599</v>
      </c>
      <c r="C109" s="146" t="s">
        <v>144</v>
      </c>
      <c r="D109" s="146" t="s">
        <v>146</v>
      </c>
      <c r="E109" s="52" t="s">
        <v>663</v>
      </c>
      <c r="F109" s="146" t="s">
        <v>644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242</v>
      </c>
      <c r="B110" s="40" t="s">
        <v>599</v>
      </c>
      <c r="C110" s="146" t="s">
        <v>144</v>
      </c>
      <c r="D110" s="146" t="s">
        <v>146</v>
      </c>
      <c r="E110" s="52" t="s">
        <v>663</v>
      </c>
      <c r="F110" s="146" t="s">
        <v>161</v>
      </c>
      <c r="G110" s="150">
        <v>1620</v>
      </c>
      <c r="H110" s="150">
        <v>1574.4</v>
      </c>
    </row>
    <row r="111" spans="1:8" ht="27" customHeight="1">
      <c r="A111" s="26" t="s">
        <v>64</v>
      </c>
      <c r="B111" s="40" t="s">
        <v>599</v>
      </c>
      <c r="C111" s="123" t="s">
        <v>144</v>
      </c>
      <c r="D111" s="123" t="s">
        <v>146</v>
      </c>
      <c r="E111" s="75" t="s">
        <v>24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11</v>
      </c>
      <c r="B112" s="40" t="s">
        <v>599</v>
      </c>
      <c r="C112" s="123" t="s">
        <v>144</v>
      </c>
      <c r="D112" s="123" t="s">
        <v>146</v>
      </c>
      <c r="E112" s="75" t="s">
        <v>24</v>
      </c>
      <c r="F112" s="146" t="s">
        <v>12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13</v>
      </c>
      <c r="B113" s="40" t="s">
        <v>599</v>
      </c>
      <c r="C113" s="123" t="s">
        <v>144</v>
      </c>
      <c r="D113" s="123" t="s">
        <v>146</v>
      </c>
      <c r="E113" s="75" t="s">
        <v>24</v>
      </c>
      <c r="F113" s="146" t="s">
        <v>644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242</v>
      </c>
      <c r="B114" s="40" t="s">
        <v>599</v>
      </c>
      <c r="C114" s="123" t="s">
        <v>144</v>
      </c>
      <c r="D114" s="123" t="s">
        <v>146</v>
      </c>
      <c r="E114" s="75" t="s">
        <v>24</v>
      </c>
      <c r="F114" s="146" t="s">
        <v>161</v>
      </c>
      <c r="G114" s="150">
        <v>60</v>
      </c>
      <c r="H114" s="150">
        <v>45</v>
      </c>
    </row>
    <row r="115" spans="1:8" ht="21" customHeight="1" hidden="1">
      <c r="A115" s="26"/>
      <c r="B115" s="40" t="s">
        <v>342</v>
      </c>
      <c r="C115" s="146" t="s">
        <v>144</v>
      </c>
      <c r="D115" s="146" t="s">
        <v>146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342</v>
      </c>
      <c r="C116" s="146" t="s">
        <v>144</v>
      </c>
      <c r="D116" s="146" t="s">
        <v>146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342</v>
      </c>
      <c r="C117" s="146" t="s">
        <v>144</v>
      </c>
      <c r="D117" s="146" t="s">
        <v>146</v>
      </c>
      <c r="E117" s="52"/>
      <c r="F117" s="146" t="s">
        <v>161</v>
      </c>
      <c r="G117" s="150"/>
      <c r="H117" s="150"/>
    </row>
    <row r="118" spans="1:8" s="72" customFormat="1" ht="13.5" customHeight="1" hidden="1">
      <c r="A118" s="58" t="s">
        <v>137</v>
      </c>
      <c r="B118" s="39" t="s">
        <v>599</v>
      </c>
      <c r="C118" s="36" t="s">
        <v>144</v>
      </c>
      <c r="D118" s="36" t="s">
        <v>138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619</v>
      </c>
      <c r="B119" s="62" t="s">
        <v>599</v>
      </c>
      <c r="C119" s="54" t="s">
        <v>144</v>
      </c>
      <c r="D119" s="54" t="s">
        <v>138</v>
      </c>
      <c r="E119" s="78" t="s">
        <v>666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25</v>
      </c>
      <c r="B120" s="40" t="s">
        <v>599</v>
      </c>
      <c r="C120" s="29" t="s">
        <v>144</v>
      </c>
      <c r="D120" s="29" t="s">
        <v>138</v>
      </c>
      <c r="E120" s="52" t="s">
        <v>667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63</v>
      </c>
      <c r="B121" s="40" t="s">
        <v>599</v>
      </c>
      <c r="C121" s="29" t="s">
        <v>144</v>
      </c>
      <c r="D121" s="29" t="s">
        <v>138</v>
      </c>
      <c r="E121" s="52" t="s">
        <v>620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11</v>
      </c>
      <c r="B122" s="40" t="s">
        <v>599</v>
      </c>
      <c r="C122" s="29" t="s">
        <v>144</v>
      </c>
      <c r="D122" s="29" t="s">
        <v>138</v>
      </c>
      <c r="E122" s="52" t="s">
        <v>620</v>
      </c>
      <c r="F122" s="29" t="s">
        <v>12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13</v>
      </c>
      <c r="B123" s="40" t="s">
        <v>599</v>
      </c>
      <c r="C123" s="29" t="s">
        <v>144</v>
      </c>
      <c r="D123" s="29" t="s">
        <v>138</v>
      </c>
      <c r="E123" s="52" t="s">
        <v>620</v>
      </c>
      <c r="F123" s="29" t="s">
        <v>644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242</v>
      </c>
      <c r="B124" s="40" t="s">
        <v>599</v>
      </c>
      <c r="C124" s="29" t="s">
        <v>144</v>
      </c>
      <c r="D124" s="29" t="s">
        <v>138</v>
      </c>
      <c r="E124" s="52" t="s">
        <v>620</v>
      </c>
      <c r="F124" s="43" t="s">
        <v>161</v>
      </c>
      <c r="G124" s="77">
        <v>0</v>
      </c>
      <c r="H124" s="77">
        <v>0</v>
      </c>
    </row>
    <row r="125" spans="1:8" s="201" customFormat="1" ht="15" customHeight="1">
      <c r="A125" s="198" t="s">
        <v>174</v>
      </c>
      <c r="B125" s="39" t="s">
        <v>599</v>
      </c>
      <c r="C125" s="207" t="s">
        <v>147</v>
      </c>
      <c r="D125" s="207"/>
      <c r="E125" s="52"/>
      <c r="F125" s="207"/>
      <c r="G125" s="208">
        <f>G126+G136+G150</f>
        <v>2722.9900000000002</v>
      </c>
      <c r="H125" s="208">
        <f>H126+H136+H150</f>
        <v>2107.62025</v>
      </c>
    </row>
    <row r="126" spans="1:8" s="72" customFormat="1" ht="15" customHeight="1">
      <c r="A126" s="58" t="s">
        <v>72</v>
      </c>
      <c r="B126" s="39" t="s">
        <v>599</v>
      </c>
      <c r="C126" s="36" t="s">
        <v>147</v>
      </c>
      <c r="D126" s="36" t="s">
        <v>142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656</v>
      </c>
      <c r="B127" s="62" t="s">
        <v>599</v>
      </c>
      <c r="C127" s="54" t="s">
        <v>147</v>
      </c>
      <c r="D127" s="54" t="s">
        <v>142</v>
      </c>
      <c r="E127" s="78" t="s">
        <v>559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594</v>
      </c>
      <c r="B128" s="40" t="s">
        <v>599</v>
      </c>
      <c r="C128" s="48" t="s">
        <v>147</v>
      </c>
      <c r="D128" s="48" t="s">
        <v>142</v>
      </c>
      <c r="E128" s="55" t="s">
        <v>564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11</v>
      </c>
      <c r="B129" s="40" t="s">
        <v>599</v>
      </c>
      <c r="C129" s="29" t="s">
        <v>147</v>
      </c>
      <c r="D129" s="29" t="s">
        <v>142</v>
      </c>
      <c r="E129" s="52" t="s">
        <v>564</v>
      </c>
      <c r="F129" s="29" t="s">
        <v>12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13</v>
      </c>
      <c r="B130" s="40" t="s">
        <v>599</v>
      </c>
      <c r="C130" s="29" t="s">
        <v>147</v>
      </c>
      <c r="D130" s="29" t="s">
        <v>142</v>
      </c>
      <c r="E130" s="52" t="s">
        <v>564</v>
      </c>
      <c r="F130" s="29" t="s">
        <v>644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242</v>
      </c>
      <c r="B131" s="40" t="s">
        <v>599</v>
      </c>
      <c r="C131" s="29" t="s">
        <v>147</v>
      </c>
      <c r="D131" s="29" t="s">
        <v>142</v>
      </c>
      <c r="E131" s="52" t="s">
        <v>564</v>
      </c>
      <c r="F131" s="29" t="s">
        <v>161</v>
      </c>
      <c r="G131" s="53">
        <v>12.8</v>
      </c>
      <c r="H131" s="53">
        <v>12.8</v>
      </c>
    </row>
    <row r="132" spans="1:8" s="191" customFormat="1" ht="30.75" customHeight="1" hidden="1">
      <c r="A132" s="49" t="s">
        <v>74</v>
      </c>
      <c r="B132" s="40" t="s">
        <v>342</v>
      </c>
      <c r="C132" s="48" t="s">
        <v>147</v>
      </c>
      <c r="D132" s="48" t="s">
        <v>142</v>
      </c>
      <c r="E132" s="55" t="s">
        <v>73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75</v>
      </c>
      <c r="B133" s="40" t="s">
        <v>342</v>
      </c>
      <c r="C133" s="29" t="s">
        <v>147</v>
      </c>
      <c r="D133" s="29" t="s">
        <v>142</v>
      </c>
      <c r="E133" s="52" t="s">
        <v>26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342</v>
      </c>
      <c r="C134" s="29"/>
      <c r="D134" s="29"/>
      <c r="E134" s="52" t="s">
        <v>27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342</v>
      </c>
      <c r="C135" s="29"/>
      <c r="D135" s="29"/>
      <c r="E135" s="52" t="s">
        <v>27</v>
      </c>
      <c r="F135" s="29" t="s">
        <v>161</v>
      </c>
      <c r="G135" s="53">
        <v>0</v>
      </c>
      <c r="H135" s="53">
        <v>0</v>
      </c>
    </row>
    <row r="136" spans="1:8" s="72" customFormat="1" ht="15" customHeight="1">
      <c r="A136" s="58" t="s">
        <v>149</v>
      </c>
      <c r="B136" s="39" t="s">
        <v>599</v>
      </c>
      <c r="C136" s="36" t="s">
        <v>147</v>
      </c>
      <c r="D136" s="36" t="s">
        <v>143</v>
      </c>
      <c r="E136" s="154"/>
      <c r="F136" s="36"/>
      <c r="G136" s="37">
        <f>G145</f>
        <v>578.14</v>
      </c>
      <c r="H136" s="37">
        <f>H145</f>
        <v>555.1</v>
      </c>
    </row>
    <row r="137" spans="1:8" ht="25.5" hidden="1">
      <c r="A137" s="26" t="s">
        <v>200</v>
      </c>
      <c r="B137" s="39" t="s">
        <v>342</v>
      </c>
      <c r="C137" s="24" t="s">
        <v>147</v>
      </c>
      <c r="D137" s="24" t="s">
        <v>143</v>
      </c>
      <c r="E137" s="52"/>
      <c r="F137" s="24"/>
      <c r="G137" s="187">
        <f>G138</f>
        <v>0</v>
      </c>
      <c r="H137" s="187">
        <f>H138</f>
        <v>0</v>
      </c>
    </row>
    <row r="138" spans="1:8" ht="25.5" hidden="1">
      <c r="A138" s="26" t="s">
        <v>175</v>
      </c>
      <c r="B138" s="39" t="s">
        <v>342</v>
      </c>
      <c r="C138" s="24" t="s">
        <v>147</v>
      </c>
      <c r="D138" s="24" t="s">
        <v>143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176</v>
      </c>
      <c r="B139" s="39" t="s">
        <v>342</v>
      </c>
      <c r="C139" s="24" t="s">
        <v>147</v>
      </c>
      <c r="D139" s="24" t="s">
        <v>143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43</v>
      </c>
      <c r="B140" s="39" t="s">
        <v>342</v>
      </c>
      <c r="C140" s="48" t="s">
        <v>147</v>
      </c>
      <c r="D140" s="48" t="s">
        <v>143</v>
      </c>
      <c r="E140" s="55" t="s">
        <v>73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44</v>
      </c>
      <c r="B141" s="39" t="s">
        <v>342</v>
      </c>
      <c r="C141" s="24" t="s">
        <v>147</v>
      </c>
      <c r="D141" s="24" t="s">
        <v>143</v>
      </c>
      <c r="E141" s="52" t="s">
        <v>228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45</v>
      </c>
      <c r="B142" s="39" t="s">
        <v>342</v>
      </c>
      <c r="C142" s="24" t="s">
        <v>147</v>
      </c>
      <c r="D142" s="24" t="s">
        <v>143</v>
      </c>
      <c r="E142" s="52" t="s">
        <v>229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242</v>
      </c>
      <c r="B143" s="39" t="s">
        <v>342</v>
      </c>
      <c r="C143" s="24" t="s">
        <v>147</v>
      </c>
      <c r="D143" s="24" t="s">
        <v>143</v>
      </c>
      <c r="E143" s="52" t="s">
        <v>229</v>
      </c>
      <c r="F143" s="24" t="s">
        <v>161</v>
      </c>
      <c r="G143" s="187"/>
      <c r="H143" s="187"/>
    </row>
    <row r="144" spans="1:8" ht="29.25" customHeight="1" hidden="1">
      <c r="A144" s="26" t="s">
        <v>656</v>
      </c>
      <c r="B144" s="39" t="s">
        <v>342</v>
      </c>
      <c r="C144" s="48" t="s">
        <v>147</v>
      </c>
      <c r="D144" s="48" t="s">
        <v>143</v>
      </c>
      <c r="E144" s="52" t="s">
        <v>655</v>
      </c>
      <c r="F144" s="24"/>
      <c r="G144" s="187">
        <f>G146</f>
        <v>578.14</v>
      </c>
      <c r="H144" s="187">
        <f>H146</f>
        <v>555.1</v>
      </c>
    </row>
    <row r="145" spans="1:8" ht="29.25" customHeight="1">
      <c r="A145" s="68" t="s">
        <v>656</v>
      </c>
      <c r="B145" s="62" t="s">
        <v>599</v>
      </c>
      <c r="C145" s="54" t="s">
        <v>147</v>
      </c>
      <c r="D145" s="54" t="s">
        <v>143</v>
      </c>
      <c r="E145" s="78" t="s">
        <v>559</v>
      </c>
      <c r="F145" s="24"/>
      <c r="G145" s="187">
        <f aca="true" t="shared" si="15" ref="G145:H148">G146</f>
        <v>578.14</v>
      </c>
      <c r="H145" s="187">
        <f t="shared" si="15"/>
        <v>555.1</v>
      </c>
    </row>
    <row r="146" spans="1:8" s="145" customFormat="1" ht="15" customHeight="1">
      <c r="A146" s="49" t="s">
        <v>154</v>
      </c>
      <c r="B146" s="40" t="s">
        <v>599</v>
      </c>
      <c r="C146" s="48" t="s">
        <v>147</v>
      </c>
      <c r="D146" s="48" t="s">
        <v>143</v>
      </c>
      <c r="E146" s="55" t="s">
        <v>108</v>
      </c>
      <c r="F146" s="48"/>
      <c r="G146" s="181">
        <f t="shared" si="15"/>
        <v>578.14</v>
      </c>
      <c r="H146" s="181">
        <f t="shared" si="15"/>
        <v>555.1</v>
      </c>
    </row>
    <row r="147" spans="1:8" s="145" customFormat="1" ht="28.5" customHeight="1">
      <c r="A147" s="28" t="s">
        <v>11</v>
      </c>
      <c r="B147" s="40" t="s">
        <v>599</v>
      </c>
      <c r="C147" s="24" t="s">
        <v>147</v>
      </c>
      <c r="D147" s="24" t="s">
        <v>143</v>
      </c>
      <c r="E147" s="52" t="s">
        <v>108</v>
      </c>
      <c r="F147" s="29" t="s">
        <v>12</v>
      </c>
      <c r="G147" s="181">
        <f t="shared" si="15"/>
        <v>578.14</v>
      </c>
      <c r="H147" s="181">
        <f t="shared" si="15"/>
        <v>555.1</v>
      </c>
    </row>
    <row r="148" spans="1:8" s="145" customFormat="1" ht="30" customHeight="1">
      <c r="A148" s="131" t="s">
        <v>13</v>
      </c>
      <c r="B148" s="40" t="s">
        <v>599</v>
      </c>
      <c r="C148" s="24" t="s">
        <v>147</v>
      </c>
      <c r="D148" s="24" t="s">
        <v>143</v>
      </c>
      <c r="E148" s="52" t="s">
        <v>108</v>
      </c>
      <c r="F148" s="29" t="s">
        <v>644</v>
      </c>
      <c r="G148" s="181">
        <f t="shared" si="15"/>
        <v>578.14</v>
      </c>
      <c r="H148" s="181">
        <f t="shared" si="15"/>
        <v>555.1</v>
      </c>
    </row>
    <row r="149" spans="1:8" ht="29.25" customHeight="1">
      <c r="A149" s="26" t="s">
        <v>242</v>
      </c>
      <c r="B149" s="40" t="s">
        <v>599</v>
      </c>
      <c r="C149" s="24" t="s">
        <v>147</v>
      </c>
      <c r="D149" s="24" t="s">
        <v>143</v>
      </c>
      <c r="E149" s="52" t="s">
        <v>108</v>
      </c>
      <c r="F149" s="24" t="s">
        <v>161</v>
      </c>
      <c r="G149" s="187">
        <f>658.14-80</f>
        <v>578.14</v>
      </c>
      <c r="H149" s="187">
        <f>558.1-3</f>
        <v>555.1</v>
      </c>
    </row>
    <row r="150" spans="1:8" s="72" customFormat="1" ht="15" customHeight="1">
      <c r="A150" s="58" t="s">
        <v>141</v>
      </c>
      <c r="B150" s="39" t="s">
        <v>599</v>
      </c>
      <c r="C150" s="36" t="s">
        <v>147</v>
      </c>
      <c r="D150" s="36" t="s">
        <v>145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601</v>
      </c>
      <c r="B151" s="62" t="s">
        <v>599</v>
      </c>
      <c r="C151" s="54" t="s">
        <v>147</v>
      </c>
      <c r="D151" s="54" t="s">
        <v>145</v>
      </c>
      <c r="E151" s="78" t="s">
        <v>73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3" t="s">
        <v>602</v>
      </c>
      <c r="B152" s="40" t="s">
        <v>599</v>
      </c>
      <c r="C152" s="48" t="s">
        <v>147</v>
      </c>
      <c r="D152" s="48" t="s">
        <v>145</v>
      </c>
      <c r="E152" s="55" t="s">
        <v>228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603</v>
      </c>
      <c r="B153" s="40" t="s">
        <v>599</v>
      </c>
      <c r="C153" s="29" t="s">
        <v>147</v>
      </c>
      <c r="D153" s="29" t="s">
        <v>145</v>
      </c>
      <c r="E153" s="75" t="s">
        <v>604</v>
      </c>
      <c r="F153" s="43" t="s">
        <v>12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11</v>
      </c>
      <c r="B154" s="40" t="s">
        <v>599</v>
      </c>
      <c r="C154" s="29" t="s">
        <v>147</v>
      </c>
      <c r="D154" s="29" t="s">
        <v>145</v>
      </c>
      <c r="E154" s="75" t="s">
        <v>604</v>
      </c>
      <c r="F154" s="29" t="s">
        <v>644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11</v>
      </c>
      <c r="B155" s="64" t="s">
        <v>599</v>
      </c>
      <c r="C155" s="76" t="s">
        <v>147</v>
      </c>
      <c r="D155" s="76" t="s">
        <v>145</v>
      </c>
      <c r="E155" s="335" t="s">
        <v>604</v>
      </c>
      <c r="F155" s="76" t="s">
        <v>161</v>
      </c>
      <c r="G155" s="336">
        <v>100</v>
      </c>
      <c r="H155" s="336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656</v>
      </c>
      <c r="B157" s="62" t="s">
        <v>599</v>
      </c>
      <c r="C157" s="54" t="s">
        <v>147</v>
      </c>
      <c r="D157" s="54" t="s">
        <v>145</v>
      </c>
      <c r="E157" s="78" t="s">
        <v>559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65</v>
      </c>
      <c r="B158" s="47" t="s">
        <v>599</v>
      </c>
      <c r="C158" s="48" t="s">
        <v>147</v>
      </c>
      <c r="D158" s="48" t="s">
        <v>145</v>
      </c>
      <c r="E158" s="55" t="s">
        <v>565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11</v>
      </c>
      <c r="B159" s="40" t="s">
        <v>599</v>
      </c>
      <c r="C159" s="24" t="s">
        <v>147</v>
      </c>
      <c r="D159" s="24" t="s">
        <v>145</v>
      </c>
      <c r="E159" s="52" t="s">
        <v>565</v>
      </c>
      <c r="F159" s="43" t="s">
        <v>12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13</v>
      </c>
      <c r="B160" s="40" t="s">
        <v>599</v>
      </c>
      <c r="C160" s="24" t="s">
        <v>147</v>
      </c>
      <c r="D160" s="24" t="s">
        <v>145</v>
      </c>
      <c r="E160" s="52" t="s">
        <v>565</v>
      </c>
      <c r="F160" s="43" t="s">
        <v>644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242</v>
      </c>
      <c r="B161" s="40" t="s">
        <v>599</v>
      </c>
      <c r="C161" s="24" t="s">
        <v>147</v>
      </c>
      <c r="D161" s="24" t="s">
        <v>145</v>
      </c>
      <c r="E161" s="52" t="s">
        <v>565</v>
      </c>
      <c r="F161" s="25" t="s">
        <v>161</v>
      </c>
      <c r="G161" s="150">
        <v>566.65</v>
      </c>
      <c r="H161" s="150">
        <v>333.76</v>
      </c>
    </row>
    <row r="162" spans="1:8" s="145" customFormat="1" ht="26.25" customHeight="1">
      <c r="A162" s="190" t="s">
        <v>66</v>
      </c>
      <c r="B162" s="40" t="s">
        <v>599</v>
      </c>
      <c r="C162" s="48" t="s">
        <v>147</v>
      </c>
      <c r="D162" s="48" t="s">
        <v>145</v>
      </c>
      <c r="E162" s="55" t="s">
        <v>566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11</v>
      </c>
      <c r="B163" s="40" t="s">
        <v>599</v>
      </c>
      <c r="C163" s="24" t="s">
        <v>147</v>
      </c>
      <c r="D163" s="24" t="s">
        <v>145</v>
      </c>
      <c r="E163" s="52" t="s">
        <v>566</v>
      </c>
      <c r="F163" s="43" t="s">
        <v>12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13</v>
      </c>
      <c r="B164" s="40" t="s">
        <v>599</v>
      </c>
      <c r="C164" s="24" t="s">
        <v>147</v>
      </c>
      <c r="D164" s="24" t="s">
        <v>145</v>
      </c>
      <c r="E164" s="52" t="s">
        <v>566</v>
      </c>
      <c r="F164" s="43" t="s">
        <v>644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242</v>
      </c>
      <c r="B165" s="40" t="s">
        <v>599</v>
      </c>
      <c r="C165" s="24" t="s">
        <v>147</v>
      </c>
      <c r="D165" s="24" t="s">
        <v>145</v>
      </c>
      <c r="E165" s="52" t="s">
        <v>566</v>
      </c>
      <c r="F165" s="25" t="s">
        <v>161</v>
      </c>
      <c r="G165" s="150">
        <v>68</v>
      </c>
      <c r="H165" s="150">
        <v>68</v>
      </c>
    </row>
    <row r="166" spans="1:8" s="145" customFormat="1" ht="15.75" customHeight="1" hidden="1">
      <c r="A166" s="16" t="s">
        <v>67</v>
      </c>
      <c r="B166" s="40" t="s">
        <v>599</v>
      </c>
      <c r="C166" s="48" t="s">
        <v>147</v>
      </c>
      <c r="D166" s="48" t="s">
        <v>145</v>
      </c>
      <c r="E166" s="55" t="s">
        <v>567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11</v>
      </c>
      <c r="B167" s="40" t="s">
        <v>599</v>
      </c>
      <c r="C167" s="24" t="s">
        <v>147</v>
      </c>
      <c r="D167" s="24" t="s">
        <v>145</v>
      </c>
      <c r="E167" s="52" t="s">
        <v>567</v>
      </c>
      <c r="F167" s="43" t="s">
        <v>12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13</v>
      </c>
      <c r="B168" s="40" t="s">
        <v>599</v>
      </c>
      <c r="C168" s="24" t="s">
        <v>147</v>
      </c>
      <c r="D168" s="24" t="s">
        <v>145</v>
      </c>
      <c r="E168" s="52" t="s">
        <v>567</v>
      </c>
      <c r="F168" s="43" t="s">
        <v>644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242</v>
      </c>
      <c r="B169" s="40" t="s">
        <v>599</v>
      </c>
      <c r="C169" s="24" t="s">
        <v>147</v>
      </c>
      <c r="D169" s="24" t="s">
        <v>145</v>
      </c>
      <c r="E169" s="52" t="s">
        <v>567</v>
      </c>
      <c r="F169" s="25" t="s">
        <v>161</v>
      </c>
      <c r="G169" s="150"/>
      <c r="H169" s="150"/>
    </row>
    <row r="170" spans="1:8" s="145" customFormat="1" ht="15" customHeight="1">
      <c r="A170" s="49" t="s">
        <v>177</v>
      </c>
      <c r="B170" s="47" t="s">
        <v>599</v>
      </c>
      <c r="C170" s="48" t="s">
        <v>147</v>
      </c>
      <c r="D170" s="48" t="s">
        <v>145</v>
      </c>
      <c r="E170" s="55" t="s">
        <v>568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11</v>
      </c>
      <c r="B171" s="40" t="s">
        <v>599</v>
      </c>
      <c r="C171" s="29" t="s">
        <v>147</v>
      </c>
      <c r="D171" s="29" t="s">
        <v>145</v>
      </c>
      <c r="E171" s="75" t="s">
        <v>568</v>
      </c>
      <c r="F171" s="43" t="s">
        <v>12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13</v>
      </c>
      <c r="B172" s="40" t="s">
        <v>599</v>
      </c>
      <c r="C172" s="29" t="s">
        <v>147</v>
      </c>
      <c r="D172" s="29" t="s">
        <v>145</v>
      </c>
      <c r="E172" s="75" t="s">
        <v>568</v>
      </c>
      <c r="F172" s="43" t="s">
        <v>644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242</v>
      </c>
      <c r="B173" s="40" t="s">
        <v>599</v>
      </c>
      <c r="C173" s="24" t="s">
        <v>147</v>
      </c>
      <c r="D173" s="24" t="s">
        <v>145</v>
      </c>
      <c r="E173" s="75" t="s">
        <v>568</v>
      </c>
      <c r="F173" s="25" t="s">
        <v>161</v>
      </c>
      <c r="G173" s="150">
        <v>80</v>
      </c>
      <c r="H173" s="150">
        <v>80</v>
      </c>
    </row>
    <row r="174" spans="1:8" s="145" customFormat="1" ht="27.75" customHeight="1">
      <c r="A174" s="49" t="s">
        <v>68</v>
      </c>
      <c r="B174" s="47" t="s">
        <v>599</v>
      </c>
      <c r="C174" s="48" t="s">
        <v>147</v>
      </c>
      <c r="D174" s="48" t="s">
        <v>145</v>
      </c>
      <c r="E174" s="55" t="s">
        <v>569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11</v>
      </c>
      <c r="B175" s="40" t="s">
        <v>599</v>
      </c>
      <c r="C175" s="24" t="s">
        <v>147</v>
      </c>
      <c r="D175" s="24" t="s">
        <v>145</v>
      </c>
      <c r="E175" s="52" t="s">
        <v>569</v>
      </c>
      <c r="F175" s="43" t="s">
        <v>12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13</v>
      </c>
      <c r="B176" s="40" t="s">
        <v>599</v>
      </c>
      <c r="C176" s="24" t="s">
        <v>147</v>
      </c>
      <c r="D176" s="24" t="s">
        <v>145</v>
      </c>
      <c r="E176" s="52" t="s">
        <v>569</v>
      </c>
      <c r="F176" s="43" t="s">
        <v>644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242</v>
      </c>
      <c r="B177" s="40" t="s">
        <v>599</v>
      </c>
      <c r="C177" s="24" t="s">
        <v>147</v>
      </c>
      <c r="D177" s="24" t="s">
        <v>145</v>
      </c>
      <c r="E177" s="52" t="s">
        <v>569</v>
      </c>
      <c r="F177" s="25" t="s">
        <v>161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178</v>
      </c>
      <c r="B178" s="39" t="s">
        <v>599</v>
      </c>
      <c r="C178" s="207" t="s">
        <v>148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179</v>
      </c>
      <c r="B179" s="39" t="s">
        <v>599</v>
      </c>
      <c r="C179" s="36" t="s">
        <v>148</v>
      </c>
      <c r="D179" s="36" t="s">
        <v>142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608</v>
      </c>
      <c r="B180" s="62" t="s">
        <v>599</v>
      </c>
      <c r="C180" s="54" t="s">
        <v>148</v>
      </c>
      <c r="D180" s="54" t="s">
        <v>142</v>
      </c>
      <c r="E180" s="78" t="s">
        <v>486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609</v>
      </c>
      <c r="B181" s="40" t="s">
        <v>599</v>
      </c>
      <c r="C181" s="48" t="s">
        <v>148</v>
      </c>
      <c r="D181" s="48" t="s">
        <v>142</v>
      </c>
      <c r="E181" s="55" t="s">
        <v>618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610</v>
      </c>
      <c r="B182" s="40" t="s">
        <v>599</v>
      </c>
      <c r="C182" s="48" t="s">
        <v>148</v>
      </c>
      <c r="D182" s="48" t="s">
        <v>142</v>
      </c>
      <c r="E182" s="55" t="s">
        <v>34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7</v>
      </c>
      <c r="B183" s="40" t="s">
        <v>599</v>
      </c>
      <c r="C183" s="29" t="s">
        <v>148</v>
      </c>
      <c r="D183" s="29" t="s">
        <v>142</v>
      </c>
      <c r="E183" s="75" t="s">
        <v>34</v>
      </c>
      <c r="F183" s="25" t="s">
        <v>343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70</v>
      </c>
      <c r="B184" s="40" t="s">
        <v>599</v>
      </c>
      <c r="C184" s="24" t="s">
        <v>148</v>
      </c>
      <c r="D184" s="24" t="s">
        <v>142</v>
      </c>
      <c r="E184" s="52" t="s">
        <v>34</v>
      </c>
      <c r="F184" s="43" t="s">
        <v>212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49</v>
      </c>
      <c r="B185" s="40" t="s">
        <v>599</v>
      </c>
      <c r="C185" s="24" t="s">
        <v>148</v>
      </c>
      <c r="D185" s="24" t="s">
        <v>142</v>
      </c>
      <c r="E185" s="52" t="s">
        <v>34</v>
      </c>
      <c r="F185" s="24" t="s">
        <v>180</v>
      </c>
      <c r="G185" s="150">
        <v>3962</v>
      </c>
      <c r="H185" s="150">
        <v>3962</v>
      </c>
    </row>
    <row r="186" spans="1:8" ht="28.5" customHeight="1" hidden="1">
      <c r="A186" s="26" t="s">
        <v>50</v>
      </c>
      <c r="B186" s="40" t="s">
        <v>599</v>
      </c>
      <c r="C186" s="24" t="s">
        <v>148</v>
      </c>
      <c r="D186" s="24" t="s">
        <v>142</v>
      </c>
      <c r="E186" s="52" t="s">
        <v>34</v>
      </c>
      <c r="F186" s="24" t="s">
        <v>181</v>
      </c>
      <c r="G186" s="150">
        <v>3</v>
      </c>
      <c r="H186" s="150">
        <v>3</v>
      </c>
    </row>
    <row r="187" spans="1:8" ht="28.5" customHeight="1" hidden="1">
      <c r="A187" s="26" t="s">
        <v>51</v>
      </c>
      <c r="B187" s="40" t="s">
        <v>599</v>
      </c>
      <c r="C187" s="24" t="s">
        <v>148</v>
      </c>
      <c r="D187" s="24" t="s">
        <v>142</v>
      </c>
      <c r="E187" s="52" t="s">
        <v>34</v>
      </c>
      <c r="F187" s="24" t="s">
        <v>636</v>
      </c>
      <c r="G187" s="150">
        <v>1151.21</v>
      </c>
      <c r="H187" s="150">
        <v>1151.21</v>
      </c>
    </row>
    <row r="188" spans="1:8" ht="29.25" customHeight="1">
      <c r="A188" s="26" t="s">
        <v>611</v>
      </c>
      <c r="B188" s="40" t="s">
        <v>599</v>
      </c>
      <c r="C188" s="24" t="s">
        <v>148</v>
      </c>
      <c r="D188" s="24" t="s">
        <v>142</v>
      </c>
      <c r="E188" s="52" t="s">
        <v>35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11</v>
      </c>
      <c r="B189" s="40" t="s">
        <v>599</v>
      </c>
      <c r="C189" s="24" t="s">
        <v>148</v>
      </c>
      <c r="D189" s="24" t="s">
        <v>142</v>
      </c>
      <c r="E189" s="52" t="s">
        <v>35</v>
      </c>
      <c r="F189" s="24" t="s">
        <v>12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13</v>
      </c>
      <c r="B190" s="40" t="s">
        <v>599</v>
      </c>
      <c r="C190" s="24" t="s">
        <v>148</v>
      </c>
      <c r="D190" s="24" t="s">
        <v>142</v>
      </c>
      <c r="E190" s="52" t="s">
        <v>35</v>
      </c>
      <c r="F190" s="24" t="s">
        <v>644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159</v>
      </c>
      <c r="B191" s="40" t="s">
        <v>599</v>
      </c>
      <c r="C191" s="24" t="s">
        <v>148</v>
      </c>
      <c r="D191" s="24" t="s">
        <v>142</v>
      </c>
      <c r="E191" s="52" t="s">
        <v>35</v>
      </c>
      <c r="F191" s="24" t="s">
        <v>160</v>
      </c>
      <c r="G191" s="186">
        <v>40.11</v>
      </c>
      <c r="H191" s="186">
        <v>40.11</v>
      </c>
    </row>
    <row r="192" spans="1:9" ht="27" customHeight="1">
      <c r="A192" s="26" t="s">
        <v>242</v>
      </c>
      <c r="B192" s="40" t="s">
        <v>599</v>
      </c>
      <c r="C192" s="24" t="s">
        <v>148</v>
      </c>
      <c r="D192" s="24" t="s">
        <v>142</v>
      </c>
      <c r="E192" s="52" t="s">
        <v>35</v>
      </c>
      <c r="F192" s="24" t="s">
        <v>161</v>
      </c>
      <c r="G192" s="186">
        <v>1242.46</v>
      </c>
      <c r="H192" s="186">
        <v>1240.39</v>
      </c>
      <c r="I192" s="176"/>
    </row>
    <row r="193" spans="1:9" ht="16.5" customHeight="1">
      <c r="A193" s="26" t="s">
        <v>470</v>
      </c>
      <c r="B193" s="40" t="s">
        <v>599</v>
      </c>
      <c r="C193" s="24" t="s">
        <v>148</v>
      </c>
      <c r="D193" s="24" t="s">
        <v>142</v>
      </c>
      <c r="E193" s="52" t="s">
        <v>35</v>
      </c>
      <c r="F193" s="24" t="s">
        <v>14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648</v>
      </c>
      <c r="B194" s="40" t="s">
        <v>599</v>
      </c>
      <c r="C194" s="24" t="s">
        <v>148</v>
      </c>
      <c r="D194" s="24" t="s">
        <v>142</v>
      </c>
      <c r="E194" s="52" t="s">
        <v>35</v>
      </c>
      <c r="F194" s="24" t="s">
        <v>647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162</v>
      </c>
      <c r="B195" s="40" t="s">
        <v>599</v>
      </c>
      <c r="C195" s="24" t="s">
        <v>148</v>
      </c>
      <c r="D195" s="24" t="s">
        <v>142</v>
      </c>
      <c r="E195" s="52" t="s">
        <v>35</v>
      </c>
      <c r="F195" s="24" t="s">
        <v>649</v>
      </c>
      <c r="G195" s="150">
        <v>10</v>
      </c>
      <c r="H195" s="150">
        <v>10</v>
      </c>
    </row>
    <row r="196" spans="1:8" s="145" customFormat="1" ht="29.25" customHeight="1">
      <c r="A196" s="49" t="s">
        <v>612</v>
      </c>
      <c r="B196" s="40" t="s">
        <v>599</v>
      </c>
      <c r="C196" s="48" t="s">
        <v>148</v>
      </c>
      <c r="D196" s="48" t="s">
        <v>142</v>
      </c>
      <c r="E196" s="55" t="s">
        <v>36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7</v>
      </c>
      <c r="B197" s="40" t="s">
        <v>599</v>
      </c>
      <c r="C197" s="24" t="s">
        <v>148</v>
      </c>
      <c r="D197" s="24" t="s">
        <v>142</v>
      </c>
      <c r="E197" s="52" t="s">
        <v>37</v>
      </c>
      <c r="F197" s="43" t="s">
        <v>343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70</v>
      </c>
      <c r="B198" s="40" t="s">
        <v>599</v>
      </c>
      <c r="C198" s="24" t="s">
        <v>148</v>
      </c>
      <c r="D198" s="24" t="s">
        <v>142</v>
      </c>
      <c r="E198" s="52" t="s">
        <v>37</v>
      </c>
      <c r="F198" s="43" t="s">
        <v>212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49</v>
      </c>
      <c r="B199" s="40" t="s">
        <v>599</v>
      </c>
      <c r="C199" s="24" t="s">
        <v>148</v>
      </c>
      <c r="D199" s="24" t="s">
        <v>142</v>
      </c>
      <c r="E199" s="52" t="s">
        <v>37</v>
      </c>
      <c r="F199" s="24" t="s">
        <v>180</v>
      </c>
      <c r="G199" s="150">
        <v>858.3</v>
      </c>
      <c r="H199" s="150">
        <v>858.3</v>
      </c>
    </row>
    <row r="200" spans="1:8" ht="27.75" customHeight="1" hidden="1">
      <c r="A200" s="26" t="s">
        <v>50</v>
      </c>
      <c r="B200" s="40" t="s">
        <v>599</v>
      </c>
      <c r="C200" s="24" t="s">
        <v>148</v>
      </c>
      <c r="D200" s="24" t="s">
        <v>142</v>
      </c>
      <c r="E200" s="52" t="s">
        <v>37</v>
      </c>
      <c r="F200" s="24" t="s">
        <v>181</v>
      </c>
      <c r="G200" s="150">
        <v>1</v>
      </c>
      <c r="H200" s="150">
        <v>1</v>
      </c>
    </row>
    <row r="201" spans="1:8" ht="27.75" customHeight="1" hidden="1">
      <c r="A201" s="26" t="s">
        <v>51</v>
      </c>
      <c r="B201" s="40" t="s">
        <v>599</v>
      </c>
      <c r="C201" s="24" t="s">
        <v>148</v>
      </c>
      <c r="D201" s="24" t="s">
        <v>142</v>
      </c>
      <c r="E201" s="52" t="s">
        <v>37</v>
      </c>
      <c r="F201" s="24" t="s">
        <v>636</v>
      </c>
      <c r="G201" s="150">
        <v>264.18</v>
      </c>
      <c r="H201" s="150">
        <v>244.18</v>
      </c>
    </row>
    <row r="202" spans="1:8" ht="27.75" customHeight="1">
      <c r="A202" s="26" t="s">
        <v>613</v>
      </c>
      <c r="B202" s="40" t="s">
        <v>599</v>
      </c>
      <c r="C202" s="24" t="s">
        <v>148</v>
      </c>
      <c r="D202" s="24" t="s">
        <v>142</v>
      </c>
      <c r="E202" s="52" t="s">
        <v>39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11</v>
      </c>
      <c r="B203" s="40" t="s">
        <v>599</v>
      </c>
      <c r="C203" s="24" t="s">
        <v>148</v>
      </c>
      <c r="D203" s="24" t="s">
        <v>142</v>
      </c>
      <c r="E203" s="52" t="s">
        <v>39</v>
      </c>
      <c r="F203" s="24" t="s">
        <v>12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13</v>
      </c>
      <c r="B204" s="40" t="s">
        <v>599</v>
      </c>
      <c r="C204" s="24" t="s">
        <v>148</v>
      </c>
      <c r="D204" s="24" t="s">
        <v>142</v>
      </c>
      <c r="E204" s="52" t="s">
        <v>39</v>
      </c>
      <c r="F204" s="24" t="s">
        <v>644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159</v>
      </c>
      <c r="B205" s="40" t="s">
        <v>599</v>
      </c>
      <c r="C205" s="24" t="s">
        <v>148</v>
      </c>
      <c r="D205" s="24" t="s">
        <v>142</v>
      </c>
      <c r="E205" s="52" t="s">
        <v>39</v>
      </c>
      <c r="F205" s="24" t="s">
        <v>160</v>
      </c>
      <c r="G205" s="150">
        <v>16.81</v>
      </c>
      <c r="H205" s="186">
        <v>16.818</v>
      </c>
    </row>
    <row r="206" spans="1:8" ht="26.25" customHeight="1" hidden="1">
      <c r="A206" s="26" t="s">
        <v>242</v>
      </c>
      <c r="B206" s="40" t="s">
        <v>599</v>
      </c>
      <c r="C206" s="24" t="s">
        <v>148</v>
      </c>
      <c r="D206" s="24" t="s">
        <v>142</v>
      </c>
      <c r="E206" s="52" t="s">
        <v>39</v>
      </c>
      <c r="F206" s="24" t="s">
        <v>161</v>
      </c>
      <c r="G206" s="150">
        <v>262</v>
      </c>
      <c r="H206" s="211">
        <v>269.17</v>
      </c>
    </row>
    <row r="207" spans="1:11" ht="42" customHeight="1">
      <c r="A207" s="49" t="s">
        <v>614</v>
      </c>
      <c r="B207" s="40" t="s">
        <v>599</v>
      </c>
      <c r="C207" s="24" t="s">
        <v>148</v>
      </c>
      <c r="D207" s="24" t="s">
        <v>142</v>
      </c>
      <c r="E207" s="52" t="s">
        <v>40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615</v>
      </c>
      <c r="B208" s="40" t="s">
        <v>599</v>
      </c>
      <c r="C208" s="24" t="s">
        <v>148</v>
      </c>
      <c r="D208" s="24" t="s">
        <v>142</v>
      </c>
      <c r="E208" s="52" t="s">
        <v>41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7</v>
      </c>
      <c r="B209" s="40" t="s">
        <v>599</v>
      </c>
      <c r="C209" s="24" t="s">
        <v>148</v>
      </c>
      <c r="D209" s="24" t="s">
        <v>142</v>
      </c>
      <c r="E209" s="52" t="s">
        <v>41</v>
      </c>
      <c r="F209" s="43" t="s">
        <v>343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70</v>
      </c>
      <c r="B210" s="40" t="s">
        <v>599</v>
      </c>
      <c r="C210" s="24" t="s">
        <v>148</v>
      </c>
      <c r="D210" s="24" t="s">
        <v>142</v>
      </c>
      <c r="E210" s="52" t="s">
        <v>41</v>
      </c>
      <c r="F210" s="43" t="s">
        <v>212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49</v>
      </c>
      <c r="B211" s="40" t="s">
        <v>599</v>
      </c>
      <c r="C211" s="24" t="s">
        <v>148</v>
      </c>
      <c r="D211" s="24" t="s">
        <v>142</v>
      </c>
      <c r="E211" s="52" t="s">
        <v>41</v>
      </c>
      <c r="F211" s="24" t="s">
        <v>180</v>
      </c>
      <c r="G211" s="150">
        <v>140.9</v>
      </c>
      <c r="H211" s="150">
        <v>140.9</v>
      </c>
    </row>
    <row r="212" spans="1:8" ht="29.25" customHeight="1" hidden="1">
      <c r="A212" s="26" t="s">
        <v>243</v>
      </c>
      <c r="B212" s="40" t="s">
        <v>342</v>
      </c>
      <c r="C212" s="24" t="s">
        <v>148</v>
      </c>
      <c r="D212" s="24" t="s">
        <v>142</v>
      </c>
      <c r="E212" s="52" t="s">
        <v>41</v>
      </c>
      <c r="F212" s="24" t="s">
        <v>181</v>
      </c>
      <c r="G212" s="150"/>
      <c r="H212" s="150"/>
    </row>
    <row r="213" spans="1:8" ht="29.25" customHeight="1" hidden="1">
      <c r="A213" s="26" t="s">
        <v>51</v>
      </c>
      <c r="B213" s="40" t="s">
        <v>599</v>
      </c>
      <c r="C213" s="24" t="s">
        <v>148</v>
      </c>
      <c r="D213" s="24" t="s">
        <v>142</v>
      </c>
      <c r="E213" s="52" t="s">
        <v>41</v>
      </c>
      <c r="F213" s="24" t="s">
        <v>636</v>
      </c>
      <c r="G213" s="150">
        <v>27.5</v>
      </c>
      <c r="H213" s="150">
        <v>27.5</v>
      </c>
    </row>
    <row r="214" spans="1:8" s="191" customFormat="1" ht="27" customHeight="1">
      <c r="A214" s="212" t="s">
        <v>656</v>
      </c>
      <c r="B214" s="62" t="s">
        <v>599</v>
      </c>
      <c r="C214" s="54" t="s">
        <v>148</v>
      </c>
      <c r="D214" s="54" t="s">
        <v>142</v>
      </c>
      <c r="E214" s="78" t="s">
        <v>559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69</v>
      </c>
      <c r="B215" s="40" t="s">
        <v>599</v>
      </c>
      <c r="C215" s="48" t="s">
        <v>182</v>
      </c>
      <c r="D215" s="48" t="s">
        <v>142</v>
      </c>
      <c r="E215" s="55" t="s">
        <v>570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11</v>
      </c>
      <c r="B216" s="40" t="s">
        <v>599</v>
      </c>
      <c r="C216" s="24" t="s">
        <v>148</v>
      </c>
      <c r="D216" s="24" t="s">
        <v>142</v>
      </c>
      <c r="E216" s="52" t="s">
        <v>570</v>
      </c>
      <c r="F216" s="43" t="s">
        <v>12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13</v>
      </c>
      <c r="B217" s="40" t="s">
        <v>599</v>
      </c>
      <c r="C217" s="24" t="s">
        <v>148</v>
      </c>
      <c r="D217" s="24" t="s">
        <v>142</v>
      </c>
      <c r="E217" s="52" t="s">
        <v>570</v>
      </c>
      <c r="F217" s="43" t="s">
        <v>644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242</v>
      </c>
      <c r="B218" s="40" t="s">
        <v>599</v>
      </c>
      <c r="C218" s="24" t="s">
        <v>148</v>
      </c>
      <c r="D218" s="24" t="s">
        <v>142</v>
      </c>
      <c r="E218" s="52" t="s">
        <v>570</v>
      </c>
      <c r="F218" s="24" t="s">
        <v>161</v>
      </c>
      <c r="G218" s="150">
        <v>81</v>
      </c>
      <c r="H218" s="150">
        <v>81</v>
      </c>
    </row>
    <row r="219" spans="1:8" ht="14.25" customHeight="1">
      <c r="A219" s="198" t="s">
        <v>186</v>
      </c>
      <c r="B219" s="39" t="s">
        <v>599</v>
      </c>
      <c r="C219" s="207" t="s">
        <v>187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188</v>
      </c>
      <c r="B220" s="39" t="s">
        <v>599</v>
      </c>
      <c r="C220" s="36" t="s">
        <v>187</v>
      </c>
      <c r="D220" s="36" t="s">
        <v>142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656</v>
      </c>
      <c r="B221" s="62" t="s">
        <v>599</v>
      </c>
      <c r="C221" s="54" t="s">
        <v>187</v>
      </c>
      <c r="D221" s="54" t="s">
        <v>142</v>
      </c>
      <c r="E221" s="78" t="s">
        <v>559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193</v>
      </c>
      <c r="B222" s="40" t="s">
        <v>599</v>
      </c>
      <c r="C222" s="48" t="s">
        <v>187</v>
      </c>
      <c r="D222" s="48" t="s">
        <v>142</v>
      </c>
      <c r="E222" s="55" t="s">
        <v>577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56</v>
      </c>
      <c r="B223" s="40" t="s">
        <v>599</v>
      </c>
      <c r="C223" s="24" t="s">
        <v>187</v>
      </c>
      <c r="D223" s="24" t="s">
        <v>142</v>
      </c>
      <c r="E223" s="52" t="s">
        <v>577</v>
      </c>
      <c r="F223" s="24" t="s">
        <v>57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126</v>
      </c>
      <c r="B224" s="40" t="s">
        <v>599</v>
      </c>
      <c r="C224" s="24" t="s">
        <v>187</v>
      </c>
      <c r="D224" s="24" t="s">
        <v>142</v>
      </c>
      <c r="E224" s="52" t="s">
        <v>577</v>
      </c>
      <c r="F224" s="24" t="s">
        <v>342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244</v>
      </c>
      <c r="B225" s="40" t="s">
        <v>599</v>
      </c>
      <c r="C225" s="24" t="s">
        <v>187</v>
      </c>
      <c r="D225" s="24" t="s">
        <v>142</v>
      </c>
      <c r="E225" s="52" t="s">
        <v>577</v>
      </c>
      <c r="F225" s="24" t="s">
        <v>194</v>
      </c>
      <c r="G225" s="216">
        <v>86.4</v>
      </c>
      <c r="H225" s="216">
        <v>86.4</v>
      </c>
    </row>
    <row r="226" spans="1:8" s="72" customFormat="1" ht="14.25" customHeight="1">
      <c r="A226" s="192" t="s">
        <v>183</v>
      </c>
      <c r="B226" s="39" t="s">
        <v>599</v>
      </c>
      <c r="C226" s="207" t="s">
        <v>185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184</v>
      </c>
      <c r="B227" s="39" t="s">
        <v>599</v>
      </c>
      <c r="C227" s="36" t="s">
        <v>185</v>
      </c>
      <c r="D227" s="36" t="s">
        <v>143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656</v>
      </c>
      <c r="B228" s="62" t="s">
        <v>599</v>
      </c>
      <c r="C228" s="54" t="s">
        <v>185</v>
      </c>
      <c r="D228" s="54" t="s">
        <v>143</v>
      </c>
      <c r="E228" s="78" t="s">
        <v>559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58</v>
      </c>
      <c r="B229" s="47" t="s">
        <v>599</v>
      </c>
      <c r="C229" s="48" t="s">
        <v>185</v>
      </c>
      <c r="D229" s="48" t="s">
        <v>143</v>
      </c>
      <c r="E229" s="55" t="s">
        <v>59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11</v>
      </c>
      <c r="B230" s="40" t="s">
        <v>599</v>
      </c>
      <c r="C230" s="29" t="s">
        <v>185</v>
      </c>
      <c r="D230" s="29" t="s">
        <v>143</v>
      </c>
      <c r="E230" s="52" t="s">
        <v>59</v>
      </c>
      <c r="F230" s="29" t="s">
        <v>12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13</v>
      </c>
      <c r="B231" s="40" t="s">
        <v>599</v>
      </c>
      <c r="C231" s="29" t="s">
        <v>185</v>
      </c>
      <c r="D231" s="29" t="s">
        <v>143</v>
      </c>
      <c r="E231" s="52" t="s">
        <v>59</v>
      </c>
      <c r="F231" s="29" t="s">
        <v>644</v>
      </c>
      <c r="G231" s="144">
        <f t="shared" si="25"/>
        <v>357.41</v>
      </c>
      <c r="H231" s="337">
        <f t="shared" si="25"/>
        <v>364.9</v>
      </c>
      <c r="J231" s="151"/>
      <c r="K231" s="151"/>
    </row>
    <row r="232" spans="1:8" s="145" customFormat="1" ht="29.25" customHeight="1">
      <c r="A232" s="26" t="s">
        <v>242</v>
      </c>
      <c r="B232" s="40" t="s">
        <v>599</v>
      </c>
      <c r="C232" s="29" t="s">
        <v>185</v>
      </c>
      <c r="D232" s="29" t="s">
        <v>143</v>
      </c>
      <c r="E232" s="52" t="s">
        <v>59</v>
      </c>
      <c r="F232" s="29" t="s">
        <v>161</v>
      </c>
      <c r="G232" s="218">
        <v>357.41</v>
      </c>
      <c r="H232" s="338">
        <v>364.9</v>
      </c>
    </row>
    <row r="233" spans="1:8" s="145" customFormat="1" ht="57" customHeight="1" hidden="1">
      <c r="A233" s="219" t="s">
        <v>60</v>
      </c>
      <c r="B233" s="40" t="s">
        <v>342</v>
      </c>
      <c r="C233" s="48" t="s">
        <v>185</v>
      </c>
      <c r="D233" s="48" t="s">
        <v>143</v>
      </c>
      <c r="E233" s="55" t="s">
        <v>61</v>
      </c>
      <c r="F233" s="55"/>
      <c r="G233" s="144">
        <f aca="true" t="shared" si="26" ref="G233:H235">G234</f>
        <v>0</v>
      </c>
      <c r="H233" s="337">
        <f t="shared" si="26"/>
        <v>0</v>
      </c>
    </row>
    <row r="234" spans="1:8" s="145" customFormat="1" ht="29.25" customHeight="1" hidden="1">
      <c r="A234" s="28" t="s">
        <v>11</v>
      </c>
      <c r="B234" s="40" t="s">
        <v>342</v>
      </c>
      <c r="C234" s="29" t="s">
        <v>185</v>
      </c>
      <c r="D234" s="29" t="s">
        <v>143</v>
      </c>
      <c r="E234" s="75" t="s">
        <v>61</v>
      </c>
      <c r="F234" s="29" t="s">
        <v>12</v>
      </c>
      <c r="G234" s="218">
        <f t="shared" si="26"/>
        <v>0</v>
      </c>
      <c r="H234" s="338">
        <f t="shared" si="26"/>
        <v>0</v>
      </c>
    </row>
    <row r="235" spans="1:8" s="145" customFormat="1" ht="29.25" customHeight="1" hidden="1">
      <c r="A235" s="131" t="s">
        <v>13</v>
      </c>
      <c r="B235" s="40" t="s">
        <v>342</v>
      </c>
      <c r="C235" s="29" t="s">
        <v>185</v>
      </c>
      <c r="D235" s="29" t="s">
        <v>143</v>
      </c>
      <c r="E235" s="75" t="s">
        <v>61</v>
      </c>
      <c r="F235" s="29" t="s">
        <v>644</v>
      </c>
      <c r="G235" s="218">
        <f t="shared" si="26"/>
        <v>0</v>
      </c>
      <c r="H235" s="338">
        <f t="shared" si="26"/>
        <v>0</v>
      </c>
    </row>
    <row r="236" spans="1:8" s="145" customFormat="1" ht="29.25" customHeight="1" hidden="1">
      <c r="A236" s="26" t="s">
        <v>242</v>
      </c>
      <c r="B236" s="40" t="s">
        <v>342</v>
      </c>
      <c r="C236" s="29" t="s">
        <v>185</v>
      </c>
      <c r="D236" s="29" t="s">
        <v>143</v>
      </c>
      <c r="E236" s="75" t="s">
        <v>61</v>
      </c>
      <c r="F236" s="29" t="s">
        <v>161</v>
      </c>
      <c r="G236" s="218"/>
      <c r="H236" s="338"/>
    </row>
    <row r="237" spans="1:8" s="145" customFormat="1" ht="21" customHeight="1">
      <c r="A237" s="122" t="s">
        <v>397</v>
      </c>
      <c r="B237" s="39" t="s">
        <v>599</v>
      </c>
      <c r="C237" s="36" t="s">
        <v>153</v>
      </c>
      <c r="D237" s="36" t="s">
        <v>142</v>
      </c>
      <c r="E237" s="154" t="s">
        <v>399</v>
      </c>
      <c r="F237" s="29"/>
      <c r="G237" s="197">
        <f>G238</f>
        <v>80</v>
      </c>
      <c r="H237" s="197">
        <f>H238</f>
        <v>3</v>
      </c>
    </row>
    <row r="238" spans="1:8" s="145" customFormat="1" ht="23.25" customHeight="1">
      <c r="A238" s="215" t="s">
        <v>398</v>
      </c>
      <c r="B238" s="40" t="s">
        <v>599</v>
      </c>
      <c r="C238" s="29" t="s">
        <v>153</v>
      </c>
      <c r="D238" s="29" t="s">
        <v>142</v>
      </c>
      <c r="E238" s="75" t="s">
        <v>399</v>
      </c>
      <c r="F238" s="29" t="s">
        <v>400</v>
      </c>
      <c r="G238" s="218">
        <f>G239</f>
        <v>80</v>
      </c>
      <c r="H238" s="218">
        <f>H239</f>
        <v>3</v>
      </c>
    </row>
    <row r="239" spans="1:8" s="145" customFormat="1" ht="29.25" customHeight="1">
      <c r="A239" s="215"/>
      <c r="B239" s="40" t="s">
        <v>599</v>
      </c>
      <c r="C239" s="29" t="s">
        <v>153</v>
      </c>
      <c r="D239" s="29" t="s">
        <v>142</v>
      </c>
      <c r="E239" s="75" t="s">
        <v>399</v>
      </c>
      <c r="F239" s="29" t="s">
        <v>401</v>
      </c>
      <c r="G239" s="218">
        <v>80</v>
      </c>
      <c r="H239" s="338">
        <v>3</v>
      </c>
    </row>
    <row r="240" spans="1:8" s="72" customFormat="1" ht="39" customHeight="1" hidden="1">
      <c r="A240" s="220" t="s">
        <v>196</v>
      </c>
      <c r="B240" s="39" t="s">
        <v>599</v>
      </c>
      <c r="C240" s="207" t="s">
        <v>199</v>
      </c>
      <c r="D240" s="207"/>
      <c r="E240" s="52"/>
      <c r="F240" s="207"/>
      <c r="G240" s="221">
        <f>G241</f>
        <v>0</v>
      </c>
      <c r="H240" s="339">
        <f>H241</f>
        <v>0</v>
      </c>
    </row>
    <row r="241" spans="1:8" s="72" customFormat="1" ht="15.75" customHeight="1" hidden="1">
      <c r="A241" s="58" t="s">
        <v>197</v>
      </c>
      <c r="B241" s="39" t="s">
        <v>599</v>
      </c>
      <c r="C241" s="36" t="s">
        <v>199</v>
      </c>
      <c r="D241" s="36" t="s">
        <v>145</v>
      </c>
      <c r="E241" s="154"/>
      <c r="F241" s="36"/>
      <c r="G241" s="142">
        <f>G243+G245+G247</f>
        <v>0</v>
      </c>
      <c r="H241" s="340">
        <f>H243+H245+H247</f>
        <v>0</v>
      </c>
    </row>
    <row r="242" spans="1:8" ht="27.75" customHeight="1" hidden="1">
      <c r="A242" s="81" t="s">
        <v>656</v>
      </c>
      <c r="B242" s="62" t="s">
        <v>599</v>
      </c>
      <c r="C242" s="54" t="s">
        <v>185</v>
      </c>
      <c r="D242" s="54" t="s">
        <v>143</v>
      </c>
      <c r="E242" s="78" t="s">
        <v>559</v>
      </c>
      <c r="F242" s="24"/>
      <c r="G242" s="150">
        <f>G243+G245+G247</f>
        <v>0</v>
      </c>
      <c r="H242" s="341">
        <f>H243+H245+H247</f>
        <v>0</v>
      </c>
    </row>
    <row r="243" spans="1:8" s="145" customFormat="1" ht="30.75" customHeight="1" hidden="1">
      <c r="A243" s="49" t="s">
        <v>592</v>
      </c>
      <c r="B243" s="47" t="s">
        <v>599</v>
      </c>
      <c r="C243" s="48" t="s">
        <v>199</v>
      </c>
      <c r="D243" s="48" t="s">
        <v>145</v>
      </c>
      <c r="E243" s="55" t="s">
        <v>578</v>
      </c>
      <c r="F243" s="48"/>
      <c r="G243" s="144">
        <f>G244</f>
        <v>0</v>
      </c>
      <c r="H243" s="337">
        <f>H244</f>
        <v>0</v>
      </c>
    </row>
    <row r="244" spans="1:8" ht="16.5" customHeight="1" hidden="1">
      <c r="A244" s="26" t="s">
        <v>340</v>
      </c>
      <c r="B244" s="40" t="s">
        <v>599</v>
      </c>
      <c r="C244" s="24" t="s">
        <v>199</v>
      </c>
      <c r="D244" s="24" t="s">
        <v>145</v>
      </c>
      <c r="E244" s="52" t="s">
        <v>578</v>
      </c>
      <c r="F244" s="24" t="s">
        <v>155</v>
      </c>
      <c r="G244" s="150"/>
      <c r="H244" s="341"/>
    </row>
    <row r="245" spans="1:8" s="145" customFormat="1" ht="42" customHeight="1" hidden="1">
      <c r="A245" s="49" t="s">
        <v>62</v>
      </c>
      <c r="B245" s="47" t="s">
        <v>599</v>
      </c>
      <c r="C245" s="48" t="s">
        <v>199</v>
      </c>
      <c r="D245" s="48" t="s">
        <v>145</v>
      </c>
      <c r="E245" s="55" t="s">
        <v>579</v>
      </c>
      <c r="F245" s="48"/>
      <c r="G245" s="144">
        <f>G246</f>
        <v>0</v>
      </c>
      <c r="H245" s="337">
        <f>H246</f>
        <v>0</v>
      </c>
    </row>
    <row r="246" spans="1:8" ht="17.25" customHeight="1" hidden="1">
      <c r="A246" s="26" t="s">
        <v>340</v>
      </c>
      <c r="B246" s="40" t="s">
        <v>599</v>
      </c>
      <c r="C246" s="24" t="s">
        <v>199</v>
      </c>
      <c r="D246" s="24" t="s">
        <v>145</v>
      </c>
      <c r="E246" s="52" t="s">
        <v>579</v>
      </c>
      <c r="F246" s="24" t="s">
        <v>155</v>
      </c>
      <c r="G246" s="150"/>
      <c r="H246" s="341"/>
    </row>
    <row r="247" spans="1:8" s="145" customFormat="1" ht="28.5" customHeight="1" hidden="1">
      <c r="A247" s="49" t="s">
        <v>593</v>
      </c>
      <c r="B247" s="47" t="s">
        <v>599</v>
      </c>
      <c r="C247" s="48" t="s">
        <v>199</v>
      </c>
      <c r="D247" s="48" t="s">
        <v>145</v>
      </c>
      <c r="E247" s="55" t="s">
        <v>580</v>
      </c>
      <c r="F247" s="48"/>
      <c r="G247" s="144">
        <f>G248</f>
        <v>0</v>
      </c>
      <c r="H247" s="337">
        <f>H248</f>
        <v>0</v>
      </c>
    </row>
    <row r="248" spans="1:8" ht="17.25" customHeight="1" hidden="1">
      <c r="A248" s="26" t="s">
        <v>340</v>
      </c>
      <c r="B248" s="40" t="s">
        <v>599</v>
      </c>
      <c r="C248" s="24" t="s">
        <v>199</v>
      </c>
      <c r="D248" s="24" t="s">
        <v>145</v>
      </c>
      <c r="E248" s="52" t="s">
        <v>580</v>
      </c>
      <c r="F248" s="24" t="s">
        <v>155</v>
      </c>
      <c r="G248" s="150"/>
      <c r="H248" s="341"/>
    </row>
    <row r="249" spans="1:8" s="72" customFormat="1" ht="15" customHeight="1">
      <c r="A249" s="198" t="s">
        <v>198</v>
      </c>
      <c r="B249" s="40"/>
      <c r="C249" s="207"/>
      <c r="D249" s="207"/>
      <c r="E249" s="52"/>
      <c r="F249" s="207"/>
      <c r="G249" s="200">
        <f>G9+G71+G84+G93+G125+G178+G219+G226+G240+G237</f>
        <v>24696</v>
      </c>
      <c r="H249" s="200">
        <f>H9+H71+H84+H93+H125+H178+H219+H226+H240+H237</f>
        <v>23584.7</v>
      </c>
    </row>
    <row r="251" spans="7:8" ht="15.75">
      <c r="G251" s="133"/>
      <c r="H251" s="133"/>
    </row>
    <row r="252" spans="7:9" ht="15.75">
      <c r="G252" s="133"/>
      <c r="H252" s="176"/>
      <c r="I252" s="133"/>
    </row>
    <row r="253" spans="7:9" ht="15.75">
      <c r="G253" s="133"/>
      <c r="H253" s="133"/>
      <c r="I253" s="176"/>
    </row>
    <row r="255" spans="7:8" ht="15.75">
      <c r="G255" s="222"/>
      <c r="H255" s="222"/>
    </row>
    <row r="258" spans="2:8" s="145" customFormat="1" ht="15.75">
      <c r="B258" s="20"/>
      <c r="C258" s="223"/>
      <c r="D258" s="223"/>
      <c r="F258" s="223"/>
      <c r="G258" s="224"/>
      <c r="H258" s="224"/>
    </row>
    <row r="266" spans="2:8" s="145" customFormat="1" ht="15.75">
      <c r="B266" s="20"/>
      <c r="C266" s="223"/>
      <c r="D266" s="223"/>
      <c r="F266" s="223"/>
      <c r="G266" s="224"/>
      <c r="H266" s="224"/>
    </row>
    <row r="278" spans="2:8" s="145" customFormat="1" ht="15.75">
      <c r="B278" s="20"/>
      <c r="C278" s="223"/>
      <c r="D278" s="223"/>
      <c r="F278" s="223"/>
      <c r="G278" s="224"/>
      <c r="H278" s="224"/>
    </row>
    <row r="305" spans="2:8" s="145" customFormat="1" ht="15.75">
      <c r="B305" s="20"/>
      <c r="C305" s="223"/>
      <c r="D305" s="223"/>
      <c r="F305" s="223"/>
      <c r="G305" s="224"/>
      <c r="H305" s="224"/>
    </row>
    <row r="314" spans="2:8" s="145" customFormat="1" ht="15.75">
      <c r="B314" s="20"/>
      <c r="C314" s="223"/>
      <c r="D314" s="223"/>
      <c r="F314" s="223"/>
      <c r="G314" s="224"/>
      <c r="H314" s="224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  <row r="327" spans="2:5" ht="15.75">
      <c r="B327" s="155"/>
      <c r="C327" s="156"/>
      <c r="D327" s="156"/>
      <c r="E327" s="157"/>
    </row>
    <row r="328" spans="2:5" ht="15.75">
      <c r="B328" s="155"/>
      <c r="C328" s="156"/>
      <c r="D328" s="156"/>
      <c r="E328" s="157"/>
    </row>
    <row r="329" spans="2:5" ht="15.75">
      <c r="B329" s="155"/>
      <c r="C329" s="156"/>
      <c r="D329" s="156"/>
      <c r="E329" s="157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86"/>
  <sheetViews>
    <sheetView tabSelected="1" zoomScalePageLayoutView="0" workbookViewId="0" topLeftCell="A77">
      <selection activeCell="J88" sqref="J88"/>
    </sheetView>
  </sheetViews>
  <sheetFormatPr defaultColWidth="9.00390625" defaultRowHeight="12.75"/>
  <cols>
    <col min="1" max="1" width="62.75390625" style="4" customWidth="1"/>
    <col min="2" max="2" width="5.00390625" style="135" hidden="1" customWidth="1"/>
    <col min="3" max="3" width="4.00390625" style="136" customWidth="1"/>
    <col min="4" max="4" width="4.25390625" style="136" customWidth="1"/>
    <col min="5" max="5" width="13.00390625" style="4" customWidth="1"/>
    <col min="6" max="6" width="5.25390625" style="136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91" t="s">
        <v>362</v>
      </c>
      <c r="D1" s="391"/>
      <c r="E1" s="391"/>
      <c r="F1" s="391"/>
      <c r="G1" s="391"/>
    </row>
    <row r="2" spans="1:7" ht="15.75">
      <c r="A2" s="7"/>
      <c r="B2" s="134"/>
      <c r="C2" s="391" t="s">
        <v>150</v>
      </c>
      <c r="D2" s="391"/>
      <c r="E2" s="391"/>
      <c r="F2" s="391"/>
      <c r="G2" s="391"/>
    </row>
    <row r="3" spans="1:7" ht="15.75">
      <c r="A3" s="7"/>
      <c r="B3" s="134"/>
      <c r="C3" s="391" t="s">
        <v>416</v>
      </c>
      <c r="D3" s="391"/>
      <c r="E3" s="391"/>
      <c r="F3" s="391"/>
      <c r="G3" s="391"/>
    </row>
    <row r="4" spans="1:6" ht="15.75">
      <c r="A4" s="7"/>
      <c r="B4" s="134"/>
      <c r="C4" s="8"/>
      <c r="D4" s="8"/>
      <c r="E4" s="8"/>
      <c r="F4" s="56"/>
    </row>
    <row r="5" spans="1:7" ht="67.5" customHeight="1">
      <c r="A5" s="397" t="s">
        <v>499</v>
      </c>
      <c r="B5" s="397"/>
      <c r="C5" s="397"/>
      <c r="D5" s="397"/>
      <c r="E5" s="397"/>
      <c r="F5" s="397"/>
      <c r="G5" s="397"/>
    </row>
    <row r="6" ht="12" customHeight="1"/>
    <row r="7" spans="1:7" s="139" customFormat="1" ht="33" customHeight="1">
      <c r="A7" s="137" t="s">
        <v>151</v>
      </c>
      <c r="B7" s="137" t="s">
        <v>651</v>
      </c>
      <c r="C7" s="137" t="s">
        <v>1</v>
      </c>
      <c r="D7" s="137" t="s">
        <v>2</v>
      </c>
      <c r="E7" s="137" t="s">
        <v>3</v>
      </c>
      <c r="F7" s="137" t="s">
        <v>4</v>
      </c>
      <c r="G7" s="138" t="s">
        <v>5</v>
      </c>
    </row>
    <row r="8" spans="1:7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</row>
    <row r="9" spans="1:7" s="164" customFormat="1" ht="15" customHeight="1">
      <c r="A9" s="160" t="s">
        <v>156</v>
      </c>
      <c r="B9" s="39" t="s">
        <v>599</v>
      </c>
      <c r="C9" s="161" t="s">
        <v>142</v>
      </c>
      <c r="D9" s="161"/>
      <c r="E9" s="162"/>
      <c r="F9" s="161"/>
      <c r="G9" s="163" t="e">
        <f>G10+G18+G26+G55</f>
        <v>#REF!</v>
      </c>
    </row>
    <row r="10" spans="1:7" s="166" customFormat="1" ht="27" customHeight="1">
      <c r="A10" s="58" t="s">
        <v>139</v>
      </c>
      <c r="B10" s="39" t="s">
        <v>599</v>
      </c>
      <c r="C10" s="125" t="s">
        <v>142</v>
      </c>
      <c r="D10" s="125" t="s">
        <v>143</v>
      </c>
      <c r="E10" s="165"/>
      <c r="F10" s="147"/>
      <c r="G10" s="61">
        <f>G11</f>
        <v>846</v>
      </c>
    </row>
    <row r="11" spans="1:7" ht="30" customHeight="1">
      <c r="A11" s="167" t="s">
        <v>6</v>
      </c>
      <c r="B11" s="62" t="s">
        <v>599</v>
      </c>
      <c r="C11" s="168" t="s">
        <v>142</v>
      </c>
      <c r="D11" s="168" t="s">
        <v>143</v>
      </c>
      <c r="E11" s="78" t="s">
        <v>546</v>
      </c>
      <c r="F11" s="169"/>
      <c r="G11" s="170">
        <f>G12</f>
        <v>846</v>
      </c>
    </row>
    <row r="12" spans="1:7" ht="13.5" customHeight="1">
      <c r="A12" s="171" t="s">
        <v>633</v>
      </c>
      <c r="B12" s="47" t="s">
        <v>599</v>
      </c>
      <c r="C12" s="172" t="s">
        <v>142</v>
      </c>
      <c r="D12" s="172" t="s">
        <v>143</v>
      </c>
      <c r="E12" s="55" t="s">
        <v>547</v>
      </c>
      <c r="F12" s="172"/>
      <c r="G12" s="173">
        <f>G13</f>
        <v>846</v>
      </c>
    </row>
    <row r="13" spans="1:9" ht="27.75" customHeight="1">
      <c r="A13" s="131" t="s">
        <v>634</v>
      </c>
      <c r="B13" s="40" t="s">
        <v>599</v>
      </c>
      <c r="C13" s="146" t="s">
        <v>142</v>
      </c>
      <c r="D13" s="146" t="s">
        <v>143</v>
      </c>
      <c r="E13" s="52" t="s">
        <v>548</v>
      </c>
      <c r="F13" s="174"/>
      <c r="G13" s="175">
        <f>G14</f>
        <v>846</v>
      </c>
      <c r="I13" s="176"/>
    </row>
    <row r="14" spans="1:7" ht="54" customHeight="1">
      <c r="A14" s="63" t="s">
        <v>7</v>
      </c>
      <c r="B14" s="40" t="s">
        <v>599</v>
      </c>
      <c r="C14" s="146" t="s">
        <v>142</v>
      </c>
      <c r="D14" s="146" t="s">
        <v>143</v>
      </c>
      <c r="E14" s="52" t="s">
        <v>548</v>
      </c>
      <c r="F14" s="174" t="s">
        <v>343</v>
      </c>
      <c r="G14" s="175">
        <f>G15</f>
        <v>846</v>
      </c>
    </row>
    <row r="15" spans="1:7" ht="17.25" customHeight="1">
      <c r="A15" s="63" t="s">
        <v>8</v>
      </c>
      <c r="B15" s="40" t="s">
        <v>599</v>
      </c>
      <c r="C15" s="146" t="s">
        <v>142</v>
      </c>
      <c r="D15" s="146" t="s">
        <v>143</v>
      </c>
      <c r="E15" s="52" t="s">
        <v>548</v>
      </c>
      <c r="F15" s="174" t="s">
        <v>249</v>
      </c>
      <c r="G15" s="175">
        <f>G16+G17</f>
        <v>846</v>
      </c>
    </row>
    <row r="16" spans="1:7" ht="15.75" hidden="1">
      <c r="A16" s="131" t="s">
        <v>635</v>
      </c>
      <c r="B16" s="40" t="s">
        <v>599</v>
      </c>
      <c r="C16" s="146" t="s">
        <v>142</v>
      </c>
      <c r="D16" s="146" t="s">
        <v>143</v>
      </c>
      <c r="E16" s="52" t="s">
        <v>548</v>
      </c>
      <c r="F16" s="146">
        <v>121</v>
      </c>
      <c r="G16" s="177">
        <v>650</v>
      </c>
    </row>
    <row r="17" spans="1:7" ht="38.25" hidden="1">
      <c r="A17" s="131" t="s">
        <v>637</v>
      </c>
      <c r="B17" s="40" t="s">
        <v>599</v>
      </c>
      <c r="C17" s="146" t="s">
        <v>142</v>
      </c>
      <c r="D17" s="146" t="s">
        <v>143</v>
      </c>
      <c r="E17" s="52" t="s">
        <v>548</v>
      </c>
      <c r="F17" s="146" t="s">
        <v>638</v>
      </c>
      <c r="G17" s="177">
        <v>196</v>
      </c>
    </row>
    <row r="18" spans="1:7" s="166" customFormat="1" ht="42" customHeight="1">
      <c r="A18" s="58" t="s">
        <v>165</v>
      </c>
      <c r="B18" s="40" t="s">
        <v>599</v>
      </c>
      <c r="C18" s="36" t="s">
        <v>142</v>
      </c>
      <c r="D18" s="36" t="s">
        <v>145</v>
      </c>
      <c r="E18" s="154"/>
      <c r="F18" s="36"/>
      <c r="G18" s="37">
        <f>G19</f>
        <v>670</v>
      </c>
    </row>
    <row r="19" spans="1:7" ht="27" customHeight="1">
      <c r="A19" s="167" t="s">
        <v>639</v>
      </c>
      <c r="B19" s="40" t="s">
        <v>599</v>
      </c>
      <c r="C19" s="54" t="s">
        <v>142</v>
      </c>
      <c r="D19" s="54" t="s">
        <v>145</v>
      </c>
      <c r="E19" s="78" t="s">
        <v>549</v>
      </c>
      <c r="F19" s="54"/>
      <c r="G19" s="179">
        <f>G20</f>
        <v>670</v>
      </c>
    </row>
    <row r="20" spans="1:7" ht="15" customHeight="1">
      <c r="A20" s="180" t="s">
        <v>9</v>
      </c>
      <c r="B20" s="40" t="s">
        <v>599</v>
      </c>
      <c r="C20" s="48" t="s">
        <v>142</v>
      </c>
      <c r="D20" s="48" t="s">
        <v>145</v>
      </c>
      <c r="E20" s="55" t="s">
        <v>550</v>
      </c>
      <c r="F20" s="66"/>
      <c r="G20" s="181">
        <f>G21</f>
        <v>670</v>
      </c>
    </row>
    <row r="21" spans="1:7" ht="25.5" customHeight="1">
      <c r="A21" s="131" t="s">
        <v>634</v>
      </c>
      <c r="B21" s="40" t="s">
        <v>599</v>
      </c>
      <c r="C21" s="24" t="s">
        <v>142</v>
      </c>
      <c r="D21" s="24" t="s">
        <v>145</v>
      </c>
      <c r="E21" s="52" t="s">
        <v>551</v>
      </c>
      <c r="F21" s="25"/>
      <c r="G21" s="175">
        <f>G22</f>
        <v>670</v>
      </c>
    </row>
    <row r="22" spans="1:7" ht="51.75" customHeight="1">
      <c r="A22" s="63" t="s">
        <v>7</v>
      </c>
      <c r="B22" s="40" t="s">
        <v>599</v>
      </c>
      <c r="C22" s="24" t="s">
        <v>142</v>
      </c>
      <c r="D22" s="24" t="s">
        <v>145</v>
      </c>
      <c r="E22" s="52" t="s">
        <v>551</v>
      </c>
      <c r="F22" s="25" t="s">
        <v>343</v>
      </c>
      <c r="G22" s="175">
        <f>G23</f>
        <v>670</v>
      </c>
    </row>
    <row r="23" spans="1:7" ht="17.25" customHeight="1">
      <c r="A23" s="63" t="s">
        <v>8</v>
      </c>
      <c r="B23" s="40" t="s">
        <v>599</v>
      </c>
      <c r="C23" s="24" t="s">
        <v>142</v>
      </c>
      <c r="D23" s="24" t="s">
        <v>145</v>
      </c>
      <c r="E23" s="52" t="s">
        <v>551</v>
      </c>
      <c r="F23" s="25" t="s">
        <v>249</v>
      </c>
      <c r="G23" s="175">
        <f>G24+G25</f>
        <v>670</v>
      </c>
    </row>
    <row r="24" spans="1:7" ht="15.75" hidden="1">
      <c r="A24" s="131" t="s">
        <v>635</v>
      </c>
      <c r="B24" s="40" t="s">
        <v>599</v>
      </c>
      <c r="C24" s="146" t="s">
        <v>142</v>
      </c>
      <c r="D24" s="146" t="s">
        <v>145</v>
      </c>
      <c r="E24" s="52" t="s">
        <v>551</v>
      </c>
      <c r="F24" s="146">
        <v>121</v>
      </c>
      <c r="G24" s="177">
        <v>515</v>
      </c>
    </row>
    <row r="25" spans="1:7" ht="38.25" hidden="1">
      <c r="A25" s="131" t="s">
        <v>637</v>
      </c>
      <c r="B25" s="40" t="s">
        <v>599</v>
      </c>
      <c r="C25" s="146" t="s">
        <v>142</v>
      </c>
      <c r="D25" s="146" t="s">
        <v>145</v>
      </c>
      <c r="E25" s="52" t="s">
        <v>551</v>
      </c>
      <c r="F25" s="146" t="s">
        <v>638</v>
      </c>
      <c r="G25" s="177">
        <v>155</v>
      </c>
    </row>
    <row r="26" spans="1:7" s="166" customFormat="1" ht="40.5" customHeight="1">
      <c r="A26" s="182" t="s">
        <v>135</v>
      </c>
      <c r="B26" s="39" t="s">
        <v>599</v>
      </c>
      <c r="C26" s="183" t="s">
        <v>142</v>
      </c>
      <c r="D26" s="183" t="s">
        <v>144</v>
      </c>
      <c r="E26" s="154"/>
      <c r="F26" s="183"/>
      <c r="G26" s="67">
        <f>G27</f>
        <v>8463.3758</v>
      </c>
    </row>
    <row r="27" spans="1:7" ht="39.75" customHeight="1">
      <c r="A27" s="68" t="s">
        <v>640</v>
      </c>
      <c r="B27" s="62" t="s">
        <v>599</v>
      </c>
      <c r="C27" s="54" t="s">
        <v>142</v>
      </c>
      <c r="D27" s="54" t="s">
        <v>144</v>
      </c>
      <c r="E27" s="78" t="s">
        <v>552</v>
      </c>
      <c r="F27" s="54"/>
      <c r="G27" s="184">
        <f>G28+G46</f>
        <v>8463.3758</v>
      </c>
    </row>
    <row r="28" spans="1:7" ht="26.25" customHeight="1">
      <c r="A28" s="26" t="s">
        <v>10</v>
      </c>
      <c r="B28" s="40" t="s">
        <v>599</v>
      </c>
      <c r="C28" s="24" t="s">
        <v>142</v>
      </c>
      <c r="D28" s="24" t="s">
        <v>144</v>
      </c>
      <c r="E28" s="52" t="s">
        <v>553</v>
      </c>
      <c r="F28" s="24"/>
      <c r="G28" s="185">
        <f>G29+G35</f>
        <v>8462.3758</v>
      </c>
    </row>
    <row r="29" spans="1:7" ht="27" customHeight="1">
      <c r="A29" s="131" t="s">
        <v>634</v>
      </c>
      <c r="B29" s="40" t="s">
        <v>599</v>
      </c>
      <c r="C29" s="24" t="s">
        <v>142</v>
      </c>
      <c r="D29" s="24" t="s">
        <v>144</v>
      </c>
      <c r="E29" s="52" t="s">
        <v>554</v>
      </c>
      <c r="F29" s="24"/>
      <c r="G29" s="186">
        <f>G30</f>
        <v>6835.99676</v>
      </c>
    </row>
    <row r="30" spans="1:7" ht="43.5" customHeight="1">
      <c r="A30" s="63" t="s">
        <v>7</v>
      </c>
      <c r="B30" s="40" t="s">
        <v>599</v>
      </c>
      <c r="C30" s="24" t="s">
        <v>142</v>
      </c>
      <c r="D30" s="24" t="s">
        <v>144</v>
      </c>
      <c r="E30" s="52" t="s">
        <v>554</v>
      </c>
      <c r="F30" s="24" t="s">
        <v>343</v>
      </c>
      <c r="G30" s="186">
        <f>G31</f>
        <v>6835.99676</v>
      </c>
    </row>
    <row r="31" spans="1:7" ht="16.5" customHeight="1">
      <c r="A31" s="131" t="s">
        <v>643</v>
      </c>
      <c r="B31" s="40" t="s">
        <v>599</v>
      </c>
      <c r="C31" s="24" t="s">
        <v>142</v>
      </c>
      <c r="D31" s="24" t="s">
        <v>144</v>
      </c>
      <c r="E31" s="52" t="s">
        <v>554</v>
      </c>
      <c r="F31" s="24" t="s">
        <v>249</v>
      </c>
      <c r="G31" s="186">
        <f>G32+G34+G33</f>
        <v>6835.99676</v>
      </c>
    </row>
    <row r="32" spans="1:7" ht="15.75">
      <c r="A32" s="131" t="s">
        <v>635</v>
      </c>
      <c r="B32" s="40" t="s">
        <v>599</v>
      </c>
      <c r="C32" s="24" t="s">
        <v>142</v>
      </c>
      <c r="D32" s="24" t="s">
        <v>144</v>
      </c>
      <c r="E32" s="52" t="s">
        <v>554</v>
      </c>
      <c r="F32" s="24" t="s">
        <v>157</v>
      </c>
      <c r="G32" s="187">
        <f>5085+119.4-92.0259</f>
        <v>5112.3741</v>
      </c>
    </row>
    <row r="33" spans="1:7" ht="15.75">
      <c r="A33" s="131" t="s">
        <v>646</v>
      </c>
      <c r="B33" s="40" t="s">
        <v>599</v>
      </c>
      <c r="C33" s="24" t="s">
        <v>142</v>
      </c>
      <c r="D33" s="24" t="s">
        <v>144</v>
      </c>
      <c r="E33" s="52" t="s">
        <v>554</v>
      </c>
      <c r="F33" s="24" t="s">
        <v>158</v>
      </c>
      <c r="G33" s="312">
        <v>2.34</v>
      </c>
    </row>
    <row r="34" spans="1:7" ht="41.25" customHeight="1">
      <c r="A34" s="131" t="s">
        <v>637</v>
      </c>
      <c r="B34" s="40" t="s">
        <v>599</v>
      </c>
      <c r="C34" s="24" t="s">
        <v>142</v>
      </c>
      <c r="D34" s="24" t="s">
        <v>144</v>
      </c>
      <c r="E34" s="52" t="s">
        <v>554</v>
      </c>
      <c r="F34" s="24" t="s">
        <v>638</v>
      </c>
      <c r="G34" s="313">
        <f>1740.61676-19.3341</f>
        <v>1721.28266</v>
      </c>
    </row>
    <row r="35" spans="1:7" ht="19.5" customHeight="1">
      <c r="A35" s="131" t="s">
        <v>642</v>
      </c>
      <c r="B35" s="40" t="s">
        <v>599</v>
      </c>
      <c r="C35" s="24" t="s">
        <v>142</v>
      </c>
      <c r="D35" s="24" t="s">
        <v>144</v>
      </c>
      <c r="E35" s="52" t="s">
        <v>555</v>
      </c>
      <c r="F35" s="24"/>
      <c r="G35" s="185">
        <f>G36+G40</f>
        <v>1626.3790399999998</v>
      </c>
    </row>
    <row r="36" spans="1:7" ht="29.25" customHeight="1">
      <c r="A36" s="28" t="s">
        <v>11</v>
      </c>
      <c r="B36" s="40" t="s">
        <v>599</v>
      </c>
      <c r="C36" s="24" t="s">
        <v>142</v>
      </c>
      <c r="D36" s="24" t="s">
        <v>144</v>
      </c>
      <c r="E36" s="52" t="s">
        <v>555</v>
      </c>
      <c r="F36" s="24" t="s">
        <v>12</v>
      </c>
      <c r="G36" s="312">
        <f>G37</f>
        <v>1355.7105</v>
      </c>
    </row>
    <row r="37" spans="1:7" ht="28.5" customHeight="1">
      <c r="A37" s="131" t="s">
        <v>13</v>
      </c>
      <c r="B37" s="40" t="s">
        <v>599</v>
      </c>
      <c r="C37" s="24" t="s">
        <v>142</v>
      </c>
      <c r="D37" s="24" t="s">
        <v>144</v>
      </c>
      <c r="E37" s="52" t="s">
        <v>555</v>
      </c>
      <c r="F37" s="24" t="s">
        <v>644</v>
      </c>
      <c r="G37" s="312">
        <f>G38+G39</f>
        <v>1355.7105</v>
      </c>
    </row>
    <row r="38" spans="1:7" ht="25.5">
      <c r="A38" s="26" t="s">
        <v>159</v>
      </c>
      <c r="B38" s="40" t="s">
        <v>599</v>
      </c>
      <c r="C38" s="24" t="s">
        <v>142</v>
      </c>
      <c r="D38" s="24" t="s">
        <v>144</v>
      </c>
      <c r="E38" s="52" t="s">
        <v>555</v>
      </c>
      <c r="F38" s="24" t="s">
        <v>160</v>
      </c>
      <c r="G38" s="185">
        <v>331.02</v>
      </c>
    </row>
    <row r="39" spans="1:7" ht="27" customHeight="1">
      <c r="A39" s="26" t="s">
        <v>242</v>
      </c>
      <c r="B39" s="40" t="s">
        <v>599</v>
      </c>
      <c r="C39" s="24" t="s">
        <v>142</v>
      </c>
      <c r="D39" s="24" t="s">
        <v>144</v>
      </c>
      <c r="E39" s="52" t="s">
        <v>555</v>
      </c>
      <c r="F39" s="24" t="s">
        <v>161</v>
      </c>
      <c r="G39" s="312">
        <f>1034.6905-10</f>
        <v>1024.6905</v>
      </c>
    </row>
    <row r="40" spans="1:7" ht="16.5" customHeight="1">
      <c r="A40" s="26" t="s">
        <v>470</v>
      </c>
      <c r="B40" s="40" t="s">
        <v>599</v>
      </c>
      <c r="C40" s="24" t="s">
        <v>142</v>
      </c>
      <c r="D40" s="24" t="s">
        <v>144</v>
      </c>
      <c r="E40" s="52" t="s">
        <v>555</v>
      </c>
      <c r="F40" s="24" t="s">
        <v>14</v>
      </c>
      <c r="G40" s="313">
        <f>G41+G43</f>
        <v>270.66854</v>
      </c>
    </row>
    <row r="41" spans="1:7" ht="16.5" customHeight="1" hidden="1">
      <c r="A41" s="26" t="s">
        <v>15</v>
      </c>
      <c r="B41" s="40" t="s">
        <v>599</v>
      </c>
      <c r="C41" s="24" t="s">
        <v>142</v>
      </c>
      <c r="D41" s="24" t="s">
        <v>144</v>
      </c>
      <c r="E41" s="52" t="s">
        <v>555</v>
      </c>
      <c r="F41" s="24" t="s">
        <v>16</v>
      </c>
      <c r="G41" s="313">
        <f>G42</f>
        <v>0</v>
      </c>
    </row>
    <row r="42" spans="1:7" ht="66.75" customHeight="1" hidden="1">
      <c r="A42" s="188" t="s">
        <v>17</v>
      </c>
      <c r="B42" s="40" t="s">
        <v>599</v>
      </c>
      <c r="C42" s="24" t="s">
        <v>142</v>
      </c>
      <c r="D42" s="24" t="s">
        <v>144</v>
      </c>
      <c r="E42" s="52" t="s">
        <v>641</v>
      </c>
      <c r="F42" s="24" t="s">
        <v>76</v>
      </c>
      <c r="G42" s="313"/>
    </row>
    <row r="43" spans="1:7" ht="18" customHeight="1">
      <c r="A43" s="28" t="s">
        <v>18</v>
      </c>
      <c r="B43" s="40" t="s">
        <v>599</v>
      </c>
      <c r="C43" s="24" t="s">
        <v>142</v>
      </c>
      <c r="D43" s="24" t="s">
        <v>144</v>
      </c>
      <c r="E43" s="52" t="s">
        <v>555</v>
      </c>
      <c r="F43" s="24" t="s">
        <v>647</v>
      </c>
      <c r="G43" s="313">
        <f>G44+G45</f>
        <v>270.66854</v>
      </c>
    </row>
    <row r="44" spans="1:7" ht="17.25" customHeight="1">
      <c r="A44" s="28" t="s">
        <v>19</v>
      </c>
      <c r="B44" s="40" t="s">
        <v>599</v>
      </c>
      <c r="C44" s="24" t="s">
        <v>142</v>
      </c>
      <c r="D44" s="24" t="s">
        <v>144</v>
      </c>
      <c r="E44" s="52" t="s">
        <v>555</v>
      </c>
      <c r="F44" s="24" t="s">
        <v>163</v>
      </c>
      <c r="G44" s="312">
        <v>22.5</v>
      </c>
    </row>
    <row r="45" spans="1:7" ht="17.25" customHeight="1">
      <c r="A45" s="28" t="s">
        <v>650</v>
      </c>
      <c r="B45" s="40" t="s">
        <v>599</v>
      </c>
      <c r="C45" s="24" t="s">
        <v>142</v>
      </c>
      <c r="D45" s="24" t="s">
        <v>144</v>
      </c>
      <c r="E45" s="52" t="s">
        <v>641</v>
      </c>
      <c r="F45" s="24" t="s">
        <v>649</v>
      </c>
      <c r="G45" s="313">
        <v>248.16854</v>
      </c>
    </row>
    <row r="46" spans="1:7" ht="29.25" customHeight="1">
      <c r="A46" s="70" t="s">
        <v>20</v>
      </c>
      <c r="B46" s="39" t="s">
        <v>599</v>
      </c>
      <c r="C46" s="54" t="s">
        <v>142</v>
      </c>
      <c r="D46" s="54" t="s">
        <v>144</v>
      </c>
      <c r="E46" s="78" t="s">
        <v>557</v>
      </c>
      <c r="F46" s="54"/>
      <c r="G46" s="179">
        <f>G47</f>
        <v>1</v>
      </c>
    </row>
    <row r="47" spans="1:7" ht="30.75" customHeight="1">
      <c r="A47" s="189" t="s">
        <v>653</v>
      </c>
      <c r="B47" s="47" t="s">
        <v>599</v>
      </c>
      <c r="C47" s="48" t="s">
        <v>142</v>
      </c>
      <c r="D47" s="48" t="s">
        <v>144</v>
      </c>
      <c r="E47" s="55" t="s">
        <v>556</v>
      </c>
      <c r="F47" s="48"/>
      <c r="G47" s="181">
        <f>G48</f>
        <v>1</v>
      </c>
    </row>
    <row r="48" spans="1:7" ht="30.75" customHeight="1">
      <c r="A48" s="28" t="s">
        <v>11</v>
      </c>
      <c r="B48" s="40" t="s">
        <v>599</v>
      </c>
      <c r="C48" s="48" t="s">
        <v>142</v>
      </c>
      <c r="D48" s="48" t="s">
        <v>144</v>
      </c>
      <c r="E48" s="55" t="s">
        <v>556</v>
      </c>
      <c r="F48" s="29" t="s">
        <v>12</v>
      </c>
      <c r="G48" s="181">
        <f>G49</f>
        <v>1</v>
      </c>
    </row>
    <row r="49" spans="1:7" ht="30.75" customHeight="1">
      <c r="A49" s="131" t="s">
        <v>13</v>
      </c>
      <c r="B49" s="40" t="s">
        <v>599</v>
      </c>
      <c r="C49" s="24" t="s">
        <v>142</v>
      </c>
      <c r="D49" s="24" t="s">
        <v>144</v>
      </c>
      <c r="E49" s="52" t="s">
        <v>556</v>
      </c>
      <c r="F49" s="24" t="s">
        <v>644</v>
      </c>
      <c r="G49" s="187">
        <f>G50</f>
        <v>1</v>
      </c>
    </row>
    <row r="50" spans="1:7" ht="25.5" customHeight="1">
      <c r="A50" s="26" t="s">
        <v>242</v>
      </c>
      <c r="B50" s="40" t="s">
        <v>599</v>
      </c>
      <c r="C50" s="24" t="s">
        <v>142</v>
      </c>
      <c r="D50" s="24" t="s">
        <v>144</v>
      </c>
      <c r="E50" s="52" t="s">
        <v>556</v>
      </c>
      <c r="F50" s="24" t="s">
        <v>161</v>
      </c>
      <c r="G50" s="187">
        <v>1</v>
      </c>
    </row>
    <row r="51" spans="1:7" ht="17.25" customHeight="1">
      <c r="A51" s="68" t="s">
        <v>411</v>
      </c>
      <c r="B51" s="40"/>
      <c r="C51" s="54" t="s">
        <v>142</v>
      </c>
      <c r="D51" s="54" t="s">
        <v>412</v>
      </c>
      <c r="E51" s="78" t="s">
        <v>557</v>
      </c>
      <c r="F51" s="24"/>
      <c r="G51" s="329">
        <f>G52</f>
        <v>704.5375</v>
      </c>
    </row>
    <row r="52" spans="1:7" ht="25.5" customHeight="1">
      <c r="A52" s="28" t="s">
        <v>11</v>
      </c>
      <c r="B52" s="40"/>
      <c r="C52" s="24" t="s">
        <v>142</v>
      </c>
      <c r="D52" s="24" t="s">
        <v>412</v>
      </c>
      <c r="E52" s="52" t="s">
        <v>414</v>
      </c>
      <c r="F52" s="24" t="s">
        <v>12</v>
      </c>
      <c r="G52" s="313">
        <f>G53</f>
        <v>704.5375</v>
      </c>
    </row>
    <row r="53" spans="1:7" ht="25.5" customHeight="1">
      <c r="A53" s="131" t="s">
        <v>13</v>
      </c>
      <c r="B53" s="40"/>
      <c r="C53" s="24" t="s">
        <v>142</v>
      </c>
      <c r="D53" s="24" t="s">
        <v>412</v>
      </c>
      <c r="E53" s="52" t="s">
        <v>414</v>
      </c>
      <c r="F53" s="24" t="s">
        <v>644</v>
      </c>
      <c r="G53" s="313">
        <f>G54</f>
        <v>704.5375</v>
      </c>
    </row>
    <row r="54" spans="1:7" ht="25.5" customHeight="1">
      <c r="A54" s="26" t="s">
        <v>242</v>
      </c>
      <c r="B54" s="40"/>
      <c r="C54" s="24" t="s">
        <v>142</v>
      </c>
      <c r="D54" s="24" t="s">
        <v>412</v>
      </c>
      <c r="E54" s="52" t="s">
        <v>414</v>
      </c>
      <c r="F54" s="24" t="s">
        <v>161</v>
      </c>
      <c r="G54" s="313">
        <f>74.89675+629.64075</f>
        <v>704.5375</v>
      </c>
    </row>
    <row r="55" spans="1:7" s="166" customFormat="1" ht="14.25" customHeight="1">
      <c r="A55" s="58" t="s">
        <v>166</v>
      </c>
      <c r="B55" s="39" t="s">
        <v>599</v>
      </c>
      <c r="C55" s="107" t="s">
        <v>142</v>
      </c>
      <c r="D55" s="107" t="s">
        <v>153</v>
      </c>
      <c r="E55" s="154"/>
      <c r="F55" s="107"/>
      <c r="G55" s="340" t="e">
        <f>G56+G66</f>
        <v>#REF!</v>
      </c>
    </row>
    <row r="56" spans="1:7" ht="29.25" customHeight="1">
      <c r="A56" s="70" t="s">
        <v>20</v>
      </c>
      <c r="B56" s="62" t="s">
        <v>599</v>
      </c>
      <c r="C56" s="54" t="s">
        <v>142</v>
      </c>
      <c r="D56" s="54" t="s">
        <v>153</v>
      </c>
      <c r="E56" s="78" t="s">
        <v>557</v>
      </c>
      <c r="F56" s="54"/>
      <c r="G56" s="360">
        <f>G57</f>
        <v>165.8</v>
      </c>
    </row>
    <row r="57" spans="1:7" s="145" customFormat="1" ht="29.25" customHeight="1">
      <c r="A57" s="190" t="s">
        <v>654</v>
      </c>
      <c r="B57" s="40" t="s">
        <v>599</v>
      </c>
      <c r="C57" s="66" t="s">
        <v>142</v>
      </c>
      <c r="D57" s="66" t="s">
        <v>153</v>
      </c>
      <c r="E57" s="55" t="s">
        <v>558</v>
      </c>
      <c r="F57" s="66"/>
      <c r="G57" s="337">
        <f>G58+G62</f>
        <v>165.8</v>
      </c>
    </row>
    <row r="58" spans="1:7" s="145" customFormat="1" ht="43.5" customHeight="1">
      <c r="A58" s="63" t="s">
        <v>7</v>
      </c>
      <c r="B58" s="40" t="s">
        <v>599</v>
      </c>
      <c r="C58" s="43" t="s">
        <v>142</v>
      </c>
      <c r="D58" s="43" t="s">
        <v>153</v>
      </c>
      <c r="E58" s="75" t="s">
        <v>558</v>
      </c>
      <c r="F58" s="43" t="s">
        <v>343</v>
      </c>
      <c r="G58" s="337">
        <f>G59</f>
        <v>128</v>
      </c>
    </row>
    <row r="59" spans="1:7" ht="17.25" customHeight="1">
      <c r="A59" s="131" t="s">
        <v>643</v>
      </c>
      <c r="B59" s="40" t="s">
        <v>599</v>
      </c>
      <c r="C59" s="25" t="s">
        <v>142</v>
      </c>
      <c r="D59" s="25" t="s">
        <v>153</v>
      </c>
      <c r="E59" s="52" t="s">
        <v>558</v>
      </c>
      <c r="F59" s="25" t="s">
        <v>249</v>
      </c>
      <c r="G59" s="341">
        <f>G60+G61</f>
        <v>128</v>
      </c>
    </row>
    <row r="60" spans="1:7" ht="15.75">
      <c r="A60" s="131" t="s">
        <v>635</v>
      </c>
      <c r="B60" s="40" t="s">
        <v>599</v>
      </c>
      <c r="C60" s="25" t="s">
        <v>142</v>
      </c>
      <c r="D60" s="25" t="s">
        <v>153</v>
      </c>
      <c r="E60" s="52" t="s">
        <v>558</v>
      </c>
      <c r="F60" s="24" t="s">
        <v>157</v>
      </c>
      <c r="G60" s="312">
        <v>98</v>
      </c>
    </row>
    <row r="61" spans="1:7" ht="38.25">
      <c r="A61" s="131" t="s">
        <v>637</v>
      </c>
      <c r="B61" s="40" t="s">
        <v>599</v>
      </c>
      <c r="C61" s="25" t="s">
        <v>142</v>
      </c>
      <c r="D61" s="25" t="s">
        <v>153</v>
      </c>
      <c r="E61" s="52" t="s">
        <v>558</v>
      </c>
      <c r="F61" s="24" t="s">
        <v>638</v>
      </c>
      <c r="G61" s="312">
        <v>30</v>
      </c>
    </row>
    <row r="62" spans="1:7" ht="25.5">
      <c r="A62" s="28" t="s">
        <v>11</v>
      </c>
      <c r="B62" s="40" t="s">
        <v>599</v>
      </c>
      <c r="C62" s="25" t="s">
        <v>142</v>
      </c>
      <c r="D62" s="25" t="s">
        <v>153</v>
      </c>
      <c r="E62" s="52" t="s">
        <v>558</v>
      </c>
      <c r="F62" s="24" t="s">
        <v>12</v>
      </c>
      <c r="G62" s="312">
        <f>G63</f>
        <v>37.8</v>
      </c>
    </row>
    <row r="63" spans="1:7" ht="25.5">
      <c r="A63" s="131" t="s">
        <v>645</v>
      </c>
      <c r="B63" s="40" t="s">
        <v>599</v>
      </c>
      <c r="C63" s="25" t="s">
        <v>142</v>
      </c>
      <c r="D63" s="25" t="s">
        <v>153</v>
      </c>
      <c r="E63" s="52" t="s">
        <v>558</v>
      </c>
      <c r="F63" s="24" t="s">
        <v>644</v>
      </c>
      <c r="G63" s="312">
        <f>G64+G65</f>
        <v>37.8</v>
      </c>
    </row>
    <row r="64" spans="1:7" ht="25.5">
      <c r="A64" s="26" t="s">
        <v>159</v>
      </c>
      <c r="B64" s="40" t="s">
        <v>599</v>
      </c>
      <c r="C64" s="25" t="s">
        <v>142</v>
      </c>
      <c r="D64" s="25" t="s">
        <v>153</v>
      </c>
      <c r="E64" s="52" t="s">
        <v>558</v>
      </c>
      <c r="F64" s="24" t="s">
        <v>160</v>
      </c>
      <c r="G64" s="341">
        <f>12+5</f>
        <v>17</v>
      </c>
    </row>
    <row r="65" spans="1:7" ht="28.5" customHeight="1">
      <c r="A65" s="26" t="s">
        <v>242</v>
      </c>
      <c r="B65" s="40" t="s">
        <v>599</v>
      </c>
      <c r="C65" s="25" t="s">
        <v>142</v>
      </c>
      <c r="D65" s="25" t="s">
        <v>153</v>
      </c>
      <c r="E65" s="52" t="s">
        <v>558</v>
      </c>
      <c r="F65" s="24" t="s">
        <v>161</v>
      </c>
      <c r="G65" s="312">
        <f>25.8-5</f>
        <v>20.8</v>
      </c>
    </row>
    <row r="66" spans="1:7" s="191" customFormat="1" ht="28.5" customHeight="1">
      <c r="A66" s="68" t="s">
        <v>656</v>
      </c>
      <c r="B66" s="62" t="s">
        <v>599</v>
      </c>
      <c r="C66" s="73" t="s">
        <v>142</v>
      </c>
      <c r="D66" s="73" t="s">
        <v>153</v>
      </c>
      <c r="E66" s="78" t="s">
        <v>559</v>
      </c>
      <c r="F66" s="54"/>
      <c r="G66" s="329" t="e">
        <f>G72+G91+G67+G76+G80+G83+G86+G95</f>
        <v>#REF!</v>
      </c>
    </row>
    <row r="67" spans="1:27" s="191" customFormat="1" ht="28.5" customHeight="1" hidden="1">
      <c r="A67" s="49" t="s">
        <v>46</v>
      </c>
      <c r="B67" s="47" t="s">
        <v>599</v>
      </c>
      <c r="C67" s="321" t="s">
        <v>142</v>
      </c>
      <c r="D67" s="321" t="s">
        <v>153</v>
      </c>
      <c r="E67" s="322" t="s">
        <v>47</v>
      </c>
      <c r="F67" s="54"/>
      <c r="G67" s="314">
        <f>G68</f>
        <v>0</v>
      </c>
      <c r="H67" s="327"/>
      <c r="I67" s="327"/>
      <c r="J67" s="327"/>
      <c r="K67" s="327"/>
      <c r="L67" s="327"/>
      <c r="M67" s="324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</row>
    <row r="68" spans="1:27" s="191" customFormat="1" ht="15.75" hidden="1">
      <c r="A68" s="26" t="s">
        <v>470</v>
      </c>
      <c r="B68" s="40" t="s">
        <v>599</v>
      </c>
      <c r="C68" s="22" t="s">
        <v>142</v>
      </c>
      <c r="D68" s="22" t="s">
        <v>153</v>
      </c>
      <c r="E68" s="323" t="s">
        <v>47</v>
      </c>
      <c r="F68" s="29" t="s">
        <v>14</v>
      </c>
      <c r="G68" s="130">
        <f>G69</f>
        <v>0</v>
      </c>
      <c r="H68" s="327"/>
      <c r="I68" s="327"/>
      <c r="J68" s="327"/>
      <c r="K68" s="327"/>
      <c r="L68" s="327"/>
      <c r="M68" s="324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</row>
    <row r="69" spans="1:27" s="191" customFormat="1" ht="15.75" hidden="1">
      <c r="A69" s="26" t="s">
        <v>15</v>
      </c>
      <c r="B69" s="40" t="s">
        <v>599</v>
      </c>
      <c r="C69" s="22" t="s">
        <v>142</v>
      </c>
      <c r="D69" s="22" t="s">
        <v>153</v>
      </c>
      <c r="E69" s="323" t="s">
        <v>47</v>
      </c>
      <c r="F69" s="29" t="s">
        <v>16</v>
      </c>
      <c r="G69" s="130">
        <f>G70</f>
        <v>0</v>
      </c>
      <c r="H69" s="327"/>
      <c r="I69" s="327"/>
      <c r="J69" s="327"/>
      <c r="K69" s="327"/>
      <c r="L69" s="327"/>
      <c r="M69" s="324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</row>
    <row r="70" spans="1:27" s="191" customFormat="1" ht="15.75" hidden="1">
      <c r="A70" s="26" t="s">
        <v>15</v>
      </c>
      <c r="B70" s="40" t="s">
        <v>599</v>
      </c>
      <c r="C70" s="22" t="s">
        <v>142</v>
      </c>
      <c r="D70" s="22" t="s">
        <v>153</v>
      </c>
      <c r="E70" s="323" t="s">
        <v>47</v>
      </c>
      <c r="F70" s="29" t="s">
        <v>76</v>
      </c>
      <c r="G70" s="130">
        <v>0</v>
      </c>
      <c r="H70" s="327"/>
      <c r="I70" s="327"/>
      <c r="J70" s="327"/>
      <c r="K70" s="327"/>
      <c r="L70" s="327"/>
      <c r="M70" s="324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</row>
    <row r="71" spans="1:7" s="191" customFormat="1" ht="28.5" customHeight="1" hidden="1">
      <c r="A71" s="68"/>
      <c r="B71" s="62"/>
      <c r="C71" s="73"/>
      <c r="D71" s="73"/>
      <c r="E71" s="78"/>
      <c r="F71" s="54"/>
      <c r="G71" s="179"/>
    </row>
    <row r="72" spans="1:7" s="145" customFormat="1" ht="28.5" customHeight="1">
      <c r="A72" s="49" t="s">
        <v>657</v>
      </c>
      <c r="B72" s="47" t="s">
        <v>599</v>
      </c>
      <c r="C72" s="66" t="s">
        <v>142</v>
      </c>
      <c r="D72" s="66" t="s">
        <v>153</v>
      </c>
      <c r="E72" s="55" t="s">
        <v>560</v>
      </c>
      <c r="F72" s="48"/>
      <c r="G72" s="365">
        <f>G73</f>
        <v>90</v>
      </c>
    </row>
    <row r="73" spans="1:7" s="145" customFormat="1" ht="28.5" customHeight="1">
      <c r="A73" s="28" t="s">
        <v>11</v>
      </c>
      <c r="B73" s="40" t="s">
        <v>599</v>
      </c>
      <c r="C73" s="43" t="s">
        <v>142</v>
      </c>
      <c r="D73" s="43" t="s">
        <v>153</v>
      </c>
      <c r="E73" s="75" t="s">
        <v>560</v>
      </c>
      <c r="F73" s="29" t="s">
        <v>12</v>
      </c>
      <c r="G73" s="365">
        <f>G74</f>
        <v>90</v>
      </c>
    </row>
    <row r="74" spans="1:7" s="145" customFormat="1" ht="28.5" customHeight="1">
      <c r="A74" s="131" t="s">
        <v>13</v>
      </c>
      <c r="B74" s="40" t="s">
        <v>599</v>
      </c>
      <c r="C74" s="43" t="s">
        <v>142</v>
      </c>
      <c r="D74" s="43" t="s">
        <v>153</v>
      </c>
      <c r="E74" s="75" t="s">
        <v>560</v>
      </c>
      <c r="F74" s="29" t="s">
        <v>644</v>
      </c>
      <c r="G74" s="365">
        <f>G75</f>
        <v>90</v>
      </c>
    </row>
    <row r="75" spans="1:7" ht="27" customHeight="1">
      <c r="A75" s="26" t="s">
        <v>242</v>
      </c>
      <c r="B75" s="40" t="s">
        <v>599</v>
      </c>
      <c r="C75" s="43" t="s">
        <v>142</v>
      </c>
      <c r="D75" s="25" t="s">
        <v>153</v>
      </c>
      <c r="E75" s="52" t="s">
        <v>560</v>
      </c>
      <c r="F75" s="24" t="s">
        <v>161</v>
      </c>
      <c r="G75" s="312">
        <v>90</v>
      </c>
    </row>
    <row r="76" spans="1:7" ht="27" customHeight="1">
      <c r="A76" s="49" t="s">
        <v>370</v>
      </c>
      <c r="B76" s="40"/>
      <c r="C76" s="66" t="s">
        <v>142</v>
      </c>
      <c r="D76" s="66" t="s">
        <v>153</v>
      </c>
      <c r="E76" s="55" t="s">
        <v>371</v>
      </c>
      <c r="F76" s="24" t="s">
        <v>12</v>
      </c>
      <c r="G76" s="312">
        <f>G77</f>
        <v>0</v>
      </c>
    </row>
    <row r="77" spans="1:7" ht="27" customHeight="1">
      <c r="A77" s="26" t="s">
        <v>372</v>
      </c>
      <c r="B77" s="40"/>
      <c r="C77" s="43" t="s">
        <v>142</v>
      </c>
      <c r="D77" s="43" t="s">
        <v>153</v>
      </c>
      <c r="E77" s="75" t="s">
        <v>371</v>
      </c>
      <c r="F77" s="24" t="s">
        <v>644</v>
      </c>
      <c r="G77" s="312">
        <f>G78</f>
        <v>0</v>
      </c>
    </row>
    <row r="78" spans="1:7" ht="27" customHeight="1" hidden="1">
      <c r="A78" s="26"/>
      <c r="B78" s="40"/>
      <c r="C78" s="43" t="s">
        <v>142</v>
      </c>
      <c r="D78" s="43" t="s">
        <v>153</v>
      </c>
      <c r="E78" s="75" t="s">
        <v>371</v>
      </c>
      <c r="F78" s="24" t="s">
        <v>161</v>
      </c>
      <c r="G78" s="312">
        <v>0</v>
      </c>
    </row>
    <row r="79" spans="1:7" ht="27" customHeight="1" hidden="1">
      <c r="A79" s="26"/>
      <c r="B79" s="40"/>
      <c r="C79" s="43"/>
      <c r="D79" s="25"/>
      <c r="E79" s="52"/>
      <c r="F79" s="24"/>
      <c r="G79" s="312"/>
    </row>
    <row r="80" spans="1:7" ht="27" customHeight="1">
      <c r="A80" s="49" t="s">
        <v>370</v>
      </c>
      <c r="B80" s="40"/>
      <c r="C80" s="66" t="s">
        <v>142</v>
      </c>
      <c r="D80" s="66" t="s">
        <v>153</v>
      </c>
      <c r="E80" s="55" t="s">
        <v>374</v>
      </c>
      <c r="F80" s="24" t="s">
        <v>12</v>
      </c>
      <c r="G80" s="312">
        <f>G81</f>
        <v>0</v>
      </c>
    </row>
    <row r="81" spans="1:7" ht="27" customHeight="1">
      <c r="A81" s="26" t="s">
        <v>373</v>
      </c>
      <c r="B81" s="40"/>
      <c r="C81" s="43" t="s">
        <v>142</v>
      </c>
      <c r="D81" s="43" t="s">
        <v>153</v>
      </c>
      <c r="E81" s="75" t="s">
        <v>374</v>
      </c>
      <c r="F81" s="24" t="s">
        <v>644</v>
      </c>
      <c r="G81" s="312">
        <f>G82</f>
        <v>0</v>
      </c>
    </row>
    <row r="82" spans="1:7" ht="27" customHeight="1" hidden="1">
      <c r="A82" s="26"/>
      <c r="B82" s="40"/>
      <c r="C82" s="43" t="s">
        <v>142</v>
      </c>
      <c r="D82" s="43" t="s">
        <v>153</v>
      </c>
      <c r="E82" s="75" t="s">
        <v>374</v>
      </c>
      <c r="F82" s="24" t="s">
        <v>161</v>
      </c>
      <c r="G82" s="312">
        <v>0</v>
      </c>
    </row>
    <row r="83" spans="1:7" ht="27" customHeight="1">
      <c r="A83" s="49" t="s">
        <v>370</v>
      </c>
      <c r="B83" s="40"/>
      <c r="C83" s="66" t="s">
        <v>142</v>
      </c>
      <c r="D83" s="66" t="s">
        <v>153</v>
      </c>
      <c r="E83" s="55" t="s">
        <v>376</v>
      </c>
      <c r="F83" s="24" t="s">
        <v>12</v>
      </c>
      <c r="G83" s="312">
        <f>G84</f>
        <v>0</v>
      </c>
    </row>
    <row r="84" spans="1:7" ht="27" customHeight="1">
      <c r="A84" s="26" t="s">
        <v>375</v>
      </c>
      <c r="B84" s="40"/>
      <c r="C84" s="43" t="s">
        <v>142</v>
      </c>
      <c r="D84" s="43" t="s">
        <v>153</v>
      </c>
      <c r="E84" s="75" t="s">
        <v>376</v>
      </c>
      <c r="F84" s="24" t="s">
        <v>644</v>
      </c>
      <c r="G84" s="312">
        <f>G85</f>
        <v>0</v>
      </c>
    </row>
    <row r="85" spans="1:7" ht="27" customHeight="1" hidden="1">
      <c r="A85" s="26"/>
      <c r="B85" s="40"/>
      <c r="C85" s="43" t="s">
        <v>142</v>
      </c>
      <c r="D85" s="43" t="s">
        <v>153</v>
      </c>
      <c r="E85" s="75" t="s">
        <v>376</v>
      </c>
      <c r="F85" s="24" t="s">
        <v>161</v>
      </c>
      <c r="G85" s="312">
        <v>0</v>
      </c>
    </row>
    <row r="86" spans="1:7" ht="27" customHeight="1">
      <c r="A86" s="49" t="s">
        <v>370</v>
      </c>
      <c r="B86" s="40"/>
      <c r="C86" s="66" t="s">
        <v>142</v>
      </c>
      <c r="D86" s="66" t="s">
        <v>153</v>
      </c>
      <c r="E86" s="55" t="s">
        <v>393</v>
      </c>
      <c r="F86" s="24"/>
      <c r="G86" s="312" t="e">
        <f>G87</f>
        <v>#REF!</v>
      </c>
    </row>
    <row r="87" spans="1:7" ht="27" customHeight="1">
      <c r="A87" s="26" t="s">
        <v>394</v>
      </c>
      <c r="B87" s="40"/>
      <c r="C87" s="43" t="s">
        <v>142</v>
      </c>
      <c r="D87" s="43" t="s">
        <v>153</v>
      </c>
      <c r="E87" s="75" t="s">
        <v>393</v>
      </c>
      <c r="F87" s="29" t="s">
        <v>12</v>
      </c>
      <c r="G87" s="312" t="e">
        <f>G88</f>
        <v>#REF!</v>
      </c>
    </row>
    <row r="88" spans="1:7" ht="27" customHeight="1">
      <c r="A88" s="26"/>
      <c r="B88" s="40"/>
      <c r="C88" s="43" t="s">
        <v>142</v>
      </c>
      <c r="D88" s="43" t="s">
        <v>153</v>
      </c>
      <c r="E88" s="75" t="s">
        <v>393</v>
      </c>
      <c r="F88" s="24" t="s">
        <v>644</v>
      </c>
      <c r="G88" s="312" t="e">
        <f>#REF!</f>
        <v>#REF!</v>
      </c>
    </row>
    <row r="89" spans="1:7" ht="27" customHeight="1" hidden="1">
      <c r="A89" s="26"/>
      <c r="B89" s="40"/>
      <c r="C89" s="43"/>
      <c r="D89" s="25"/>
      <c r="E89" s="52"/>
      <c r="F89" s="24"/>
      <c r="G89" s="312"/>
    </row>
    <row r="90" spans="1:7" ht="27" customHeight="1" hidden="1">
      <c r="A90" s="26"/>
      <c r="B90" s="40"/>
      <c r="C90" s="43"/>
      <c r="D90" s="25"/>
      <c r="E90" s="52"/>
      <c r="F90" s="24"/>
      <c r="G90" s="312"/>
    </row>
    <row r="91" spans="1:7" ht="16.5" customHeight="1">
      <c r="A91" s="26" t="s">
        <v>21</v>
      </c>
      <c r="B91" s="40" t="s">
        <v>599</v>
      </c>
      <c r="C91" s="43" t="s">
        <v>142</v>
      </c>
      <c r="D91" s="25" t="s">
        <v>153</v>
      </c>
      <c r="E91" s="52" t="s">
        <v>22</v>
      </c>
      <c r="F91" s="24"/>
      <c r="G91" s="312">
        <f>G92</f>
        <v>0</v>
      </c>
    </row>
    <row r="92" spans="1:7" ht="17.25" customHeight="1">
      <c r="A92" s="26" t="s">
        <v>470</v>
      </c>
      <c r="B92" s="40" t="s">
        <v>599</v>
      </c>
      <c r="C92" s="43" t="s">
        <v>142</v>
      </c>
      <c r="D92" s="25" t="s">
        <v>153</v>
      </c>
      <c r="E92" s="52" t="s">
        <v>22</v>
      </c>
      <c r="F92" s="24" t="s">
        <v>14</v>
      </c>
      <c r="G92" s="312">
        <f>G93</f>
        <v>0</v>
      </c>
    </row>
    <row r="93" spans="1:7" ht="18" customHeight="1">
      <c r="A93" s="28" t="s">
        <v>18</v>
      </c>
      <c r="B93" s="40" t="s">
        <v>599</v>
      </c>
      <c r="C93" s="43" t="s">
        <v>142</v>
      </c>
      <c r="D93" s="25" t="s">
        <v>153</v>
      </c>
      <c r="E93" s="52" t="s">
        <v>22</v>
      </c>
      <c r="F93" s="24" t="s">
        <v>647</v>
      </c>
      <c r="G93" s="312">
        <f>G94</f>
        <v>0</v>
      </c>
    </row>
    <row r="94" spans="1:7" ht="15.75" customHeight="1">
      <c r="A94" s="26" t="s">
        <v>650</v>
      </c>
      <c r="B94" s="40" t="s">
        <v>599</v>
      </c>
      <c r="C94" s="43" t="s">
        <v>142</v>
      </c>
      <c r="D94" s="25" t="s">
        <v>153</v>
      </c>
      <c r="E94" s="52" t="s">
        <v>22</v>
      </c>
      <c r="F94" s="24" t="s">
        <v>649</v>
      </c>
      <c r="G94" s="312">
        <v>0</v>
      </c>
    </row>
    <row r="95" spans="1:7" ht="15.75" customHeight="1">
      <c r="A95" s="26" t="s">
        <v>396</v>
      </c>
      <c r="B95" s="40"/>
      <c r="C95" s="43" t="s">
        <v>142</v>
      </c>
      <c r="D95" s="25" t="s">
        <v>153</v>
      </c>
      <c r="E95" s="52" t="s">
        <v>47</v>
      </c>
      <c r="F95" s="24"/>
      <c r="G95" s="312" t="e">
        <f>G96</f>
        <v>#REF!</v>
      </c>
    </row>
    <row r="96" spans="1:7" ht="15.75" customHeight="1">
      <c r="A96" s="26" t="s">
        <v>395</v>
      </c>
      <c r="B96" s="40"/>
      <c r="C96" s="43" t="s">
        <v>142</v>
      </c>
      <c r="D96" s="25" t="s">
        <v>153</v>
      </c>
      <c r="E96" s="52" t="s">
        <v>47</v>
      </c>
      <c r="F96" s="24" t="s">
        <v>14</v>
      </c>
      <c r="G96" s="312" t="e">
        <f>#REF!</f>
        <v>#REF!</v>
      </c>
    </row>
    <row r="97" spans="1:7" ht="0.75" customHeight="1">
      <c r="A97" s="26"/>
      <c r="B97" s="40"/>
      <c r="C97" s="43"/>
      <c r="D97" s="25"/>
      <c r="E97" s="52"/>
      <c r="F97" s="24"/>
      <c r="G97" s="312"/>
    </row>
    <row r="98" spans="1:7" s="195" customFormat="1" ht="15" customHeight="1">
      <c r="A98" s="192" t="s">
        <v>167</v>
      </c>
      <c r="B98" s="39" t="s">
        <v>599</v>
      </c>
      <c r="C98" s="193" t="s">
        <v>143</v>
      </c>
      <c r="D98" s="193"/>
      <c r="E98" s="52"/>
      <c r="F98" s="193"/>
      <c r="G98" s="364">
        <f>G99</f>
        <v>625.5</v>
      </c>
    </row>
    <row r="99" spans="1:7" s="72" customFormat="1" ht="15" customHeight="1">
      <c r="A99" s="196" t="s">
        <v>168</v>
      </c>
      <c r="B99" s="39" t="s">
        <v>599</v>
      </c>
      <c r="C99" s="107" t="s">
        <v>143</v>
      </c>
      <c r="D99" s="107" t="s">
        <v>145</v>
      </c>
      <c r="E99" s="154"/>
      <c r="F99" s="107"/>
      <c r="G99" s="340">
        <f>G100</f>
        <v>625.5</v>
      </c>
    </row>
    <row r="100" spans="1:7" ht="30" customHeight="1">
      <c r="A100" s="70" t="s">
        <v>20</v>
      </c>
      <c r="B100" s="62" t="s">
        <v>599</v>
      </c>
      <c r="C100" s="73" t="s">
        <v>143</v>
      </c>
      <c r="D100" s="73" t="s">
        <v>145</v>
      </c>
      <c r="E100" s="78" t="s">
        <v>557</v>
      </c>
      <c r="F100" s="73"/>
      <c r="G100" s="357">
        <f>G101</f>
        <v>625.5</v>
      </c>
    </row>
    <row r="101" spans="1:7" s="145" customFormat="1" ht="27.75" customHeight="1">
      <c r="A101" s="190" t="s">
        <v>169</v>
      </c>
      <c r="B101" s="40" t="s">
        <v>599</v>
      </c>
      <c r="C101" s="66" t="s">
        <v>143</v>
      </c>
      <c r="D101" s="66" t="s">
        <v>145</v>
      </c>
      <c r="E101" s="55" t="s">
        <v>561</v>
      </c>
      <c r="F101" s="66"/>
      <c r="G101" s="337">
        <f>G102+G107</f>
        <v>625.5</v>
      </c>
    </row>
    <row r="102" spans="1:7" s="145" customFormat="1" ht="42" customHeight="1">
      <c r="A102" s="63" t="s">
        <v>7</v>
      </c>
      <c r="B102" s="40" t="s">
        <v>599</v>
      </c>
      <c r="C102" s="25" t="s">
        <v>143</v>
      </c>
      <c r="D102" s="25" t="s">
        <v>145</v>
      </c>
      <c r="E102" s="52" t="s">
        <v>561</v>
      </c>
      <c r="F102" s="43" t="s">
        <v>343</v>
      </c>
      <c r="G102" s="337">
        <f>G103</f>
        <v>609</v>
      </c>
    </row>
    <row r="103" spans="1:7" ht="20.25" customHeight="1">
      <c r="A103" s="131" t="s">
        <v>643</v>
      </c>
      <c r="B103" s="40" t="s">
        <v>599</v>
      </c>
      <c r="C103" s="25" t="s">
        <v>143</v>
      </c>
      <c r="D103" s="25" t="s">
        <v>145</v>
      </c>
      <c r="E103" s="52" t="s">
        <v>561</v>
      </c>
      <c r="F103" s="25" t="s">
        <v>249</v>
      </c>
      <c r="G103" s="341">
        <f>G104+G105+G106</f>
        <v>609</v>
      </c>
    </row>
    <row r="104" spans="1:7" ht="25.5">
      <c r="A104" s="131" t="s">
        <v>241</v>
      </c>
      <c r="B104" s="40" t="s">
        <v>599</v>
      </c>
      <c r="C104" s="25" t="s">
        <v>143</v>
      </c>
      <c r="D104" s="25" t="s">
        <v>145</v>
      </c>
      <c r="E104" s="52" t="s">
        <v>561</v>
      </c>
      <c r="F104" s="24" t="s">
        <v>157</v>
      </c>
      <c r="G104" s="312">
        <f>470-6</f>
        <v>464</v>
      </c>
    </row>
    <row r="105" spans="1:7" ht="15.75">
      <c r="A105" s="131" t="s">
        <v>646</v>
      </c>
      <c r="B105" s="40" t="s">
        <v>599</v>
      </c>
      <c r="C105" s="25" t="s">
        <v>143</v>
      </c>
      <c r="D105" s="25" t="s">
        <v>145</v>
      </c>
      <c r="E105" s="52" t="s">
        <v>561</v>
      </c>
      <c r="F105" s="24" t="s">
        <v>158</v>
      </c>
      <c r="G105" s="312">
        <v>3</v>
      </c>
    </row>
    <row r="106" spans="1:7" ht="38.25">
      <c r="A106" s="131" t="s">
        <v>637</v>
      </c>
      <c r="B106" s="40" t="s">
        <v>599</v>
      </c>
      <c r="C106" s="25" t="s">
        <v>143</v>
      </c>
      <c r="D106" s="25" t="s">
        <v>145</v>
      </c>
      <c r="E106" s="52" t="s">
        <v>561</v>
      </c>
      <c r="F106" s="24" t="s">
        <v>638</v>
      </c>
      <c r="G106" s="312">
        <v>142</v>
      </c>
    </row>
    <row r="107" spans="1:7" ht="28.5" customHeight="1">
      <c r="A107" s="28" t="s">
        <v>11</v>
      </c>
      <c r="B107" s="40" t="s">
        <v>599</v>
      </c>
      <c r="C107" s="25" t="s">
        <v>143</v>
      </c>
      <c r="D107" s="25" t="s">
        <v>145</v>
      </c>
      <c r="E107" s="52" t="s">
        <v>561</v>
      </c>
      <c r="F107" s="24" t="s">
        <v>12</v>
      </c>
      <c r="G107" s="312">
        <f>G108</f>
        <v>16.5</v>
      </c>
    </row>
    <row r="108" spans="1:7" ht="25.5">
      <c r="A108" s="131" t="s">
        <v>13</v>
      </c>
      <c r="B108" s="40" t="s">
        <v>599</v>
      </c>
      <c r="C108" s="25" t="s">
        <v>143</v>
      </c>
      <c r="D108" s="25" t="s">
        <v>145</v>
      </c>
      <c r="E108" s="52" t="s">
        <v>561</v>
      </c>
      <c r="F108" s="24" t="s">
        <v>644</v>
      </c>
      <c r="G108" s="312">
        <f>G109+G110</f>
        <v>16.5</v>
      </c>
    </row>
    <row r="109" spans="1:7" s="145" customFormat="1" ht="25.5">
      <c r="A109" s="26" t="s">
        <v>159</v>
      </c>
      <c r="B109" s="40" t="s">
        <v>599</v>
      </c>
      <c r="C109" s="25" t="s">
        <v>143</v>
      </c>
      <c r="D109" s="25" t="s">
        <v>145</v>
      </c>
      <c r="E109" s="52" t="s">
        <v>561</v>
      </c>
      <c r="F109" s="24" t="s">
        <v>160</v>
      </c>
      <c r="G109" s="341">
        <f>5+6</f>
        <v>11</v>
      </c>
    </row>
    <row r="110" spans="1:7" ht="29.25" customHeight="1">
      <c r="A110" s="26" t="s">
        <v>242</v>
      </c>
      <c r="B110" s="40" t="s">
        <v>599</v>
      </c>
      <c r="C110" s="25" t="s">
        <v>143</v>
      </c>
      <c r="D110" s="25" t="s">
        <v>145</v>
      </c>
      <c r="E110" s="52" t="s">
        <v>561</v>
      </c>
      <c r="F110" s="24" t="s">
        <v>161</v>
      </c>
      <c r="G110" s="312">
        <v>5.5</v>
      </c>
    </row>
    <row r="111" spans="1:7" s="201" customFormat="1" ht="27.75" customHeight="1">
      <c r="A111" s="198" t="s">
        <v>170</v>
      </c>
      <c r="B111" s="39" t="s">
        <v>599</v>
      </c>
      <c r="C111" s="199" t="s">
        <v>145</v>
      </c>
      <c r="D111" s="199"/>
      <c r="E111" s="52"/>
      <c r="F111" s="199"/>
      <c r="G111" s="359">
        <f aca="true" t="shared" si="0" ref="G111:G116">G112</f>
        <v>0</v>
      </c>
    </row>
    <row r="112" spans="1:7" s="72" customFormat="1" ht="27.75" customHeight="1">
      <c r="A112" s="58" t="s">
        <v>172</v>
      </c>
      <c r="B112" s="39" t="s">
        <v>599</v>
      </c>
      <c r="C112" s="36" t="s">
        <v>145</v>
      </c>
      <c r="D112" s="36" t="s">
        <v>146</v>
      </c>
      <c r="E112" s="154"/>
      <c r="F112" s="36"/>
      <c r="G112" s="340">
        <f t="shared" si="0"/>
        <v>0</v>
      </c>
    </row>
    <row r="113" spans="1:7" s="191" customFormat="1" ht="26.25" customHeight="1">
      <c r="A113" s="68" t="s">
        <v>656</v>
      </c>
      <c r="B113" s="62" t="s">
        <v>599</v>
      </c>
      <c r="C113" s="54" t="s">
        <v>145</v>
      </c>
      <c r="D113" s="54" t="s">
        <v>146</v>
      </c>
      <c r="E113" s="78" t="s">
        <v>559</v>
      </c>
      <c r="F113" s="54"/>
      <c r="G113" s="360">
        <f t="shared" si="0"/>
        <v>0</v>
      </c>
    </row>
    <row r="114" spans="1:7" s="145" customFormat="1" ht="28.5" customHeight="1">
      <c r="A114" s="49" t="s">
        <v>658</v>
      </c>
      <c r="B114" s="40" t="s">
        <v>599</v>
      </c>
      <c r="C114" s="48" t="s">
        <v>145</v>
      </c>
      <c r="D114" s="48" t="s">
        <v>146</v>
      </c>
      <c r="E114" s="55" t="s">
        <v>562</v>
      </c>
      <c r="F114" s="48"/>
      <c r="G114" s="337">
        <f t="shared" si="0"/>
        <v>0</v>
      </c>
    </row>
    <row r="115" spans="1:7" s="145" customFormat="1" ht="28.5" customHeight="1">
      <c r="A115" s="28" t="s">
        <v>11</v>
      </c>
      <c r="B115" s="40" t="s">
        <v>599</v>
      </c>
      <c r="C115" s="24" t="s">
        <v>145</v>
      </c>
      <c r="D115" s="24" t="s">
        <v>146</v>
      </c>
      <c r="E115" s="52" t="s">
        <v>562</v>
      </c>
      <c r="F115" s="29" t="s">
        <v>12</v>
      </c>
      <c r="G115" s="337">
        <f t="shared" si="0"/>
        <v>0</v>
      </c>
    </row>
    <row r="116" spans="1:7" s="145" customFormat="1" ht="28.5" customHeight="1">
      <c r="A116" s="131" t="s">
        <v>13</v>
      </c>
      <c r="B116" s="40" t="s">
        <v>599</v>
      </c>
      <c r="C116" s="24" t="s">
        <v>145</v>
      </c>
      <c r="D116" s="24" t="s">
        <v>146</v>
      </c>
      <c r="E116" s="52" t="s">
        <v>562</v>
      </c>
      <c r="F116" s="29" t="s">
        <v>644</v>
      </c>
      <c r="G116" s="337">
        <f t="shared" si="0"/>
        <v>0</v>
      </c>
    </row>
    <row r="117" spans="1:7" ht="27" customHeight="1">
      <c r="A117" s="26" t="s">
        <v>242</v>
      </c>
      <c r="B117" s="40" t="s">
        <v>599</v>
      </c>
      <c r="C117" s="24" t="s">
        <v>145</v>
      </c>
      <c r="D117" s="24" t="s">
        <v>146</v>
      </c>
      <c r="E117" s="52" t="s">
        <v>562</v>
      </c>
      <c r="F117" s="24" t="s">
        <v>161</v>
      </c>
      <c r="G117" s="341">
        <v>0</v>
      </c>
    </row>
    <row r="118" spans="1:7" s="145" customFormat="1" ht="27" customHeight="1" hidden="1">
      <c r="A118" s="26" t="s">
        <v>659</v>
      </c>
      <c r="B118" s="40" t="s">
        <v>342</v>
      </c>
      <c r="C118" s="24" t="s">
        <v>145</v>
      </c>
      <c r="D118" s="24" t="s">
        <v>146</v>
      </c>
      <c r="E118" s="52" t="s">
        <v>23</v>
      </c>
      <c r="F118" s="24"/>
      <c r="G118" s="341">
        <f>G119</f>
        <v>0</v>
      </c>
    </row>
    <row r="119" spans="1:7" ht="27" customHeight="1" hidden="1">
      <c r="A119" s="26" t="s">
        <v>242</v>
      </c>
      <c r="B119" s="40" t="s">
        <v>342</v>
      </c>
      <c r="C119" s="24" t="s">
        <v>145</v>
      </c>
      <c r="D119" s="24" t="s">
        <v>146</v>
      </c>
      <c r="E119" s="52" t="s">
        <v>23</v>
      </c>
      <c r="F119" s="24" t="s">
        <v>161</v>
      </c>
      <c r="G119" s="341">
        <v>0</v>
      </c>
    </row>
    <row r="120" spans="1:7" s="201" customFormat="1" ht="15.75" customHeight="1">
      <c r="A120" s="192" t="s">
        <v>173</v>
      </c>
      <c r="B120" s="39" t="s">
        <v>599</v>
      </c>
      <c r="C120" s="199" t="s">
        <v>144</v>
      </c>
      <c r="D120" s="199"/>
      <c r="E120" s="52"/>
      <c r="F120" s="199"/>
      <c r="G120" s="359">
        <f>G121+G133+G151+G127</f>
        <v>5264.949210000001</v>
      </c>
    </row>
    <row r="121" spans="1:7" s="72" customFormat="1" ht="15" customHeight="1">
      <c r="A121" s="202" t="s">
        <v>152</v>
      </c>
      <c r="B121" s="39" t="s">
        <v>599</v>
      </c>
      <c r="C121" s="36" t="s">
        <v>144</v>
      </c>
      <c r="D121" s="36" t="s">
        <v>147</v>
      </c>
      <c r="E121" s="154"/>
      <c r="F121" s="36"/>
      <c r="G121" s="362">
        <f>G122</f>
        <v>32.5</v>
      </c>
    </row>
    <row r="122" spans="1:9" s="191" customFormat="1" ht="29.25" customHeight="1">
      <c r="A122" s="70" t="s">
        <v>20</v>
      </c>
      <c r="B122" s="62" t="s">
        <v>599</v>
      </c>
      <c r="C122" s="73" t="s">
        <v>144</v>
      </c>
      <c r="D122" s="73" t="s">
        <v>147</v>
      </c>
      <c r="E122" s="78" t="s">
        <v>557</v>
      </c>
      <c r="F122" s="73"/>
      <c r="G122" s="360">
        <f>G123</f>
        <v>32.5</v>
      </c>
      <c r="I122" s="203"/>
    </row>
    <row r="123" spans="1:7" s="145" customFormat="1" ht="52.5" customHeight="1">
      <c r="A123" s="49" t="s">
        <v>660</v>
      </c>
      <c r="B123" s="47" t="s">
        <v>599</v>
      </c>
      <c r="C123" s="48" t="s">
        <v>144</v>
      </c>
      <c r="D123" s="48" t="s">
        <v>147</v>
      </c>
      <c r="E123" s="55" t="s">
        <v>563</v>
      </c>
      <c r="F123" s="48"/>
      <c r="G123" s="365">
        <f>G124</f>
        <v>32.5</v>
      </c>
    </row>
    <row r="124" spans="1:7" s="145" customFormat="1" ht="27.75" customHeight="1">
      <c r="A124" s="28" t="s">
        <v>11</v>
      </c>
      <c r="B124" s="47" t="s">
        <v>599</v>
      </c>
      <c r="C124" s="24" t="s">
        <v>144</v>
      </c>
      <c r="D124" s="24" t="s">
        <v>147</v>
      </c>
      <c r="E124" s="52" t="s">
        <v>563</v>
      </c>
      <c r="F124" s="29" t="s">
        <v>12</v>
      </c>
      <c r="G124" s="365">
        <f>G125</f>
        <v>32.5</v>
      </c>
    </row>
    <row r="125" spans="1:7" s="145" customFormat="1" ht="27" customHeight="1">
      <c r="A125" s="131" t="s">
        <v>13</v>
      </c>
      <c r="B125" s="47" t="s">
        <v>599</v>
      </c>
      <c r="C125" s="24" t="s">
        <v>144</v>
      </c>
      <c r="D125" s="24" t="s">
        <v>147</v>
      </c>
      <c r="E125" s="52" t="s">
        <v>563</v>
      </c>
      <c r="F125" s="29" t="s">
        <v>644</v>
      </c>
      <c r="G125" s="365">
        <f>G126</f>
        <v>32.5</v>
      </c>
    </row>
    <row r="126" spans="1:7" ht="25.5" customHeight="1" hidden="1">
      <c r="A126" s="26" t="s">
        <v>242</v>
      </c>
      <c r="B126" s="47" t="s">
        <v>599</v>
      </c>
      <c r="C126" s="24" t="s">
        <v>144</v>
      </c>
      <c r="D126" s="24" t="s">
        <v>147</v>
      </c>
      <c r="E126" s="52" t="s">
        <v>563</v>
      </c>
      <c r="F126" s="24" t="s">
        <v>161</v>
      </c>
      <c r="G126" s="312">
        <v>32.5</v>
      </c>
    </row>
    <row r="127" spans="1:7" ht="13.5" customHeight="1">
      <c r="A127" s="374" t="s">
        <v>380</v>
      </c>
      <c r="B127" s="47"/>
      <c r="C127" s="36" t="s">
        <v>144</v>
      </c>
      <c r="D127" s="36" t="s">
        <v>382</v>
      </c>
      <c r="E127" s="52"/>
      <c r="F127" s="24"/>
      <c r="G127" s="129">
        <f>G128</f>
        <v>2423.15221</v>
      </c>
    </row>
    <row r="128" spans="1:7" ht="25.5" customHeight="1">
      <c r="A128" s="375" t="s">
        <v>381</v>
      </c>
      <c r="B128" s="47"/>
      <c r="C128" s="54" t="s">
        <v>144</v>
      </c>
      <c r="D128" s="54" t="s">
        <v>382</v>
      </c>
      <c r="E128" s="78" t="s">
        <v>491</v>
      </c>
      <c r="F128" s="24"/>
      <c r="G128" s="313">
        <f>G129</f>
        <v>2423.15221</v>
      </c>
    </row>
    <row r="129" spans="1:7" ht="25.5" customHeight="1">
      <c r="A129" s="347" t="s">
        <v>383</v>
      </c>
      <c r="B129" s="47"/>
      <c r="C129" s="29" t="s">
        <v>144</v>
      </c>
      <c r="D129" s="29" t="s">
        <v>382</v>
      </c>
      <c r="E129" s="75" t="s">
        <v>493</v>
      </c>
      <c r="F129" s="24"/>
      <c r="G129" s="313">
        <f>G130</f>
        <v>2423.15221</v>
      </c>
    </row>
    <row r="130" spans="1:7" ht="25.5" customHeight="1">
      <c r="A130" s="28" t="s">
        <v>11</v>
      </c>
      <c r="B130" s="47"/>
      <c r="C130" s="29" t="s">
        <v>144</v>
      </c>
      <c r="D130" s="29" t="s">
        <v>382</v>
      </c>
      <c r="E130" s="75" t="s">
        <v>385</v>
      </c>
      <c r="F130" s="24" t="s">
        <v>12</v>
      </c>
      <c r="G130" s="313">
        <f>G131</f>
        <v>2423.15221</v>
      </c>
    </row>
    <row r="131" spans="1:7" ht="25.5" customHeight="1">
      <c r="A131" s="131" t="s">
        <v>13</v>
      </c>
      <c r="B131" s="47"/>
      <c r="C131" s="29" t="s">
        <v>144</v>
      </c>
      <c r="D131" s="29" t="s">
        <v>382</v>
      </c>
      <c r="E131" s="75" t="s">
        <v>385</v>
      </c>
      <c r="F131" s="24" t="s">
        <v>644</v>
      </c>
      <c r="G131" s="313">
        <f>G132</f>
        <v>2423.15221</v>
      </c>
    </row>
    <row r="132" spans="1:7" ht="25.5" customHeight="1">
      <c r="A132" s="26" t="s">
        <v>242</v>
      </c>
      <c r="B132" s="47"/>
      <c r="C132" s="29" t="s">
        <v>144</v>
      </c>
      <c r="D132" s="29" t="s">
        <v>382</v>
      </c>
      <c r="E132" s="75" t="s">
        <v>384</v>
      </c>
      <c r="F132" s="24" t="s">
        <v>161</v>
      </c>
      <c r="G132" s="313">
        <f>2423.3-0.14779</f>
        <v>2423.15221</v>
      </c>
    </row>
    <row r="133" spans="1:7" ht="15" customHeight="1">
      <c r="A133" s="31" t="s">
        <v>140</v>
      </c>
      <c r="B133" s="39" t="s">
        <v>599</v>
      </c>
      <c r="C133" s="36" t="s">
        <v>144</v>
      </c>
      <c r="D133" s="36" t="s">
        <v>146</v>
      </c>
      <c r="E133" s="52"/>
      <c r="F133" s="36"/>
      <c r="G133" s="362">
        <f>G134</f>
        <v>2799.297</v>
      </c>
    </row>
    <row r="134" spans="1:7" s="145" customFormat="1" ht="57" customHeight="1">
      <c r="A134" s="68" t="s">
        <v>28</v>
      </c>
      <c r="B134" s="62" t="s">
        <v>599</v>
      </c>
      <c r="C134" s="168" t="s">
        <v>144</v>
      </c>
      <c r="D134" s="168" t="s">
        <v>146</v>
      </c>
      <c r="E134" s="78" t="s">
        <v>661</v>
      </c>
      <c r="F134" s="168"/>
      <c r="G134" s="357">
        <f>G135</f>
        <v>2799.297</v>
      </c>
    </row>
    <row r="135" spans="1:7" s="145" customFormat="1" ht="41.25" customHeight="1">
      <c r="A135" s="204" t="s">
        <v>600</v>
      </c>
      <c r="B135" s="47" t="s">
        <v>599</v>
      </c>
      <c r="C135" s="113" t="s">
        <v>144</v>
      </c>
      <c r="D135" s="113" t="s">
        <v>146</v>
      </c>
      <c r="E135" s="55" t="s">
        <v>662</v>
      </c>
      <c r="F135" s="113"/>
      <c r="G135" s="337">
        <f>G140+G136+G144</f>
        <v>2799.297</v>
      </c>
    </row>
    <row r="136" spans="1:7" s="145" customFormat="1" ht="29.25" customHeight="1">
      <c r="A136" s="49" t="s">
        <v>605</v>
      </c>
      <c r="B136" s="47" t="s">
        <v>599</v>
      </c>
      <c r="C136" s="113" t="s">
        <v>144</v>
      </c>
      <c r="D136" s="113" t="s">
        <v>146</v>
      </c>
      <c r="E136" s="55" t="s">
        <v>606</v>
      </c>
      <c r="F136" s="113"/>
      <c r="G136" s="337">
        <f>G137</f>
        <v>705</v>
      </c>
    </row>
    <row r="137" spans="1:7" s="145" customFormat="1" ht="29.25" customHeight="1">
      <c r="A137" s="28" t="s">
        <v>11</v>
      </c>
      <c r="B137" s="40" t="s">
        <v>599</v>
      </c>
      <c r="C137" s="146" t="s">
        <v>144</v>
      </c>
      <c r="D137" s="146" t="s">
        <v>146</v>
      </c>
      <c r="E137" s="52" t="s">
        <v>606</v>
      </c>
      <c r="F137" s="146" t="s">
        <v>12</v>
      </c>
      <c r="G137" s="337">
        <f>G138</f>
        <v>705</v>
      </c>
    </row>
    <row r="138" spans="1:7" s="145" customFormat="1" ht="29.25" customHeight="1">
      <c r="A138" s="131" t="s">
        <v>13</v>
      </c>
      <c r="B138" s="40" t="s">
        <v>599</v>
      </c>
      <c r="C138" s="146" t="s">
        <v>144</v>
      </c>
      <c r="D138" s="146" t="s">
        <v>146</v>
      </c>
      <c r="E138" s="52" t="s">
        <v>606</v>
      </c>
      <c r="F138" s="146" t="s">
        <v>644</v>
      </c>
      <c r="G138" s="337">
        <f>G139</f>
        <v>705</v>
      </c>
    </row>
    <row r="139" spans="1:7" s="145" customFormat="1" ht="29.25" customHeight="1">
      <c r="A139" s="26" t="s">
        <v>242</v>
      </c>
      <c r="B139" s="40" t="s">
        <v>599</v>
      </c>
      <c r="C139" s="146" t="s">
        <v>144</v>
      </c>
      <c r="D139" s="146" t="s">
        <v>146</v>
      </c>
      <c r="E139" s="52" t="s">
        <v>606</v>
      </c>
      <c r="F139" s="146" t="s">
        <v>161</v>
      </c>
      <c r="G139" s="337">
        <v>705</v>
      </c>
    </row>
    <row r="140" spans="1:7" s="145" customFormat="1" ht="30" customHeight="1">
      <c r="A140" s="49" t="s">
        <v>665</v>
      </c>
      <c r="B140" s="47" t="s">
        <v>599</v>
      </c>
      <c r="C140" s="113" t="s">
        <v>144</v>
      </c>
      <c r="D140" s="113" t="s">
        <v>146</v>
      </c>
      <c r="E140" s="55" t="s">
        <v>663</v>
      </c>
      <c r="F140" s="113"/>
      <c r="G140" s="337">
        <f>G141</f>
        <v>1839.297</v>
      </c>
    </row>
    <row r="141" spans="1:7" ht="30" customHeight="1">
      <c r="A141" s="28" t="s">
        <v>11</v>
      </c>
      <c r="B141" s="40" t="s">
        <v>599</v>
      </c>
      <c r="C141" s="146" t="s">
        <v>144</v>
      </c>
      <c r="D141" s="146" t="s">
        <v>146</v>
      </c>
      <c r="E141" s="52" t="s">
        <v>663</v>
      </c>
      <c r="F141" s="146" t="s">
        <v>12</v>
      </c>
      <c r="G141" s="341">
        <f>G142</f>
        <v>1839.297</v>
      </c>
    </row>
    <row r="142" spans="1:7" ht="30" customHeight="1">
      <c r="A142" s="131" t="s">
        <v>13</v>
      </c>
      <c r="B142" s="40" t="s">
        <v>599</v>
      </c>
      <c r="C142" s="146" t="s">
        <v>144</v>
      </c>
      <c r="D142" s="146" t="s">
        <v>146</v>
      </c>
      <c r="E142" s="52" t="s">
        <v>663</v>
      </c>
      <c r="F142" s="146" t="s">
        <v>644</v>
      </c>
      <c r="G142" s="341">
        <f>G143</f>
        <v>1839.297</v>
      </c>
    </row>
    <row r="143" spans="1:7" ht="27" customHeight="1">
      <c r="A143" s="26" t="s">
        <v>242</v>
      </c>
      <c r="B143" s="40" t="s">
        <v>599</v>
      </c>
      <c r="C143" s="146" t="s">
        <v>144</v>
      </c>
      <c r="D143" s="146" t="s">
        <v>146</v>
      </c>
      <c r="E143" s="52" t="s">
        <v>663</v>
      </c>
      <c r="F143" s="146" t="s">
        <v>161</v>
      </c>
      <c r="G143" s="341">
        <v>1839.297</v>
      </c>
    </row>
    <row r="144" spans="1:7" s="145" customFormat="1" ht="27" customHeight="1">
      <c r="A144" s="49" t="s">
        <v>64</v>
      </c>
      <c r="B144" s="47" t="s">
        <v>599</v>
      </c>
      <c r="C144" s="113" t="s">
        <v>144</v>
      </c>
      <c r="D144" s="113" t="s">
        <v>146</v>
      </c>
      <c r="E144" s="55" t="s">
        <v>205</v>
      </c>
      <c r="F144" s="113"/>
      <c r="G144" s="337">
        <f>G145</f>
        <v>255</v>
      </c>
    </row>
    <row r="145" spans="1:7" ht="27" customHeight="1">
      <c r="A145" s="28" t="s">
        <v>11</v>
      </c>
      <c r="B145" s="40" t="s">
        <v>599</v>
      </c>
      <c r="C145" s="123" t="s">
        <v>144</v>
      </c>
      <c r="D145" s="123" t="s">
        <v>146</v>
      </c>
      <c r="E145" s="75" t="s">
        <v>205</v>
      </c>
      <c r="F145" s="146" t="s">
        <v>12</v>
      </c>
      <c r="G145" s="341">
        <f>G146</f>
        <v>255</v>
      </c>
    </row>
    <row r="146" spans="1:7" ht="27" customHeight="1">
      <c r="A146" s="131" t="s">
        <v>13</v>
      </c>
      <c r="B146" s="40" t="s">
        <v>599</v>
      </c>
      <c r="C146" s="123" t="s">
        <v>144</v>
      </c>
      <c r="D146" s="123" t="s">
        <v>146</v>
      </c>
      <c r="E146" s="75" t="s">
        <v>205</v>
      </c>
      <c r="F146" s="146" t="s">
        <v>644</v>
      </c>
      <c r="G146" s="341">
        <f>G147</f>
        <v>255</v>
      </c>
    </row>
    <row r="147" spans="1:7" ht="27" customHeight="1">
      <c r="A147" s="26" t="s">
        <v>242</v>
      </c>
      <c r="B147" s="40" t="s">
        <v>599</v>
      </c>
      <c r="C147" s="123" t="s">
        <v>144</v>
      </c>
      <c r="D147" s="123" t="s">
        <v>146</v>
      </c>
      <c r="E147" s="75" t="s">
        <v>205</v>
      </c>
      <c r="F147" s="146" t="s">
        <v>161</v>
      </c>
      <c r="G147" s="341">
        <v>255</v>
      </c>
    </row>
    <row r="148" spans="1:7" ht="21" customHeight="1" hidden="1">
      <c r="A148" s="26"/>
      <c r="B148" s="40" t="s">
        <v>342</v>
      </c>
      <c r="C148" s="146" t="s">
        <v>144</v>
      </c>
      <c r="D148" s="146" t="s">
        <v>146</v>
      </c>
      <c r="E148" s="52"/>
      <c r="F148" s="146"/>
      <c r="G148" s="150">
        <f>G149</f>
        <v>0</v>
      </c>
    </row>
    <row r="149" spans="1:7" ht="27" customHeight="1" hidden="1">
      <c r="A149" s="26"/>
      <c r="B149" s="40" t="s">
        <v>342</v>
      </c>
      <c r="C149" s="146" t="s">
        <v>144</v>
      </c>
      <c r="D149" s="146" t="s">
        <v>146</v>
      </c>
      <c r="E149" s="52"/>
      <c r="F149" s="146"/>
      <c r="G149" s="150">
        <f>G150</f>
        <v>0</v>
      </c>
    </row>
    <row r="150" spans="1:7" ht="27" customHeight="1" hidden="1">
      <c r="A150" s="26"/>
      <c r="B150" s="40" t="s">
        <v>342</v>
      </c>
      <c r="C150" s="146" t="s">
        <v>144</v>
      </c>
      <c r="D150" s="146" t="s">
        <v>146</v>
      </c>
      <c r="E150" s="52"/>
      <c r="F150" s="146" t="s">
        <v>161</v>
      </c>
      <c r="G150" s="150"/>
    </row>
    <row r="151" spans="1:7" s="72" customFormat="1" ht="13.5" customHeight="1">
      <c r="A151" s="58" t="s">
        <v>137</v>
      </c>
      <c r="B151" s="39" t="s">
        <v>599</v>
      </c>
      <c r="C151" s="36" t="s">
        <v>144</v>
      </c>
      <c r="D151" s="36" t="s">
        <v>138</v>
      </c>
      <c r="E151" s="154"/>
      <c r="F151" s="36"/>
      <c r="G151" s="205">
        <f aca="true" t="shared" si="1" ref="G151:G156">G152</f>
        <v>10</v>
      </c>
    </row>
    <row r="152" spans="1:7" s="145" customFormat="1" ht="57" customHeight="1">
      <c r="A152" s="81" t="s">
        <v>42</v>
      </c>
      <c r="B152" s="62" t="s">
        <v>599</v>
      </c>
      <c r="C152" s="54" t="s">
        <v>144</v>
      </c>
      <c r="D152" s="54" t="s">
        <v>138</v>
      </c>
      <c r="E152" s="78" t="s">
        <v>666</v>
      </c>
      <c r="F152" s="73"/>
      <c r="G152" s="206">
        <f t="shared" si="1"/>
        <v>10</v>
      </c>
    </row>
    <row r="153" spans="1:7" ht="28.5" customHeight="1">
      <c r="A153" s="26" t="s">
        <v>25</v>
      </c>
      <c r="B153" s="40" t="s">
        <v>599</v>
      </c>
      <c r="C153" s="29" t="s">
        <v>144</v>
      </c>
      <c r="D153" s="29" t="s">
        <v>138</v>
      </c>
      <c r="E153" s="52" t="s">
        <v>667</v>
      </c>
      <c r="F153" s="43"/>
      <c r="G153" s="77">
        <f t="shared" si="1"/>
        <v>10</v>
      </c>
    </row>
    <row r="154" spans="1:7" ht="17.25" customHeight="1">
      <c r="A154" s="135" t="s">
        <v>63</v>
      </c>
      <c r="B154" s="40" t="s">
        <v>599</v>
      </c>
      <c r="C154" s="29" t="s">
        <v>144</v>
      </c>
      <c r="D154" s="29" t="s">
        <v>138</v>
      </c>
      <c r="E154" s="52" t="s">
        <v>620</v>
      </c>
      <c r="F154" s="43"/>
      <c r="G154" s="77">
        <f t="shared" si="1"/>
        <v>10</v>
      </c>
    </row>
    <row r="155" spans="1:7" ht="29.25" customHeight="1">
      <c r="A155" s="28" t="s">
        <v>11</v>
      </c>
      <c r="B155" s="40" t="s">
        <v>599</v>
      </c>
      <c r="C155" s="29" t="s">
        <v>144</v>
      </c>
      <c r="D155" s="29" t="s">
        <v>138</v>
      </c>
      <c r="E155" s="52" t="s">
        <v>620</v>
      </c>
      <c r="F155" s="29" t="s">
        <v>12</v>
      </c>
      <c r="G155" s="77">
        <f t="shared" si="1"/>
        <v>10</v>
      </c>
    </row>
    <row r="156" spans="1:7" ht="30" customHeight="1">
      <c r="A156" s="131" t="s">
        <v>13</v>
      </c>
      <c r="B156" s="40" t="s">
        <v>599</v>
      </c>
      <c r="C156" s="29" t="s">
        <v>144</v>
      </c>
      <c r="D156" s="29" t="s">
        <v>138</v>
      </c>
      <c r="E156" s="52" t="s">
        <v>620</v>
      </c>
      <c r="F156" s="29" t="s">
        <v>644</v>
      </c>
      <c r="G156" s="77">
        <f t="shared" si="1"/>
        <v>10</v>
      </c>
    </row>
    <row r="157" spans="1:7" ht="28.5" customHeight="1" hidden="1">
      <c r="A157" s="26" t="s">
        <v>242</v>
      </c>
      <c r="B157" s="40" t="s">
        <v>599</v>
      </c>
      <c r="C157" s="29" t="s">
        <v>144</v>
      </c>
      <c r="D157" s="29" t="s">
        <v>138</v>
      </c>
      <c r="E157" s="52" t="s">
        <v>620</v>
      </c>
      <c r="F157" s="43" t="s">
        <v>161</v>
      </c>
      <c r="G157" s="77">
        <v>10</v>
      </c>
    </row>
    <row r="158" spans="1:7" s="201" customFormat="1" ht="15" customHeight="1">
      <c r="A158" s="198" t="s">
        <v>174</v>
      </c>
      <c r="B158" s="39" t="s">
        <v>599</v>
      </c>
      <c r="C158" s="207" t="s">
        <v>147</v>
      </c>
      <c r="D158" s="207"/>
      <c r="E158" s="52"/>
      <c r="F158" s="207"/>
      <c r="G158" s="208">
        <f>G159+G169+G188</f>
        <v>12561.879439999997</v>
      </c>
    </row>
    <row r="159" spans="1:7" s="72" customFormat="1" ht="15" customHeight="1">
      <c r="A159" s="58" t="s">
        <v>72</v>
      </c>
      <c r="B159" s="39" t="s">
        <v>599</v>
      </c>
      <c r="C159" s="36" t="s">
        <v>147</v>
      </c>
      <c r="D159" s="36" t="s">
        <v>142</v>
      </c>
      <c r="E159" s="154"/>
      <c r="F159" s="36"/>
      <c r="G159" s="67">
        <f>G160</f>
        <v>72.8</v>
      </c>
    </row>
    <row r="160" spans="1:7" s="72" customFormat="1" ht="29.25" customHeight="1">
      <c r="A160" s="68" t="s">
        <v>656</v>
      </c>
      <c r="B160" s="62" t="s">
        <v>599</v>
      </c>
      <c r="C160" s="54" t="s">
        <v>147</v>
      </c>
      <c r="D160" s="54" t="s">
        <v>142</v>
      </c>
      <c r="E160" s="78" t="s">
        <v>559</v>
      </c>
      <c r="F160" s="36"/>
      <c r="G160" s="67">
        <f>G161</f>
        <v>72.8</v>
      </c>
    </row>
    <row r="161" spans="1:7" s="191" customFormat="1" ht="15" customHeight="1">
      <c r="A161" s="49" t="s">
        <v>594</v>
      </c>
      <c r="B161" s="40" t="s">
        <v>599</v>
      </c>
      <c r="C161" s="48" t="s">
        <v>147</v>
      </c>
      <c r="D161" s="48" t="s">
        <v>142</v>
      </c>
      <c r="E161" s="55" t="s">
        <v>564</v>
      </c>
      <c r="F161" s="54"/>
      <c r="G161" s="209">
        <f>G162</f>
        <v>72.8</v>
      </c>
    </row>
    <row r="162" spans="1:7" s="191" customFormat="1" ht="28.5" customHeight="1">
      <c r="A162" s="28" t="s">
        <v>11</v>
      </c>
      <c r="B162" s="40" t="s">
        <v>599</v>
      </c>
      <c r="C162" s="29" t="s">
        <v>147</v>
      </c>
      <c r="D162" s="29" t="s">
        <v>142</v>
      </c>
      <c r="E162" s="52" t="s">
        <v>564</v>
      </c>
      <c r="F162" s="29" t="s">
        <v>12</v>
      </c>
      <c r="G162" s="209">
        <f>G163</f>
        <v>72.8</v>
      </c>
    </row>
    <row r="163" spans="1:7" s="191" customFormat="1" ht="29.25" customHeight="1">
      <c r="A163" s="131" t="s">
        <v>13</v>
      </c>
      <c r="B163" s="40" t="s">
        <v>599</v>
      </c>
      <c r="C163" s="29" t="s">
        <v>147</v>
      </c>
      <c r="D163" s="29" t="s">
        <v>142</v>
      </c>
      <c r="E163" s="52" t="s">
        <v>564</v>
      </c>
      <c r="F163" s="29" t="s">
        <v>644</v>
      </c>
      <c r="G163" s="209">
        <f>G164</f>
        <v>72.8</v>
      </c>
    </row>
    <row r="164" spans="1:7" s="201" customFormat="1" ht="30" customHeight="1">
      <c r="A164" s="26" t="s">
        <v>242</v>
      </c>
      <c r="B164" s="40" t="s">
        <v>599</v>
      </c>
      <c r="C164" s="29" t="s">
        <v>147</v>
      </c>
      <c r="D164" s="29" t="s">
        <v>142</v>
      </c>
      <c r="E164" s="52" t="s">
        <v>564</v>
      </c>
      <c r="F164" s="29" t="s">
        <v>161</v>
      </c>
      <c r="G164" s="53">
        <v>72.8</v>
      </c>
    </row>
    <row r="165" spans="1:7" s="191" customFormat="1" ht="30.75" customHeight="1" hidden="1">
      <c r="A165" s="49" t="s">
        <v>74</v>
      </c>
      <c r="B165" s="40" t="s">
        <v>342</v>
      </c>
      <c r="C165" s="48" t="s">
        <v>147</v>
      </c>
      <c r="D165" s="48" t="s">
        <v>142</v>
      </c>
      <c r="E165" s="55" t="s">
        <v>73</v>
      </c>
      <c r="F165" s="54"/>
      <c r="G165" s="209">
        <f>G166</f>
        <v>0</v>
      </c>
    </row>
    <row r="166" spans="1:7" s="201" customFormat="1" ht="30.75" customHeight="1" hidden="1">
      <c r="A166" s="28" t="s">
        <v>75</v>
      </c>
      <c r="B166" s="40" t="s">
        <v>342</v>
      </c>
      <c r="C166" s="29" t="s">
        <v>147</v>
      </c>
      <c r="D166" s="29" t="s">
        <v>142</v>
      </c>
      <c r="E166" s="52" t="s">
        <v>26</v>
      </c>
      <c r="F166" s="207"/>
      <c r="G166" s="53">
        <f>G167</f>
        <v>0</v>
      </c>
    </row>
    <row r="167" spans="1:7" s="201" customFormat="1" ht="30.75" customHeight="1" hidden="1">
      <c r="A167" s="28"/>
      <c r="B167" s="40" t="s">
        <v>342</v>
      </c>
      <c r="C167" s="29"/>
      <c r="D167" s="29"/>
      <c r="E167" s="52" t="s">
        <v>27</v>
      </c>
      <c r="F167" s="207"/>
      <c r="G167" s="53">
        <f>G168</f>
        <v>0</v>
      </c>
    </row>
    <row r="168" spans="1:7" s="201" customFormat="1" ht="30.75" customHeight="1" hidden="1">
      <c r="A168" s="28"/>
      <c r="B168" s="40" t="s">
        <v>342</v>
      </c>
      <c r="C168" s="29"/>
      <c r="D168" s="29"/>
      <c r="E168" s="52" t="s">
        <v>27</v>
      </c>
      <c r="F168" s="29" t="s">
        <v>161</v>
      </c>
      <c r="G168" s="53">
        <v>0</v>
      </c>
    </row>
    <row r="169" spans="1:7" s="72" customFormat="1" ht="15" customHeight="1">
      <c r="A169" s="58" t="s">
        <v>149</v>
      </c>
      <c r="B169" s="39" t="s">
        <v>599</v>
      </c>
      <c r="C169" s="36" t="s">
        <v>147</v>
      </c>
      <c r="D169" s="36" t="s">
        <v>143</v>
      </c>
      <c r="E169" s="154"/>
      <c r="F169" s="36"/>
      <c r="G169" s="129">
        <f>G183+G173</f>
        <v>9100.363239999999</v>
      </c>
    </row>
    <row r="170" spans="1:7" ht="25.5" hidden="1">
      <c r="A170" s="26" t="s">
        <v>200</v>
      </c>
      <c r="B170" s="39" t="s">
        <v>599</v>
      </c>
      <c r="C170" s="24" t="s">
        <v>147</v>
      </c>
      <c r="D170" s="24" t="s">
        <v>143</v>
      </c>
      <c r="E170" s="78" t="s">
        <v>29</v>
      </c>
      <c r="F170" s="24"/>
      <c r="G170" s="313">
        <f>G171</f>
        <v>0</v>
      </c>
    </row>
    <row r="171" spans="1:7" ht="25.5" hidden="1">
      <c r="A171" s="26" t="s">
        <v>175</v>
      </c>
      <c r="B171" s="39" t="s">
        <v>599</v>
      </c>
      <c r="C171" s="24" t="s">
        <v>147</v>
      </c>
      <c r="D171" s="24" t="s">
        <v>143</v>
      </c>
      <c r="E171" s="52" t="s">
        <v>30</v>
      </c>
      <c r="F171" s="24"/>
      <c r="G171" s="313">
        <f>G172</f>
        <v>0</v>
      </c>
    </row>
    <row r="172" spans="1:7" ht="48" customHeight="1" hidden="1">
      <c r="A172" s="26" t="s">
        <v>176</v>
      </c>
      <c r="B172" s="39" t="s">
        <v>599</v>
      </c>
      <c r="C172" s="24" t="s">
        <v>147</v>
      </c>
      <c r="D172" s="24" t="s">
        <v>143</v>
      </c>
      <c r="E172" s="52" t="s">
        <v>620</v>
      </c>
      <c r="F172" s="24"/>
      <c r="G172" s="313">
        <v>0</v>
      </c>
    </row>
    <row r="173" spans="1:7" s="145" customFormat="1" ht="40.5" customHeight="1">
      <c r="A173" s="210" t="s">
        <v>607</v>
      </c>
      <c r="B173" s="39" t="s">
        <v>599</v>
      </c>
      <c r="C173" s="48" t="s">
        <v>147</v>
      </c>
      <c r="D173" s="48" t="s">
        <v>143</v>
      </c>
      <c r="E173" s="55" t="s">
        <v>73</v>
      </c>
      <c r="F173" s="48"/>
      <c r="G173" s="314">
        <f>G174</f>
        <v>8922.35104</v>
      </c>
    </row>
    <row r="174" spans="1:7" s="145" customFormat="1" ht="30.75" customHeight="1">
      <c r="A174" s="188" t="s">
        <v>357</v>
      </c>
      <c r="B174" s="40" t="s">
        <v>599</v>
      </c>
      <c r="C174" s="24" t="s">
        <v>147</v>
      </c>
      <c r="D174" s="24" t="s">
        <v>143</v>
      </c>
      <c r="E174" s="52" t="s">
        <v>228</v>
      </c>
      <c r="F174" s="36"/>
      <c r="G174" s="313">
        <f>G175+G180</f>
        <v>8922.35104</v>
      </c>
    </row>
    <row r="175" spans="1:7" ht="36" customHeight="1">
      <c r="A175" s="26" t="s">
        <v>358</v>
      </c>
      <c r="B175" s="40" t="s">
        <v>599</v>
      </c>
      <c r="C175" s="24" t="s">
        <v>147</v>
      </c>
      <c r="D175" s="24" t="s">
        <v>143</v>
      </c>
      <c r="E175" s="52" t="s">
        <v>352</v>
      </c>
      <c r="F175" s="24"/>
      <c r="G175" s="185">
        <f>1877.9+5927.215</f>
        <v>7805.115</v>
      </c>
    </row>
    <row r="176" spans="1:7" ht="26.25" customHeight="1">
      <c r="A176" s="347" t="s">
        <v>354</v>
      </c>
      <c r="B176" s="40" t="s">
        <v>599</v>
      </c>
      <c r="C176" s="24" t="s">
        <v>147</v>
      </c>
      <c r="D176" s="24" t="s">
        <v>143</v>
      </c>
      <c r="E176" s="52" t="s">
        <v>352</v>
      </c>
      <c r="F176" s="24" t="s">
        <v>355</v>
      </c>
      <c r="G176" s="185">
        <f>G175</f>
        <v>7805.115</v>
      </c>
    </row>
    <row r="177" spans="1:7" ht="27.75" customHeight="1" hidden="1">
      <c r="A177" s="210"/>
      <c r="B177" s="39"/>
      <c r="C177" s="48"/>
      <c r="D177" s="48"/>
      <c r="E177" s="55"/>
      <c r="F177" s="48"/>
      <c r="G177" s="314"/>
    </row>
    <row r="178" spans="1:7" ht="29.25" customHeight="1" hidden="1">
      <c r="A178" s="26" t="s">
        <v>33</v>
      </c>
      <c r="B178" s="39" t="s">
        <v>599</v>
      </c>
      <c r="C178" s="24" t="s">
        <v>147</v>
      </c>
      <c r="D178" s="24" t="s">
        <v>143</v>
      </c>
      <c r="E178" s="52" t="s">
        <v>31</v>
      </c>
      <c r="F178" s="24" t="s">
        <v>12</v>
      </c>
      <c r="G178" s="313">
        <f>G180</f>
        <v>1117.23604</v>
      </c>
    </row>
    <row r="179" spans="1:7" ht="13.5" customHeight="1">
      <c r="A179" s="347" t="s">
        <v>356</v>
      </c>
      <c r="B179" s="40" t="s">
        <v>599</v>
      </c>
      <c r="C179" s="24" t="s">
        <v>147</v>
      </c>
      <c r="D179" s="24" t="s">
        <v>143</v>
      </c>
      <c r="E179" s="52" t="s">
        <v>352</v>
      </c>
      <c r="F179" s="24" t="s">
        <v>426</v>
      </c>
      <c r="G179" s="185">
        <f>G176</f>
        <v>7805.115</v>
      </c>
    </row>
    <row r="180" spans="1:7" s="145" customFormat="1" ht="15" customHeight="1">
      <c r="A180" s="26" t="s">
        <v>33</v>
      </c>
      <c r="B180" s="39" t="s">
        <v>599</v>
      </c>
      <c r="C180" s="24" t="s">
        <v>147</v>
      </c>
      <c r="D180" s="24" t="s">
        <v>143</v>
      </c>
      <c r="E180" s="52" t="s">
        <v>229</v>
      </c>
      <c r="F180" s="24" t="s">
        <v>355</v>
      </c>
      <c r="G180" s="313">
        <f>G181</f>
        <v>1117.23604</v>
      </c>
    </row>
    <row r="181" spans="1:7" s="145" customFormat="1" ht="18.75" customHeight="1">
      <c r="A181" s="347" t="s">
        <v>356</v>
      </c>
      <c r="B181" s="39" t="s">
        <v>599</v>
      </c>
      <c r="C181" s="24" t="s">
        <v>147</v>
      </c>
      <c r="D181" s="24" t="s">
        <v>143</v>
      </c>
      <c r="E181" s="52" t="s">
        <v>229</v>
      </c>
      <c r="F181" s="24" t="s">
        <v>426</v>
      </c>
      <c r="G181" s="313">
        <v>1117.23604</v>
      </c>
    </row>
    <row r="182" spans="1:7" s="145" customFormat="1" ht="30" customHeight="1">
      <c r="A182" s="68" t="s">
        <v>656</v>
      </c>
      <c r="B182" s="62" t="s">
        <v>599</v>
      </c>
      <c r="C182" s="54" t="s">
        <v>147</v>
      </c>
      <c r="D182" s="54" t="s">
        <v>143</v>
      </c>
      <c r="E182" s="78" t="s">
        <v>559</v>
      </c>
      <c r="F182" s="24"/>
      <c r="G182" s="362">
        <f>G184</f>
        <v>178.0121999999999</v>
      </c>
    </row>
    <row r="183" spans="1:7" ht="29.25" customHeight="1" hidden="1">
      <c r="A183" s="68" t="s">
        <v>656</v>
      </c>
      <c r="B183" s="62" t="s">
        <v>599</v>
      </c>
      <c r="C183" s="54" t="s">
        <v>147</v>
      </c>
      <c r="D183" s="54" t="s">
        <v>143</v>
      </c>
      <c r="E183" s="78" t="s">
        <v>559</v>
      </c>
      <c r="F183" s="24"/>
      <c r="G183" s="187">
        <f>G184</f>
        <v>178.0121999999999</v>
      </c>
    </row>
    <row r="184" spans="1:7" s="72" customFormat="1" ht="15" customHeight="1">
      <c r="A184" s="49" t="s">
        <v>154</v>
      </c>
      <c r="B184" s="40" t="s">
        <v>599</v>
      </c>
      <c r="C184" s="48" t="s">
        <v>147</v>
      </c>
      <c r="D184" s="48" t="s">
        <v>143</v>
      </c>
      <c r="E184" s="55" t="s">
        <v>108</v>
      </c>
      <c r="F184" s="48"/>
      <c r="G184" s="365">
        <f>G185</f>
        <v>178.0121999999999</v>
      </c>
    </row>
    <row r="185" spans="1:7" s="191" customFormat="1" ht="30" customHeight="1">
      <c r="A185" s="28" t="s">
        <v>11</v>
      </c>
      <c r="B185" s="40" t="s">
        <v>599</v>
      </c>
      <c r="C185" s="24" t="s">
        <v>147</v>
      </c>
      <c r="D185" s="24" t="s">
        <v>143</v>
      </c>
      <c r="E185" s="52" t="s">
        <v>108</v>
      </c>
      <c r="F185" s="29" t="s">
        <v>12</v>
      </c>
      <c r="G185" s="365">
        <f>G186</f>
        <v>178.0121999999999</v>
      </c>
    </row>
    <row r="186" spans="1:7" s="145" customFormat="1" ht="30" customHeight="1">
      <c r="A186" s="131" t="s">
        <v>13</v>
      </c>
      <c r="B186" s="40" t="s">
        <v>599</v>
      </c>
      <c r="C186" s="24" t="s">
        <v>147</v>
      </c>
      <c r="D186" s="24" t="s">
        <v>143</v>
      </c>
      <c r="E186" s="52" t="s">
        <v>108</v>
      </c>
      <c r="F186" s="29" t="s">
        <v>644</v>
      </c>
      <c r="G186" s="365">
        <f>G187</f>
        <v>178.0121999999999</v>
      </c>
    </row>
    <row r="187" spans="1:7" s="166" customFormat="1" ht="30" customHeight="1">
      <c r="A187" s="26" t="s">
        <v>242</v>
      </c>
      <c r="B187" s="40" t="s">
        <v>599</v>
      </c>
      <c r="C187" s="24" t="s">
        <v>147</v>
      </c>
      <c r="D187" s="24" t="s">
        <v>143</v>
      </c>
      <c r="E187" s="52" t="s">
        <v>108</v>
      </c>
      <c r="F187" s="24" t="s">
        <v>161</v>
      </c>
      <c r="G187" s="312">
        <f>772.6533+32.8-627.4411</f>
        <v>178.0121999999999</v>
      </c>
    </row>
    <row r="188" spans="1:7" s="166" customFormat="1" ht="17.25" customHeight="1">
      <c r="A188" s="58" t="s">
        <v>141</v>
      </c>
      <c r="B188" s="39" t="s">
        <v>599</v>
      </c>
      <c r="C188" s="36" t="s">
        <v>147</v>
      </c>
      <c r="D188" s="36" t="s">
        <v>145</v>
      </c>
      <c r="E188" s="154"/>
      <c r="F188" s="36"/>
      <c r="G188" s="37">
        <f>G200+G189</f>
        <v>3388.7162</v>
      </c>
    </row>
    <row r="189" spans="1:7" s="166" customFormat="1" ht="30" customHeight="1">
      <c r="A189" s="373" t="s">
        <v>601</v>
      </c>
      <c r="B189" s="62" t="s">
        <v>599</v>
      </c>
      <c r="C189" s="54" t="s">
        <v>147</v>
      </c>
      <c r="D189" s="54" t="s">
        <v>145</v>
      </c>
      <c r="E189" s="78" t="s">
        <v>73</v>
      </c>
      <c r="F189" s="73"/>
      <c r="G189" s="360">
        <f>G190+G194+G197</f>
        <v>2025.06</v>
      </c>
    </row>
    <row r="190" spans="1:7" s="166" customFormat="1" ht="33.75" customHeight="1">
      <c r="A190" s="333" t="s">
        <v>602</v>
      </c>
      <c r="B190" s="40" t="s">
        <v>599</v>
      </c>
      <c r="C190" s="48" t="s">
        <v>147</v>
      </c>
      <c r="D190" s="48" t="s">
        <v>145</v>
      </c>
      <c r="E190" s="55" t="s">
        <v>228</v>
      </c>
      <c r="F190" s="66"/>
      <c r="G190" s="365">
        <f>G191</f>
        <v>1656.868</v>
      </c>
    </row>
    <row r="191" spans="1:7" s="191" customFormat="1" ht="29.25" customHeight="1">
      <c r="A191" s="131" t="s">
        <v>407</v>
      </c>
      <c r="B191" s="40" t="s">
        <v>599</v>
      </c>
      <c r="C191" s="29" t="s">
        <v>147</v>
      </c>
      <c r="D191" s="29" t="s">
        <v>145</v>
      </c>
      <c r="E191" s="75" t="s">
        <v>405</v>
      </c>
      <c r="F191" s="43" t="s">
        <v>12</v>
      </c>
      <c r="G191" s="361">
        <f>G192</f>
        <v>1656.868</v>
      </c>
    </row>
    <row r="192" spans="1:7" s="145" customFormat="1" ht="27" customHeight="1">
      <c r="A192" s="28" t="s">
        <v>11</v>
      </c>
      <c r="B192" s="40" t="s">
        <v>599</v>
      </c>
      <c r="C192" s="29" t="s">
        <v>147</v>
      </c>
      <c r="D192" s="29" t="s">
        <v>145</v>
      </c>
      <c r="E192" s="75" t="s">
        <v>405</v>
      </c>
      <c r="F192" s="29" t="s">
        <v>644</v>
      </c>
      <c r="G192" s="361">
        <f>G193</f>
        <v>1656.868</v>
      </c>
    </row>
    <row r="193" spans="1:7" s="145" customFormat="1" ht="27" customHeight="1">
      <c r="A193" s="131" t="s">
        <v>13</v>
      </c>
      <c r="B193" s="40" t="s">
        <v>599</v>
      </c>
      <c r="C193" s="29" t="s">
        <v>147</v>
      </c>
      <c r="D193" s="29" t="s">
        <v>145</v>
      </c>
      <c r="E193" s="75" t="s">
        <v>405</v>
      </c>
      <c r="F193" s="29" t="s">
        <v>161</v>
      </c>
      <c r="G193" s="361">
        <v>1656.868</v>
      </c>
    </row>
    <row r="194" spans="1:7" s="145" customFormat="1" ht="27.75" customHeight="1">
      <c r="A194" s="131" t="s">
        <v>408</v>
      </c>
      <c r="B194" s="40"/>
      <c r="C194" s="29" t="s">
        <v>147</v>
      </c>
      <c r="D194" s="29" t="s">
        <v>145</v>
      </c>
      <c r="E194" s="75" t="s">
        <v>406</v>
      </c>
      <c r="F194" s="29" t="s">
        <v>12</v>
      </c>
      <c r="G194" s="361">
        <f>G195</f>
        <v>184.096</v>
      </c>
    </row>
    <row r="195" spans="1:7" s="145" customFormat="1" ht="27" customHeight="1">
      <c r="A195" s="28" t="s">
        <v>11</v>
      </c>
      <c r="B195" s="40"/>
      <c r="C195" s="29" t="s">
        <v>147</v>
      </c>
      <c r="D195" s="29" t="s">
        <v>145</v>
      </c>
      <c r="E195" s="75" t="s">
        <v>406</v>
      </c>
      <c r="F195" s="29" t="s">
        <v>644</v>
      </c>
      <c r="G195" s="361">
        <f>G196</f>
        <v>184.096</v>
      </c>
    </row>
    <row r="196" spans="1:7" s="145" customFormat="1" ht="27" customHeight="1">
      <c r="A196" s="26" t="s">
        <v>242</v>
      </c>
      <c r="B196" s="40"/>
      <c r="C196" s="29" t="s">
        <v>147</v>
      </c>
      <c r="D196" s="29" t="s">
        <v>145</v>
      </c>
      <c r="E196" s="75" t="s">
        <v>406</v>
      </c>
      <c r="F196" s="24" t="s">
        <v>161</v>
      </c>
      <c r="G196" s="53">
        <v>184.096</v>
      </c>
    </row>
    <row r="197" spans="1:7" s="145" customFormat="1" ht="27" customHeight="1">
      <c r="A197" s="131" t="s">
        <v>410</v>
      </c>
      <c r="B197" s="40"/>
      <c r="C197" s="29" t="s">
        <v>147</v>
      </c>
      <c r="D197" s="29" t="s">
        <v>145</v>
      </c>
      <c r="E197" s="75" t="s">
        <v>409</v>
      </c>
      <c r="F197" s="29" t="s">
        <v>12</v>
      </c>
      <c r="G197" s="53">
        <f>G198</f>
        <v>184.096</v>
      </c>
    </row>
    <row r="198" spans="1:7" s="145" customFormat="1" ht="27" customHeight="1">
      <c r="A198" s="28" t="s">
        <v>11</v>
      </c>
      <c r="B198" s="40"/>
      <c r="C198" s="29" t="s">
        <v>147</v>
      </c>
      <c r="D198" s="29" t="s">
        <v>145</v>
      </c>
      <c r="E198" s="75" t="s">
        <v>409</v>
      </c>
      <c r="F198" s="24" t="s">
        <v>644</v>
      </c>
      <c r="G198" s="53">
        <f>G199</f>
        <v>184.096</v>
      </c>
    </row>
    <row r="199" spans="1:7" s="145" customFormat="1" ht="27" customHeight="1">
      <c r="A199" s="26" t="s">
        <v>242</v>
      </c>
      <c r="B199" s="40"/>
      <c r="C199" s="29" t="s">
        <v>147</v>
      </c>
      <c r="D199" s="29" t="s">
        <v>145</v>
      </c>
      <c r="E199" s="75" t="s">
        <v>409</v>
      </c>
      <c r="F199" s="24" t="s">
        <v>161</v>
      </c>
      <c r="G199" s="53">
        <v>184.096</v>
      </c>
    </row>
    <row r="200" spans="1:7" ht="27" customHeight="1">
      <c r="A200" s="68" t="s">
        <v>656</v>
      </c>
      <c r="B200" s="62" t="s">
        <v>599</v>
      </c>
      <c r="C200" s="54" t="s">
        <v>147</v>
      </c>
      <c r="D200" s="54" t="s">
        <v>145</v>
      </c>
      <c r="E200" s="78" t="s">
        <v>559</v>
      </c>
      <c r="F200" s="54"/>
      <c r="G200" s="360">
        <f>G201+G213+G217+G205</f>
        <v>1363.6562</v>
      </c>
    </row>
    <row r="201" spans="1:7" s="145" customFormat="1" ht="26.25" customHeight="1">
      <c r="A201" s="16" t="s">
        <v>65</v>
      </c>
      <c r="B201" s="47" t="s">
        <v>599</v>
      </c>
      <c r="C201" s="48" t="s">
        <v>147</v>
      </c>
      <c r="D201" s="48" t="s">
        <v>145</v>
      </c>
      <c r="E201" s="55" t="s">
        <v>565</v>
      </c>
      <c r="F201" s="66"/>
      <c r="G201" s="379">
        <f>G202</f>
        <v>240.60485</v>
      </c>
    </row>
    <row r="202" spans="1:7" s="145" customFormat="1" ht="26.25" customHeight="1">
      <c r="A202" s="28" t="s">
        <v>11</v>
      </c>
      <c r="B202" s="40" t="s">
        <v>599</v>
      </c>
      <c r="C202" s="24" t="s">
        <v>147</v>
      </c>
      <c r="D202" s="24" t="s">
        <v>145</v>
      </c>
      <c r="E202" s="52" t="s">
        <v>565</v>
      </c>
      <c r="F202" s="43" t="s">
        <v>12</v>
      </c>
      <c r="G202" s="381">
        <f>G203</f>
        <v>240.60485</v>
      </c>
    </row>
    <row r="203" spans="1:7" s="145" customFormat="1" ht="26.25" customHeight="1">
      <c r="A203" s="131" t="s">
        <v>13</v>
      </c>
      <c r="B203" s="40" t="s">
        <v>599</v>
      </c>
      <c r="C203" s="24" t="s">
        <v>147</v>
      </c>
      <c r="D203" s="24" t="s">
        <v>145</v>
      </c>
      <c r="E203" s="52" t="s">
        <v>565</v>
      </c>
      <c r="F203" s="43" t="s">
        <v>644</v>
      </c>
      <c r="G203" s="381">
        <f>G204</f>
        <v>240.60485</v>
      </c>
    </row>
    <row r="204" spans="1:7" ht="27" customHeight="1">
      <c r="A204" s="26" t="s">
        <v>242</v>
      </c>
      <c r="B204" s="40" t="s">
        <v>599</v>
      </c>
      <c r="C204" s="24" t="s">
        <v>147</v>
      </c>
      <c r="D204" s="24" t="s">
        <v>145</v>
      </c>
      <c r="E204" s="52" t="s">
        <v>565</v>
      </c>
      <c r="F204" s="25" t="s">
        <v>161</v>
      </c>
      <c r="G204" s="380">
        <v>240.60485</v>
      </c>
    </row>
    <row r="205" spans="1:7" s="145" customFormat="1" ht="15.75" customHeight="1">
      <c r="A205" s="190" t="s">
        <v>66</v>
      </c>
      <c r="B205" s="40" t="s">
        <v>599</v>
      </c>
      <c r="C205" s="48" t="s">
        <v>147</v>
      </c>
      <c r="D205" s="48" t="s">
        <v>145</v>
      </c>
      <c r="E205" s="55" t="s">
        <v>566</v>
      </c>
      <c r="F205" s="66"/>
      <c r="G205" s="337">
        <f>G206</f>
        <v>68</v>
      </c>
    </row>
    <row r="206" spans="1:7" s="145" customFormat="1" ht="28.5" customHeight="1">
      <c r="A206" s="28" t="s">
        <v>11</v>
      </c>
      <c r="B206" s="40" t="s">
        <v>599</v>
      </c>
      <c r="C206" s="24" t="s">
        <v>147</v>
      </c>
      <c r="D206" s="24" t="s">
        <v>145</v>
      </c>
      <c r="E206" s="52" t="s">
        <v>566</v>
      </c>
      <c r="F206" s="43" t="s">
        <v>12</v>
      </c>
      <c r="G206" s="337">
        <f>G207</f>
        <v>68</v>
      </c>
    </row>
    <row r="207" spans="1:7" s="145" customFormat="1" ht="27" customHeight="1">
      <c r="A207" s="131" t="s">
        <v>13</v>
      </c>
      <c r="B207" s="40" t="s">
        <v>599</v>
      </c>
      <c r="C207" s="24" t="s">
        <v>147</v>
      </c>
      <c r="D207" s="24" t="s">
        <v>145</v>
      </c>
      <c r="E207" s="52" t="s">
        <v>566</v>
      </c>
      <c r="F207" s="43" t="s">
        <v>644</v>
      </c>
      <c r="G207" s="337">
        <f>G208</f>
        <v>68</v>
      </c>
    </row>
    <row r="208" spans="1:7" ht="26.25" customHeight="1">
      <c r="A208" s="26" t="s">
        <v>242</v>
      </c>
      <c r="B208" s="40" t="s">
        <v>599</v>
      </c>
      <c r="C208" s="24" t="s">
        <v>147</v>
      </c>
      <c r="D208" s="24" t="s">
        <v>145</v>
      </c>
      <c r="E208" s="52" t="s">
        <v>566</v>
      </c>
      <c r="F208" s="25" t="s">
        <v>161</v>
      </c>
      <c r="G208" s="341">
        <v>68</v>
      </c>
    </row>
    <row r="209" spans="1:7" s="145" customFormat="1" ht="15" customHeight="1" hidden="1">
      <c r="A209" s="16" t="s">
        <v>67</v>
      </c>
      <c r="B209" s="40" t="s">
        <v>599</v>
      </c>
      <c r="C209" s="48" t="s">
        <v>147</v>
      </c>
      <c r="D209" s="48" t="s">
        <v>145</v>
      </c>
      <c r="E209" s="55" t="s">
        <v>567</v>
      </c>
      <c r="F209" s="66"/>
      <c r="G209" s="144">
        <f>G210</f>
        <v>0</v>
      </c>
    </row>
    <row r="210" spans="1:7" s="145" customFormat="1" ht="28.5" customHeight="1" hidden="1">
      <c r="A210" s="28" t="s">
        <v>11</v>
      </c>
      <c r="B210" s="40" t="s">
        <v>599</v>
      </c>
      <c r="C210" s="24" t="s">
        <v>147</v>
      </c>
      <c r="D210" s="24" t="s">
        <v>145</v>
      </c>
      <c r="E210" s="52" t="s">
        <v>567</v>
      </c>
      <c r="F210" s="43" t="s">
        <v>12</v>
      </c>
      <c r="G210" s="144">
        <f>G211</f>
        <v>0</v>
      </c>
    </row>
    <row r="211" spans="1:7" s="145" customFormat="1" ht="30" customHeight="1" hidden="1">
      <c r="A211" s="131" t="s">
        <v>13</v>
      </c>
      <c r="B211" s="40" t="s">
        <v>599</v>
      </c>
      <c r="C211" s="24" t="s">
        <v>147</v>
      </c>
      <c r="D211" s="24" t="s">
        <v>145</v>
      </c>
      <c r="E211" s="52" t="s">
        <v>567</v>
      </c>
      <c r="F211" s="43" t="s">
        <v>644</v>
      </c>
      <c r="G211" s="144">
        <f>G212</f>
        <v>0</v>
      </c>
    </row>
    <row r="212" spans="1:7" ht="27" customHeight="1" hidden="1">
      <c r="A212" s="26" t="s">
        <v>242</v>
      </c>
      <c r="B212" s="40" t="s">
        <v>599</v>
      </c>
      <c r="C212" s="24" t="s">
        <v>147</v>
      </c>
      <c r="D212" s="24" t="s">
        <v>145</v>
      </c>
      <c r="E212" s="52" t="s">
        <v>567</v>
      </c>
      <c r="F212" s="25" t="s">
        <v>161</v>
      </c>
      <c r="G212" s="150"/>
    </row>
    <row r="213" spans="1:7" s="145" customFormat="1" ht="27.75" customHeight="1">
      <c r="A213" s="49" t="s">
        <v>177</v>
      </c>
      <c r="B213" s="47" t="s">
        <v>599</v>
      </c>
      <c r="C213" s="48" t="s">
        <v>147</v>
      </c>
      <c r="D213" s="48" t="s">
        <v>145</v>
      </c>
      <c r="E213" s="55" t="s">
        <v>568</v>
      </c>
      <c r="F213" s="66"/>
      <c r="G213" s="337">
        <f>G214</f>
        <v>95</v>
      </c>
    </row>
    <row r="214" spans="1:7" ht="27.75" customHeight="1">
      <c r="A214" s="28" t="s">
        <v>11</v>
      </c>
      <c r="B214" s="40" t="s">
        <v>599</v>
      </c>
      <c r="C214" s="29" t="s">
        <v>147</v>
      </c>
      <c r="D214" s="29" t="s">
        <v>145</v>
      </c>
      <c r="E214" s="75" t="s">
        <v>568</v>
      </c>
      <c r="F214" s="43" t="s">
        <v>12</v>
      </c>
      <c r="G214" s="337">
        <f>G215</f>
        <v>95</v>
      </c>
    </row>
    <row r="215" spans="1:7" ht="27.75" customHeight="1">
      <c r="A215" s="131" t="s">
        <v>13</v>
      </c>
      <c r="B215" s="40" t="s">
        <v>599</v>
      </c>
      <c r="C215" s="29" t="s">
        <v>147</v>
      </c>
      <c r="D215" s="29" t="s">
        <v>145</v>
      </c>
      <c r="E215" s="75" t="s">
        <v>568</v>
      </c>
      <c r="F215" s="43" t="s">
        <v>644</v>
      </c>
      <c r="G215" s="337">
        <f>G216</f>
        <v>95</v>
      </c>
    </row>
    <row r="216" spans="1:7" ht="27" customHeight="1">
      <c r="A216" s="26" t="s">
        <v>242</v>
      </c>
      <c r="B216" s="40" t="s">
        <v>599</v>
      </c>
      <c r="C216" s="24" t="s">
        <v>147</v>
      </c>
      <c r="D216" s="24" t="s">
        <v>145</v>
      </c>
      <c r="E216" s="75" t="s">
        <v>568</v>
      </c>
      <c r="F216" s="25" t="s">
        <v>161</v>
      </c>
      <c r="G216" s="341">
        <f>60-15+50</f>
        <v>95</v>
      </c>
    </row>
    <row r="217" spans="1:7" s="201" customFormat="1" ht="15" customHeight="1">
      <c r="A217" s="49" t="s">
        <v>68</v>
      </c>
      <c r="B217" s="47" t="s">
        <v>599</v>
      </c>
      <c r="C217" s="48" t="s">
        <v>147</v>
      </c>
      <c r="D217" s="48" t="s">
        <v>145</v>
      </c>
      <c r="E217" s="55" t="s">
        <v>569</v>
      </c>
      <c r="F217" s="66"/>
      <c r="G217" s="337">
        <f>G218</f>
        <v>960.05135</v>
      </c>
    </row>
    <row r="218" spans="1:7" s="72" customFormat="1" ht="15" customHeight="1">
      <c r="A218" s="28" t="s">
        <v>11</v>
      </c>
      <c r="B218" s="40" t="s">
        <v>599</v>
      </c>
      <c r="C218" s="24" t="s">
        <v>147</v>
      </c>
      <c r="D218" s="24" t="s">
        <v>145</v>
      </c>
      <c r="E218" s="52" t="s">
        <v>569</v>
      </c>
      <c r="F218" s="43" t="s">
        <v>12</v>
      </c>
      <c r="G218" s="341">
        <f>G219</f>
        <v>960.05135</v>
      </c>
    </row>
    <row r="219" spans="1:7" s="191" customFormat="1" ht="28.5" customHeight="1">
      <c r="A219" s="131" t="s">
        <v>13</v>
      </c>
      <c r="B219" s="40" t="s">
        <v>599</v>
      </c>
      <c r="C219" s="24" t="s">
        <v>147</v>
      </c>
      <c r="D219" s="24" t="s">
        <v>145</v>
      </c>
      <c r="E219" s="52" t="s">
        <v>569</v>
      </c>
      <c r="F219" s="43" t="s">
        <v>644</v>
      </c>
      <c r="G219" s="341">
        <f>G220</f>
        <v>960.05135</v>
      </c>
    </row>
    <row r="220" spans="1:7" s="145" customFormat="1" ht="15.75" customHeight="1">
      <c r="A220" s="26" t="s">
        <v>242</v>
      </c>
      <c r="B220" s="40" t="s">
        <v>599</v>
      </c>
      <c r="C220" s="24" t="s">
        <v>147</v>
      </c>
      <c r="D220" s="24" t="s">
        <v>145</v>
      </c>
      <c r="E220" s="52" t="s">
        <v>569</v>
      </c>
      <c r="F220" s="25" t="s">
        <v>161</v>
      </c>
      <c r="G220" s="341">
        <f>840.891+119.16035</f>
        <v>960.05135</v>
      </c>
    </row>
    <row r="221" spans="1:7" s="145" customFormat="1" ht="16.5" customHeight="1">
      <c r="A221" s="192" t="s">
        <v>178</v>
      </c>
      <c r="B221" s="39" t="s">
        <v>599</v>
      </c>
      <c r="C221" s="207" t="s">
        <v>148</v>
      </c>
      <c r="D221" s="207"/>
      <c r="E221" s="52"/>
      <c r="F221" s="199"/>
      <c r="G221" s="359">
        <f>G222</f>
        <v>9315.659999999998</v>
      </c>
    </row>
    <row r="222" spans="1:7" ht="20.25" customHeight="1">
      <c r="A222" s="196" t="s">
        <v>179</v>
      </c>
      <c r="B222" s="39" t="s">
        <v>599</v>
      </c>
      <c r="C222" s="36" t="s">
        <v>148</v>
      </c>
      <c r="D222" s="36" t="s">
        <v>142</v>
      </c>
      <c r="E222" s="154"/>
      <c r="F222" s="107"/>
      <c r="G222" s="340">
        <f>G223+G267</f>
        <v>9315.659999999998</v>
      </c>
    </row>
    <row r="223" spans="1:7" ht="27" customHeight="1">
      <c r="A223" s="68" t="s">
        <v>608</v>
      </c>
      <c r="B223" s="62" t="s">
        <v>599</v>
      </c>
      <c r="C223" s="54" t="s">
        <v>148</v>
      </c>
      <c r="D223" s="54" t="s">
        <v>142</v>
      </c>
      <c r="E223" s="78" t="s">
        <v>486</v>
      </c>
      <c r="F223" s="73"/>
      <c r="G223" s="357">
        <f>G224+G243+G260</f>
        <v>9254.659999999998</v>
      </c>
    </row>
    <row r="224" spans="1:7" ht="15.75">
      <c r="A224" s="49" t="s">
        <v>609</v>
      </c>
      <c r="B224" s="40" t="s">
        <v>599</v>
      </c>
      <c r="C224" s="48" t="s">
        <v>148</v>
      </c>
      <c r="D224" s="48" t="s">
        <v>142</v>
      </c>
      <c r="E224" s="55" t="s">
        <v>487</v>
      </c>
      <c r="F224" s="66"/>
      <c r="G224" s="337">
        <f>G225+G231+G239</f>
        <v>7309.879999999999</v>
      </c>
    </row>
    <row r="225" spans="1:7" ht="28.5" customHeight="1">
      <c r="A225" s="49" t="s">
        <v>610</v>
      </c>
      <c r="B225" s="40" t="s">
        <v>599</v>
      </c>
      <c r="C225" s="48" t="s">
        <v>148</v>
      </c>
      <c r="D225" s="48" t="s">
        <v>142</v>
      </c>
      <c r="E225" s="55" t="s">
        <v>34</v>
      </c>
      <c r="F225" s="66"/>
      <c r="G225" s="337">
        <f>G226</f>
        <v>3929.3199999999997</v>
      </c>
    </row>
    <row r="226" spans="1:7" ht="28.5" customHeight="1">
      <c r="A226" s="63" t="s">
        <v>7</v>
      </c>
      <c r="B226" s="40" t="s">
        <v>599</v>
      </c>
      <c r="C226" s="29" t="s">
        <v>148</v>
      </c>
      <c r="D226" s="29" t="s">
        <v>142</v>
      </c>
      <c r="E226" s="75" t="s">
        <v>34</v>
      </c>
      <c r="F226" s="25" t="s">
        <v>343</v>
      </c>
      <c r="G226" s="341">
        <f>G227</f>
        <v>3929.3199999999997</v>
      </c>
    </row>
    <row r="227" spans="1:7" ht="29.25" customHeight="1">
      <c r="A227" s="26" t="s">
        <v>70</v>
      </c>
      <c r="B227" s="40" t="s">
        <v>599</v>
      </c>
      <c r="C227" s="24" t="s">
        <v>148</v>
      </c>
      <c r="D227" s="24" t="s">
        <v>142</v>
      </c>
      <c r="E227" s="75" t="s">
        <v>34</v>
      </c>
      <c r="F227" s="43" t="s">
        <v>212</v>
      </c>
      <c r="G227" s="341">
        <f>G228+G229+G230</f>
        <v>3929.3199999999997</v>
      </c>
    </row>
    <row r="228" spans="1:7" ht="18.75" customHeight="1">
      <c r="A228" s="26" t="s">
        <v>49</v>
      </c>
      <c r="B228" s="40" t="s">
        <v>599</v>
      </c>
      <c r="C228" s="24" t="s">
        <v>148</v>
      </c>
      <c r="D228" s="24" t="s">
        <v>142</v>
      </c>
      <c r="E228" s="75" t="s">
        <v>34</v>
      </c>
      <c r="F228" s="24" t="s">
        <v>180</v>
      </c>
      <c r="G228" s="341">
        <f>2816.738-54.39</f>
        <v>2762.348</v>
      </c>
    </row>
    <row r="229" spans="1:12" ht="29.25" customHeight="1">
      <c r="A229" s="26" t="s">
        <v>50</v>
      </c>
      <c r="B229" s="40" t="s">
        <v>599</v>
      </c>
      <c r="C229" s="24" t="s">
        <v>148</v>
      </c>
      <c r="D229" s="24" t="s">
        <v>142</v>
      </c>
      <c r="E229" s="75" t="s">
        <v>34</v>
      </c>
      <c r="F229" s="24" t="s">
        <v>181</v>
      </c>
      <c r="G229" s="341">
        <f>3-1.5</f>
        <v>1.5</v>
      </c>
      <c r="J229" s="133"/>
      <c r="L229" s="133"/>
    </row>
    <row r="230" spans="1:7" ht="25.5">
      <c r="A230" s="26" t="s">
        <v>51</v>
      </c>
      <c r="B230" s="40" t="s">
        <v>599</v>
      </c>
      <c r="C230" s="24" t="s">
        <v>148</v>
      </c>
      <c r="D230" s="24" t="s">
        <v>142</v>
      </c>
      <c r="E230" s="75" t="s">
        <v>34</v>
      </c>
      <c r="F230" s="24" t="s">
        <v>636</v>
      </c>
      <c r="G230" s="341">
        <v>1165.472</v>
      </c>
    </row>
    <row r="231" spans="1:9" ht="27" customHeight="1">
      <c r="A231" s="26" t="s">
        <v>611</v>
      </c>
      <c r="B231" s="40" t="s">
        <v>599</v>
      </c>
      <c r="C231" s="24" t="s">
        <v>148</v>
      </c>
      <c r="D231" s="24" t="s">
        <v>142</v>
      </c>
      <c r="E231" s="75" t="s">
        <v>35</v>
      </c>
      <c r="F231" s="24"/>
      <c r="G231" s="341">
        <f>G232+G236</f>
        <v>2260.1600000000003</v>
      </c>
      <c r="I231" s="176"/>
    </row>
    <row r="232" spans="1:9" ht="16.5" customHeight="1">
      <c r="A232" s="28" t="s">
        <v>11</v>
      </c>
      <c r="B232" s="40" t="s">
        <v>599</v>
      </c>
      <c r="C232" s="24" t="s">
        <v>148</v>
      </c>
      <c r="D232" s="24" t="s">
        <v>142</v>
      </c>
      <c r="E232" s="75" t="s">
        <v>35</v>
      </c>
      <c r="F232" s="24" t="s">
        <v>12</v>
      </c>
      <c r="G232" s="341">
        <f>G233</f>
        <v>2122.3</v>
      </c>
      <c r="I232" s="176"/>
    </row>
    <row r="233" spans="1:7" ht="28.5" customHeight="1">
      <c r="A233" s="131" t="s">
        <v>13</v>
      </c>
      <c r="B233" s="40" t="s">
        <v>599</v>
      </c>
      <c r="C233" s="24" t="s">
        <v>148</v>
      </c>
      <c r="D233" s="24" t="s">
        <v>142</v>
      </c>
      <c r="E233" s="75" t="s">
        <v>35</v>
      </c>
      <c r="F233" s="24" t="s">
        <v>644</v>
      </c>
      <c r="G233" s="341">
        <f>G234+G235</f>
        <v>2122.3</v>
      </c>
    </row>
    <row r="234" spans="1:7" ht="17.25" customHeight="1">
      <c r="A234" s="26" t="s">
        <v>159</v>
      </c>
      <c r="B234" s="40" t="s">
        <v>599</v>
      </c>
      <c r="C234" s="24" t="s">
        <v>148</v>
      </c>
      <c r="D234" s="24" t="s">
        <v>142</v>
      </c>
      <c r="E234" s="75" t="s">
        <v>35</v>
      </c>
      <c r="F234" s="24" t="s">
        <v>160</v>
      </c>
      <c r="G234" s="341">
        <f>40.11-1</f>
        <v>39.11</v>
      </c>
    </row>
    <row r="235" spans="1:7" s="145" customFormat="1" ht="29.25" customHeight="1">
      <c r="A235" s="26" t="s">
        <v>242</v>
      </c>
      <c r="B235" s="40" t="s">
        <v>599</v>
      </c>
      <c r="C235" s="24" t="s">
        <v>148</v>
      </c>
      <c r="D235" s="24" t="s">
        <v>142</v>
      </c>
      <c r="E235" s="75" t="s">
        <v>35</v>
      </c>
      <c r="F235" s="24" t="s">
        <v>161</v>
      </c>
      <c r="G235" s="341">
        <v>2083.19</v>
      </c>
    </row>
    <row r="236" spans="1:7" s="145" customFormat="1" ht="21" customHeight="1">
      <c r="A236" s="26" t="s">
        <v>470</v>
      </c>
      <c r="B236" s="40" t="s">
        <v>599</v>
      </c>
      <c r="C236" s="24" t="s">
        <v>148</v>
      </c>
      <c r="D236" s="24" t="s">
        <v>142</v>
      </c>
      <c r="E236" s="75" t="s">
        <v>35</v>
      </c>
      <c r="F236" s="24" t="s">
        <v>14</v>
      </c>
      <c r="G236" s="341">
        <f>G237</f>
        <v>137.86</v>
      </c>
    </row>
    <row r="237" spans="1:7" ht="17.25" customHeight="1">
      <c r="A237" s="26" t="s">
        <v>648</v>
      </c>
      <c r="B237" s="40" t="s">
        <v>599</v>
      </c>
      <c r="C237" s="24" t="s">
        <v>148</v>
      </c>
      <c r="D237" s="24" t="s">
        <v>142</v>
      </c>
      <c r="E237" s="75" t="s">
        <v>35</v>
      </c>
      <c r="F237" s="24" t="s">
        <v>647</v>
      </c>
      <c r="G237" s="341">
        <f>G238</f>
        <v>137.86</v>
      </c>
    </row>
    <row r="238" spans="1:7" ht="25.5">
      <c r="A238" s="26" t="s">
        <v>162</v>
      </c>
      <c r="B238" s="40" t="s">
        <v>599</v>
      </c>
      <c r="C238" s="24" t="s">
        <v>148</v>
      </c>
      <c r="D238" s="24" t="s">
        <v>142</v>
      </c>
      <c r="E238" s="75" t="s">
        <v>35</v>
      </c>
      <c r="F238" s="24" t="s">
        <v>649</v>
      </c>
      <c r="G238" s="341">
        <f>92.75+12.4+32.71</f>
        <v>137.86</v>
      </c>
    </row>
    <row r="239" spans="1:7" ht="15.75">
      <c r="A239" s="58" t="s">
        <v>366</v>
      </c>
      <c r="B239" s="40"/>
      <c r="C239" s="36" t="s">
        <v>148</v>
      </c>
      <c r="D239" s="36" t="s">
        <v>142</v>
      </c>
      <c r="E239" s="154" t="s">
        <v>368</v>
      </c>
      <c r="F239" s="24"/>
      <c r="G239" s="341">
        <f>G240+G241</f>
        <v>1120.4</v>
      </c>
    </row>
    <row r="240" spans="1:7" ht="15.75">
      <c r="A240" s="26" t="s">
        <v>49</v>
      </c>
      <c r="B240" s="40"/>
      <c r="C240" s="24" t="s">
        <v>148</v>
      </c>
      <c r="D240" s="24" t="s">
        <v>142</v>
      </c>
      <c r="E240" s="75" t="s">
        <v>368</v>
      </c>
      <c r="F240" s="24" t="s">
        <v>180</v>
      </c>
      <c r="G240" s="341">
        <v>860.8</v>
      </c>
    </row>
    <row r="241" spans="1:7" ht="25.5">
      <c r="A241" s="26" t="s">
        <v>51</v>
      </c>
      <c r="B241" s="40"/>
      <c r="C241" s="24" t="s">
        <v>148</v>
      </c>
      <c r="D241" s="24" t="s">
        <v>142</v>
      </c>
      <c r="E241" s="75" t="s">
        <v>368</v>
      </c>
      <c r="F241" s="24" t="s">
        <v>636</v>
      </c>
      <c r="G241" s="341">
        <v>259.6</v>
      </c>
    </row>
    <row r="242" spans="1:7" ht="15.75" hidden="1">
      <c r="A242" s="26"/>
      <c r="B242" s="40"/>
      <c r="C242" s="24"/>
      <c r="D242" s="24"/>
      <c r="E242" s="75"/>
      <c r="F242" s="24"/>
      <c r="G242" s="341"/>
    </row>
    <row r="243" spans="1:7" ht="27.75" customHeight="1">
      <c r="A243" s="49" t="s">
        <v>613</v>
      </c>
      <c r="B243" s="47" t="s">
        <v>599</v>
      </c>
      <c r="C243" s="48" t="s">
        <v>148</v>
      </c>
      <c r="D243" s="48" t="s">
        <v>142</v>
      </c>
      <c r="E243" s="55" t="s">
        <v>36</v>
      </c>
      <c r="F243" s="66"/>
      <c r="G243" s="337">
        <f>G244+G251+G256</f>
        <v>1826.38</v>
      </c>
    </row>
    <row r="244" spans="1:7" ht="27.75" customHeight="1">
      <c r="A244" s="63" t="s">
        <v>7</v>
      </c>
      <c r="B244" s="40" t="s">
        <v>599</v>
      </c>
      <c r="C244" s="24" t="s">
        <v>148</v>
      </c>
      <c r="D244" s="24" t="s">
        <v>142</v>
      </c>
      <c r="E244" s="52" t="s">
        <v>37</v>
      </c>
      <c r="F244" s="43" t="s">
        <v>343</v>
      </c>
      <c r="G244" s="337">
        <f>G245</f>
        <v>1053.48</v>
      </c>
    </row>
    <row r="245" spans="1:7" ht="27.75" customHeight="1">
      <c r="A245" s="26" t="s">
        <v>70</v>
      </c>
      <c r="B245" s="40" t="s">
        <v>599</v>
      </c>
      <c r="C245" s="24" t="s">
        <v>148</v>
      </c>
      <c r="D245" s="24" t="s">
        <v>142</v>
      </c>
      <c r="E245" s="52" t="s">
        <v>38</v>
      </c>
      <c r="F245" s="43" t="s">
        <v>212</v>
      </c>
      <c r="G245" s="341">
        <f>G246+G247+G248</f>
        <v>1053.48</v>
      </c>
    </row>
    <row r="246" spans="1:7" ht="27.75" customHeight="1">
      <c r="A246" s="26" t="s">
        <v>49</v>
      </c>
      <c r="B246" s="40" t="s">
        <v>599</v>
      </c>
      <c r="C246" s="24" t="s">
        <v>148</v>
      </c>
      <c r="D246" s="24" t="s">
        <v>142</v>
      </c>
      <c r="E246" s="52" t="s">
        <v>38</v>
      </c>
      <c r="F246" s="24" t="s">
        <v>180</v>
      </c>
      <c r="G246" s="341">
        <v>808.3</v>
      </c>
    </row>
    <row r="247" spans="1:7" ht="27.75" customHeight="1">
      <c r="A247" s="26" t="s">
        <v>50</v>
      </c>
      <c r="B247" s="40" t="s">
        <v>599</v>
      </c>
      <c r="C247" s="24" t="s">
        <v>148</v>
      </c>
      <c r="D247" s="24" t="s">
        <v>142</v>
      </c>
      <c r="E247" s="52" t="s">
        <v>38</v>
      </c>
      <c r="F247" s="24" t="s">
        <v>181</v>
      </c>
      <c r="G247" s="341">
        <v>1</v>
      </c>
    </row>
    <row r="248" spans="1:7" ht="27.75" customHeight="1">
      <c r="A248" s="26" t="s">
        <v>51</v>
      </c>
      <c r="B248" s="40" t="s">
        <v>599</v>
      </c>
      <c r="C248" s="24" t="s">
        <v>148</v>
      </c>
      <c r="D248" s="24" t="s">
        <v>142</v>
      </c>
      <c r="E248" s="52" t="s">
        <v>38</v>
      </c>
      <c r="F248" s="24" t="s">
        <v>636</v>
      </c>
      <c r="G248" s="341">
        <v>244.18</v>
      </c>
    </row>
    <row r="249" spans="1:7" ht="27.75" customHeight="1" hidden="1">
      <c r="A249" s="26" t="s">
        <v>71</v>
      </c>
      <c r="B249" s="40" t="s">
        <v>599</v>
      </c>
      <c r="C249" s="24" t="s">
        <v>148</v>
      </c>
      <c r="D249" s="24" t="s">
        <v>142</v>
      </c>
      <c r="E249" s="55" t="s">
        <v>39</v>
      </c>
      <c r="F249" s="24"/>
      <c r="G249" s="341">
        <f>G250</f>
        <v>0</v>
      </c>
    </row>
    <row r="250" spans="1:7" ht="25.5" hidden="1">
      <c r="A250" s="26" t="s">
        <v>344</v>
      </c>
      <c r="B250" s="40" t="s">
        <v>599</v>
      </c>
      <c r="C250" s="24" t="s">
        <v>148</v>
      </c>
      <c r="D250" s="24" t="s">
        <v>142</v>
      </c>
      <c r="E250" s="55" t="s">
        <v>39</v>
      </c>
      <c r="F250" s="24" t="s">
        <v>644</v>
      </c>
      <c r="G250" s="341"/>
    </row>
    <row r="251" spans="1:7" ht="26.25" customHeight="1">
      <c r="A251" s="26" t="s">
        <v>613</v>
      </c>
      <c r="B251" s="40" t="s">
        <v>599</v>
      </c>
      <c r="C251" s="24" t="s">
        <v>148</v>
      </c>
      <c r="D251" s="24" t="s">
        <v>142</v>
      </c>
      <c r="E251" s="52" t="s">
        <v>39</v>
      </c>
      <c r="F251" s="24"/>
      <c r="G251" s="341">
        <f>G252</f>
        <v>271.9</v>
      </c>
    </row>
    <row r="252" spans="1:7" ht="30" customHeight="1">
      <c r="A252" s="28" t="s">
        <v>11</v>
      </c>
      <c r="B252" s="40" t="s">
        <v>599</v>
      </c>
      <c r="C252" s="24" t="s">
        <v>148</v>
      </c>
      <c r="D252" s="24" t="s">
        <v>142</v>
      </c>
      <c r="E252" s="52" t="s">
        <v>39</v>
      </c>
      <c r="F252" s="24" t="s">
        <v>12</v>
      </c>
      <c r="G252" s="341">
        <f>G253</f>
        <v>271.9</v>
      </c>
    </row>
    <row r="253" spans="1:7" ht="30" customHeight="1">
      <c r="A253" s="131" t="s">
        <v>13</v>
      </c>
      <c r="B253" s="40" t="s">
        <v>599</v>
      </c>
      <c r="C253" s="24" t="s">
        <v>148</v>
      </c>
      <c r="D253" s="24" t="s">
        <v>142</v>
      </c>
      <c r="E253" s="52" t="s">
        <v>39</v>
      </c>
      <c r="F253" s="24" t="s">
        <v>644</v>
      </c>
      <c r="G253" s="341">
        <f>G254+G255</f>
        <v>271.9</v>
      </c>
    </row>
    <row r="254" spans="1:7" ht="29.25" customHeight="1">
      <c r="A254" s="26" t="s">
        <v>159</v>
      </c>
      <c r="B254" s="40" t="s">
        <v>599</v>
      </c>
      <c r="C254" s="24" t="s">
        <v>148</v>
      </c>
      <c r="D254" s="24" t="s">
        <v>142</v>
      </c>
      <c r="E254" s="52" t="s">
        <v>39</v>
      </c>
      <c r="F254" s="24" t="s">
        <v>160</v>
      </c>
      <c r="G254" s="341">
        <v>16.81</v>
      </c>
    </row>
    <row r="255" spans="1:7" ht="33.75" customHeight="1">
      <c r="A255" s="26" t="s">
        <v>242</v>
      </c>
      <c r="B255" s="40" t="s">
        <v>599</v>
      </c>
      <c r="C255" s="24" t="s">
        <v>148</v>
      </c>
      <c r="D255" s="24" t="s">
        <v>142</v>
      </c>
      <c r="E255" s="52" t="s">
        <v>39</v>
      </c>
      <c r="F255" s="24" t="s">
        <v>161</v>
      </c>
      <c r="G255" s="341">
        <v>255.09</v>
      </c>
    </row>
    <row r="256" spans="1:7" ht="31.5" customHeight="1">
      <c r="A256" s="58" t="s">
        <v>367</v>
      </c>
      <c r="B256" s="40"/>
      <c r="C256" s="24" t="s">
        <v>148</v>
      </c>
      <c r="D256" s="24" t="s">
        <v>142</v>
      </c>
      <c r="E256" s="154" t="s">
        <v>369</v>
      </c>
      <c r="F256" s="24"/>
      <c r="G256" s="341">
        <f>G257+G258</f>
        <v>501</v>
      </c>
    </row>
    <row r="257" spans="1:7" ht="18" customHeight="1">
      <c r="A257" s="26" t="s">
        <v>49</v>
      </c>
      <c r="B257" s="40"/>
      <c r="C257" s="24" t="s">
        <v>148</v>
      </c>
      <c r="D257" s="24" t="s">
        <v>142</v>
      </c>
      <c r="E257" s="75" t="s">
        <v>369</v>
      </c>
      <c r="F257" s="24" t="s">
        <v>180</v>
      </c>
      <c r="G257" s="341">
        <v>386</v>
      </c>
    </row>
    <row r="258" spans="1:7" ht="18" customHeight="1">
      <c r="A258" s="26" t="s">
        <v>51</v>
      </c>
      <c r="B258" s="40"/>
      <c r="C258" s="24" t="s">
        <v>148</v>
      </c>
      <c r="D258" s="24" t="s">
        <v>142</v>
      </c>
      <c r="E258" s="75" t="s">
        <v>369</v>
      </c>
      <c r="F258" s="24" t="s">
        <v>636</v>
      </c>
      <c r="G258" s="341">
        <v>115</v>
      </c>
    </row>
    <row r="259" spans="1:7" ht="18" customHeight="1" hidden="1">
      <c r="A259" s="26"/>
      <c r="B259" s="40"/>
      <c r="C259" s="24"/>
      <c r="D259" s="24"/>
      <c r="E259" s="52"/>
      <c r="F259" s="24"/>
      <c r="G259" s="341"/>
    </row>
    <row r="260" spans="1:7" ht="25.5">
      <c r="A260" s="49" t="s">
        <v>614</v>
      </c>
      <c r="B260" s="47" t="s">
        <v>599</v>
      </c>
      <c r="C260" s="48" t="s">
        <v>148</v>
      </c>
      <c r="D260" s="48" t="s">
        <v>142</v>
      </c>
      <c r="E260" s="55" t="s">
        <v>40</v>
      </c>
      <c r="F260" s="48"/>
      <c r="G260" s="337">
        <f>G261</f>
        <v>118.4</v>
      </c>
    </row>
    <row r="261" spans="1:7" ht="29.25" customHeight="1">
      <c r="A261" s="63" t="s">
        <v>615</v>
      </c>
      <c r="B261" s="40" t="s">
        <v>599</v>
      </c>
      <c r="C261" s="24" t="s">
        <v>148</v>
      </c>
      <c r="D261" s="24" t="s">
        <v>142</v>
      </c>
      <c r="E261" s="52" t="s">
        <v>41</v>
      </c>
      <c r="F261" s="24"/>
      <c r="G261" s="341">
        <f>G262</f>
        <v>118.4</v>
      </c>
    </row>
    <row r="262" spans="1:7" ht="29.25" customHeight="1">
      <c r="A262" s="63" t="s">
        <v>7</v>
      </c>
      <c r="B262" s="40" t="s">
        <v>599</v>
      </c>
      <c r="C262" s="24" t="s">
        <v>148</v>
      </c>
      <c r="D262" s="24" t="s">
        <v>142</v>
      </c>
      <c r="E262" s="52" t="s">
        <v>41</v>
      </c>
      <c r="F262" s="43" t="s">
        <v>343</v>
      </c>
      <c r="G262" s="341">
        <f>G264+G266</f>
        <v>118.4</v>
      </c>
    </row>
    <row r="263" spans="1:7" s="191" customFormat="1" ht="27" customHeight="1">
      <c r="A263" s="26" t="s">
        <v>70</v>
      </c>
      <c r="B263" s="40" t="s">
        <v>599</v>
      </c>
      <c r="C263" s="24" t="s">
        <v>148</v>
      </c>
      <c r="D263" s="24" t="s">
        <v>142</v>
      </c>
      <c r="E263" s="52" t="s">
        <v>41</v>
      </c>
      <c r="F263" s="43" t="s">
        <v>212</v>
      </c>
      <c r="G263" s="341">
        <f>G264+G265+G266</f>
        <v>118.4</v>
      </c>
    </row>
    <row r="264" spans="1:7" s="145" customFormat="1" ht="15" customHeight="1">
      <c r="A264" s="26" t="s">
        <v>49</v>
      </c>
      <c r="B264" s="40" t="s">
        <v>599</v>
      </c>
      <c r="C264" s="24" t="s">
        <v>148</v>
      </c>
      <c r="D264" s="24" t="s">
        <v>142</v>
      </c>
      <c r="E264" s="52" t="s">
        <v>41</v>
      </c>
      <c r="F264" s="24" t="s">
        <v>180</v>
      </c>
      <c r="G264" s="341">
        <v>90.9</v>
      </c>
    </row>
    <row r="265" spans="1:7" s="145" customFormat="1" ht="28.5" customHeight="1" hidden="1">
      <c r="A265" s="26" t="s">
        <v>243</v>
      </c>
      <c r="B265" s="40" t="s">
        <v>342</v>
      </c>
      <c r="C265" s="24" t="s">
        <v>148</v>
      </c>
      <c r="D265" s="24" t="s">
        <v>142</v>
      </c>
      <c r="E265" s="52" t="s">
        <v>41</v>
      </c>
      <c r="F265" s="24" t="s">
        <v>181</v>
      </c>
      <c r="G265" s="341"/>
    </row>
    <row r="266" spans="1:7" s="145" customFormat="1" ht="27.75" customHeight="1">
      <c r="A266" s="26" t="s">
        <v>51</v>
      </c>
      <c r="B266" s="40" t="s">
        <v>599</v>
      </c>
      <c r="C266" s="24" t="s">
        <v>148</v>
      </c>
      <c r="D266" s="24" t="s">
        <v>142</v>
      </c>
      <c r="E266" s="52" t="s">
        <v>41</v>
      </c>
      <c r="F266" s="24" t="s">
        <v>636</v>
      </c>
      <c r="G266" s="341">
        <v>27.5</v>
      </c>
    </row>
    <row r="267" spans="1:7" ht="26.25" customHeight="1">
      <c r="A267" s="212" t="s">
        <v>656</v>
      </c>
      <c r="B267" s="62" t="s">
        <v>599</v>
      </c>
      <c r="C267" s="54" t="s">
        <v>148</v>
      </c>
      <c r="D267" s="54" t="s">
        <v>142</v>
      </c>
      <c r="E267" s="78" t="s">
        <v>559</v>
      </c>
      <c r="F267" s="73"/>
      <c r="G267" s="357">
        <f>G268</f>
        <v>61</v>
      </c>
    </row>
    <row r="268" spans="1:7" ht="14.25" customHeight="1">
      <c r="A268" s="213" t="s">
        <v>69</v>
      </c>
      <c r="B268" s="40" t="s">
        <v>599</v>
      </c>
      <c r="C268" s="48" t="s">
        <v>182</v>
      </c>
      <c r="D268" s="48" t="s">
        <v>142</v>
      </c>
      <c r="E268" s="55" t="s">
        <v>570</v>
      </c>
      <c r="F268" s="66"/>
      <c r="G268" s="337">
        <f>G269</f>
        <v>61</v>
      </c>
    </row>
    <row r="269" spans="1:7" s="72" customFormat="1" ht="12.75" customHeight="1">
      <c r="A269" s="28" t="s">
        <v>11</v>
      </c>
      <c r="B269" s="40" t="s">
        <v>599</v>
      </c>
      <c r="C269" s="24" t="s">
        <v>148</v>
      </c>
      <c r="D269" s="24" t="s">
        <v>142</v>
      </c>
      <c r="E269" s="52" t="s">
        <v>570</v>
      </c>
      <c r="F269" s="43" t="s">
        <v>12</v>
      </c>
      <c r="G269" s="337">
        <f>G270</f>
        <v>61</v>
      </c>
    </row>
    <row r="270" spans="1:7" s="191" customFormat="1" ht="29.25" customHeight="1">
      <c r="A270" s="131" t="s">
        <v>13</v>
      </c>
      <c r="B270" s="40" t="s">
        <v>599</v>
      </c>
      <c r="C270" s="24" t="s">
        <v>148</v>
      </c>
      <c r="D270" s="24" t="s">
        <v>142</v>
      </c>
      <c r="E270" s="52" t="s">
        <v>570</v>
      </c>
      <c r="F270" s="43" t="s">
        <v>644</v>
      </c>
      <c r="G270" s="337">
        <f>G271</f>
        <v>61</v>
      </c>
    </row>
    <row r="271" spans="1:7" s="145" customFormat="1" ht="15.75" customHeight="1">
      <c r="A271" s="26" t="s">
        <v>242</v>
      </c>
      <c r="B271" s="40" t="s">
        <v>599</v>
      </c>
      <c r="C271" s="24" t="s">
        <v>148</v>
      </c>
      <c r="D271" s="24" t="s">
        <v>142</v>
      </c>
      <c r="E271" s="52" t="s">
        <v>570</v>
      </c>
      <c r="F271" s="24" t="s">
        <v>161</v>
      </c>
      <c r="G271" s="341">
        <v>61</v>
      </c>
    </row>
    <row r="272" spans="1:7" ht="15.75" customHeight="1">
      <c r="A272" s="198" t="s">
        <v>186</v>
      </c>
      <c r="B272" s="39" t="s">
        <v>599</v>
      </c>
      <c r="C272" s="207" t="s">
        <v>187</v>
      </c>
      <c r="D272" s="207"/>
      <c r="E272" s="52"/>
      <c r="F272" s="207"/>
      <c r="G272" s="142">
        <f>G273</f>
        <v>86.4</v>
      </c>
    </row>
    <row r="273" spans="1:7" ht="15.75" customHeight="1">
      <c r="A273" s="79" t="s">
        <v>188</v>
      </c>
      <c r="B273" s="39" t="s">
        <v>599</v>
      </c>
      <c r="C273" s="36" t="s">
        <v>187</v>
      </c>
      <c r="D273" s="36" t="s">
        <v>142</v>
      </c>
      <c r="E273" s="154"/>
      <c r="F273" s="36"/>
      <c r="G273" s="142">
        <f>G274</f>
        <v>86.4</v>
      </c>
    </row>
    <row r="274" spans="1:7" ht="13.5" customHeight="1" hidden="1">
      <c r="A274" s="214" t="s">
        <v>656</v>
      </c>
      <c r="B274" s="62" t="s">
        <v>599</v>
      </c>
      <c r="C274" s="54" t="s">
        <v>187</v>
      </c>
      <c r="D274" s="54" t="s">
        <v>142</v>
      </c>
      <c r="E274" s="78" t="s">
        <v>559</v>
      </c>
      <c r="F274" s="54"/>
      <c r="G274" s="197">
        <f>G275</f>
        <v>86.4</v>
      </c>
    </row>
    <row r="275" spans="1:7" s="72" customFormat="1" ht="14.25" customHeight="1">
      <c r="A275" s="189" t="s">
        <v>193</v>
      </c>
      <c r="B275" s="40" t="s">
        <v>599</v>
      </c>
      <c r="C275" s="48" t="s">
        <v>187</v>
      </c>
      <c r="D275" s="48" t="s">
        <v>142</v>
      </c>
      <c r="E275" s="55" t="s">
        <v>577</v>
      </c>
      <c r="F275" s="48"/>
      <c r="G275" s="144">
        <f>G276</f>
        <v>86.4</v>
      </c>
    </row>
    <row r="276" spans="1:7" s="72" customFormat="1" ht="14.25" customHeight="1">
      <c r="A276" s="80" t="s">
        <v>56</v>
      </c>
      <c r="B276" s="40" t="s">
        <v>599</v>
      </c>
      <c r="C276" s="24" t="s">
        <v>187</v>
      </c>
      <c r="D276" s="24" t="s">
        <v>142</v>
      </c>
      <c r="E276" s="52" t="s">
        <v>577</v>
      </c>
      <c r="F276" s="24" t="s">
        <v>57</v>
      </c>
      <c r="G276" s="150">
        <f>G278</f>
        <v>86.4</v>
      </c>
    </row>
    <row r="277" spans="1:7" s="191" customFormat="1" ht="29.25" customHeight="1">
      <c r="A277" s="80" t="s">
        <v>126</v>
      </c>
      <c r="B277" s="40" t="s">
        <v>599</v>
      </c>
      <c r="C277" s="24" t="s">
        <v>187</v>
      </c>
      <c r="D277" s="24" t="s">
        <v>142</v>
      </c>
      <c r="E277" s="52" t="s">
        <v>577</v>
      </c>
      <c r="F277" s="24" t="s">
        <v>342</v>
      </c>
      <c r="G277" s="150">
        <f>G278</f>
        <v>86.4</v>
      </c>
    </row>
    <row r="278" spans="1:7" s="145" customFormat="1" ht="29.25" customHeight="1">
      <c r="A278" s="215" t="s">
        <v>244</v>
      </c>
      <c r="B278" s="40" t="s">
        <v>599</v>
      </c>
      <c r="C278" s="24" t="s">
        <v>187</v>
      </c>
      <c r="D278" s="24" t="s">
        <v>142</v>
      </c>
      <c r="E278" s="52" t="s">
        <v>577</v>
      </c>
      <c r="F278" s="24" t="s">
        <v>194</v>
      </c>
      <c r="G278" s="216">
        <v>86.4</v>
      </c>
    </row>
    <row r="279" spans="1:7" s="145" customFormat="1" ht="17.25" customHeight="1">
      <c r="A279" s="192" t="s">
        <v>183</v>
      </c>
      <c r="B279" s="39" t="s">
        <v>599</v>
      </c>
      <c r="C279" s="207" t="s">
        <v>185</v>
      </c>
      <c r="D279" s="24"/>
      <c r="E279" s="52"/>
      <c r="F279" s="24"/>
      <c r="G279" s="200">
        <f>G280</f>
        <v>409.21</v>
      </c>
    </row>
    <row r="280" spans="1:7" s="145" customFormat="1" ht="27" customHeight="1">
      <c r="A280" s="196" t="s">
        <v>184</v>
      </c>
      <c r="B280" s="39" t="s">
        <v>599</v>
      </c>
      <c r="C280" s="36" t="s">
        <v>185</v>
      </c>
      <c r="D280" s="36" t="s">
        <v>143</v>
      </c>
      <c r="E280" s="154"/>
      <c r="F280" s="36"/>
      <c r="G280" s="142">
        <f>G281</f>
        <v>409.21</v>
      </c>
    </row>
    <row r="281" spans="1:7" s="145" customFormat="1" ht="29.25" customHeight="1">
      <c r="A281" s="81" t="s">
        <v>656</v>
      </c>
      <c r="B281" s="62" t="s">
        <v>599</v>
      </c>
      <c r="C281" s="54" t="s">
        <v>185</v>
      </c>
      <c r="D281" s="54" t="s">
        <v>143</v>
      </c>
      <c r="E281" s="78" t="s">
        <v>559</v>
      </c>
      <c r="F281" s="54"/>
      <c r="G281" s="197">
        <f>G282+G286</f>
        <v>409.21</v>
      </c>
    </row>
    <row r="282" spans="1:7" s="145" customFormat="1" ht="24.75" customHeight="1">
      <c r="A282" s="217" t="s">
        <v>58</v>
      </c>
      <c r="B282" s="47" t="s">
        <v>599</v>
      </c>
      <c r="C282" s="48" t="s">
        <v>185</v>
      </c>
      <c r="D282" s="48" t="s">
        <v>143</v>
      </c>
      <c r="E282" s="55" t="s">
        <v>59</v>
      </c>
      <c r="F282" s="48"/>
      <c r="G282" s="144">
        <f>G283</f>
        <v>369.21</v>
      </c>
    </row>
    <row r="283" spans="1:7" s="145" customFormat="1" ht="29.25" customHeight="1">
      <c r="A283" s="28" t="s">
        <v>11</v>
      </c>
      <c r="B283" s="40" t="s">
        <v>599</v>
      </c>
      <c r="C283" s="29" t="s">
        <v>185</v>
      </c>
      <c r="D283" s="29" t="s">
        <v>143</v>
      </c>
      <c r="E283" s="52" t="s">
        <v>59</v>
      </c>
      <c r="F283" s="29" t="s">
        <v>12</v>
      </c>
      <c r="G283" s="101">
        <f>G284</f>
        <v>369.21</v>
      </c>
    </row>
    <row r="284" spans="1:7" s="145" customFormat="1" ht="29.25" customHeight="1">
      <c r="A284" s="131" t="s">
        <v>13</v>
      </c>
      <c r="B284" s="40" t="s">
        <v>599</v>
      </c>
      <c r="C284" s="29" t="s">
        <v>185</v>
      </c>
      <c r="D284" s="29" t="s">
        <v>143</v>
      </c>
      <c r="E284" s="52" t="s">
        <v>59</v>
      </c>
      <c r="F284" s="29" t="s">
        <v>644</v>
      </c>
      <c r="G284" s="101">
        <f>G285</f>
        <v>369.21</v>
      </c>
    </row>
    <row r="285" spans="1:7" s="145" customFormat="1" ht="29.25" customHeight="1">
      <c r="A285" s="26" t="s">
        <v>242</v>
      </c>
      <c r="B285" s="40" t="s">
        <v>599</v>
      </c>
      <c r="C285" s="29" t="s">
        <v>185</v>
      </c>
      <c r="D285" s="29" t="s">
        <v>143</v>
      </c>
      <c r="E285" s="52" t="s">
        <v>59</v>
      </c>
      <c r="F285" s="29" t="s">
        <v>161</v>
      </c>
      <c r="G285" s="101">
        <v>369.21</v>
      </c>
    </row>
    <row r="286" spans="1:7" s="72" customFormat="1" ht="39" customHeight="1">
      <c r="A286" s="219" t="s">
        <v>60</v>
      </c>
      <c r="B286" s="40" t="s">
        <v>342</v>
      </c>
      <c r="C286" s="48" t="s">
        <v>185</v>
      </c>
      <c r="D286" s="48" t="s">
        <v>143</v>
      </c>
      <c r="E286" s="55" t="s">
        <v>61</v>
      </c>
      <c r="F286" s="55"/>
      <c r="G286" s="144">
        <f>G287</f>
        <v>40</v>
      </c>
    </row>
    <row r="287" spans="1:7" s="72" customFormat="1" ht="15.75" customHeight="1">
      <c r="A287" s="28" t="s">
        <v>11</v>
      </c>
      <c r="B287" s="40" t="s">
        <v>342</v>
      </c>
      <c r="C287" s="29" t="s">
        <v>185</v>
      </c>
      <c r="D287" s="29" t="s">
        <v>143</v>
      </c>
      <c r="E287" s="75" t="s">
        <v>61</v>
      </c>
      <c r="F287" s="29" t="s">
        <v>12</v>
      </c>
      <c r="G287" s="101">
        <f>G288</f>
        <v>40</v>
      </c>
    </row>
    <row r="288" spans="1:7" ht="27.75" customHeight="1">
      <c r="A288" s="131" t="s">
        <v>13</v>
      </c>
      <c r="B288" s="40" t="s">
        <v>342</v>
      </c>
      <c r="C288" s="29" t="s">
        <v>185</v>
      </c>
      <c r="D288" s="29" t="s">
        <v>143</v>
      </c>
      <c r="E288" s="75" t="s">
        <v>61</v>
      </c>
      <c r="F288" s="29" t="s">
        <v>644</v>
      </c>
      <c r="G288" s="101">
        <f>G289</f>
        <v>40</v>
      </c>
    </row>
    <row r="289" spans="1:7" s="145" customFormat="1" ht="33.75" customHeight="1">
      <c r="A289" s="26" t="s">
        <v>242</v>
      </c>
      <c r="B289" s="40" t="s">
        <v>342</v>
      </c>
      <c r="C289" s="29" t="s">
        <v>185</v>
      </c>
      <c r="D289" s="29" t="s">
        <v>143</v>
      </c>
      <c r="E289" s="75" t="s">
        <v>61</v>
      </c>
      <c r="F289" s="29" t="s">
        <v>161</v>
      </c>
      <c r="G289" s="101">
        <v>40</v>
      </c>
    </row>
    <row r="290" spans="1:7" s="145" customFormat="1" ht="22.5" customHeight="1">
      <c r="A290" s="122" t="s">
        <v>397</v>
      </c>
      <c r="B290" s="40"/>
      <c r="C290" s="48" t="s">
        <v>153</v>
      </c>
      <c r="D290" s="48" t="s">
        <v>142</v>
      </c>
      <c r="E290" s="55" t="s">
        <v>399</v>
      </c>
      <c r="F290" s="29"/>
      <c r="G290" s="218">
        <f>G291</f>
        <v>49.5</v>
      </c>
    </row>
    <row r="291" spans="1:7" s="145" customFormat="1" ht="24.75" customHeight="1">
      <c r="A291" s="215" t="s">
        <v>398</v>
      </c>
      <c r="B291" s="40"/>
      <c r="C291" s="29" t="s">
        <v>153</v>
      </c>
      <c r="D291" s="29" t="s">
        <v>142</v>
      </c>
      <c r="E291" s="75" t="s">
        <v>399</v>
      </c>
      <c r="F291" s="29" t="s">
        <v>400</v>
      </c>
      <c r="G291" s="101">
        <f>G292</f>
        <v>49.5</v>
      </c>
    </row>
    <row r="292" spans="1:7" s="145" customFormat="1" ht="18.75" customHeight="1">
      <c r="A292" s="215"/>
      <c r="B292" s="40"/>
      <c r="C292" s="29" t="s">
        <v>153</v>
      </c>
      <c r="D292" s="29" t="s">
        <v>142</v>
      </c>
      <c r="E292" s="75" t="s">
        <v>399</v>
      </c>
      <c r="F292" s="29" t="s">
        <v>401</v>
      </c>
      <c r="G292" s="101">
        <v>49.5</v>
      </c>
    </row>
    <row r="293" spans="1:7" s="145" customFormat="1" ht="20.25" customHeight="1" hidden="1">
      <c r="A293" s="215"/>
      <c r="B293" s="40"/>
      <c r="C293" s="29" t="s">
        <v>153</v>
      </c>
      <c r="D293" s="29" t="s">
        <v>142</v>
      </c>
      <c r="E293" s="75" t="s">
        <v>399</v>
      </c>
      <c r="F293" s="29"/>
      <c r="G293" s="218"/>
    </row>
    <row r="294" spans="1:7" ht="15" customHeight="1">
      <c r="A294" s="220" t="s">
        <v>196</v>
      </c>
      <c r="B294" s="39" t="s">
        <v>599</v>
      </c>
      <c r="C294" s="207" t="s">
        <v>199</v>
      </c>
      <c r="D294" s="207"/>
      <c r="E294" s="52"/>
      <c r="F294" s="207"/>
      <c r="G294" s="339">
        <f>G295</f>
        <v>223.7</v>
      </c>
    </row>
    <row r="295" spans="1:7" ht="16.5" customHeight="1">
      <c r="A295" s="58" t="s">
        <v>197</v>
      </c>
      <c r="B295" s="39" t="s">
        <v>599</v>
      </c>
      <c r="C295" s="36" t="s">
        <v>199</v>
      </c>
      <c r="D295" s="36" t="s">
        <v>145</v>
      </c>
      <c r="E295" s="154"/>
      <c r="F295" s="36"/>
      <c r="G295" s="340">
        <f>G297+G300+G303</f>
        <v>223.7</v>
      </c>
    </row>
    <row r="296" spans="1:7" s="145" customFormat="1" ht="30.75" customHeight="1">
      <c r="A296" s="81" t="s">
        <v>656</v>
      </c>
      <c r="B296" s="62" t="s">
        <v>599</v>
      </c>
      <c r="C296" s="54" t="s">
        <v>199</v>
      </c>
      <c r="D296" s="54" t="s">
        <v>145</v>
      </c>
      <c r="E296" s="78" t="s">
        <v>559</v>
      </c>
      <c r="F296" s="24"/>
      <c r="G296" s="341">
        <f>G297+G300+G303</f>
        <v>223.7</v>
      </c>
    </row>
    <row r="297" spans="1:7" s="145" customFormat="1" ht="45.75" customHeight="1">
      <c r="A297" s="49" t="s">
        <v>592</v>
      </c>
      <c r="B297" s="47" t="s">
        <v>599</v>
      </c>
      <c r="C297" s="48" t="s">
        <v>199</v>
      </c>
      <c r="D297" s="48" t="s">
        <v>145</v>
      </c>
      <c r="E297" s="55" t="s">
        <v>578</v>
      </c>
      <c r="F297" s="48"/>
      <c r="G297" s="337">
        <f>G299</f>
        <v>186.7</v>
      </c>
    </row>
    <row r="298" spans="1:7" ht="17.25" customHeight="1">
      <c r="A298" s="28" t="s">
        <v>127</v>
      </c>
      <c r="B298" s="40" t="s">
        <v>599</v>
      </c>
      <c r="C298" s="24" t="s">
        <v>199</v>
      </c>
      <c r="D298" s="24" t="s">
        <v>145</v>
      </c>
      <c r="E298" s="52" t="s">
        <v>578</v>
      </c>
      <c r="F298" s="29" t="s">
        <v>128</v>
      </c>
      <c r="G298" s="355">
        <f>G299</f>
        <v>186.7</v>
      </c>
    </row>
    <row r="299" spans="1:7" s="145" customFormat="1" ht="28.5" customHeight="1">
      <c r="A299" s="26" t="s">
        <v>340</v>
      </c>
      <c r="B299" s="40" t="s">
        <v>599</v>
      </c>
      <c r="C299" s="24" t="s">
        <v>199</v>
      </c>
      <c r="D299" s="24" t="s">
        <v>145</v>
      </c>
      <c r="E299" s="52" t="s">
        <v>578</v>
      </c>
      <c r="F299" s="24" t="s">
        <v>155</v>
      </c>
      <c r="G299" s="341">
        <v>186.7</v>
      </c>
    </row>
    <row r="300" spans="1:7" s="145" customFormat="1" ht="15" customHeight="1" hidden="1">
      <c r="A300" s="49" t="s">
        <v>458</v>
      </c>
      <c r="B300" s="47" t="s">
        <v>599</v>
      </c>
      <c r="C300" s="48" t="s">
        <v>199</v>
      </c>
      <c r="D300" s="48" t="s">
        <v>145</v>
      </c>
      <c r="E300" s="55" t="s">
        <v>579</v>
      </c>
      <c r="F300" s="48"/>
      <c r="G300" s="337">
        <f>G302</f>
        <v>0</v>
      </c>
    </row>
    <row r="301" spans="1:7" ht="17.25" customHeight="1" hidden="1">
      <c r="A301" s="28" t="s">
        <v>127</v>
      </c>
      <c r="B301" s="40" t="s">
        <v>599</v>
      </c>
      <c r="C301" s="24" t="s">
        <v>199</v>
      </c>
      <c r="D301" s="24" t="s">
        <v>145</v>
      </c>
      <c r="E301" s="52" t="s">
        <v>579</v>
      </c>
      <c r="F301" s="29" t="s">
        <v>128</v>
      </c>
      <c r="G301" s="337">
        <f>G302</f>
        <v>0</v>
      </c>
    </row>
    <row r="302" spans="1:7" s="72" customFormat="1" ht="15" customHeight="1" hidden="1">
      <c r="A302" s="26" t="s">
        <v>340</v>
      </c>
      <c r="B302" s="40" t="s">
        <v>599</v>
      </c>
      <c r="C302" s="24" t="s">
        <v>199</v>
      </c>
      <c r="D302" s="24" t="s">
        <v>145</v>
      </c>
      <c r="E302" s="52" t="s">
        <v>579</v>
      </c>
      <c r="F302" s="24" t="s">
        <v>155</v>
      </c>
      <c r="G302" s="341">
        <v>0</v>
      </c>
    </row>
    <row r="303" spans="1:7" ht="25.5">
      <c r="A303" s="49" t="s">
        <v>593</v>
      </c>
      <c r="B303" s="47" t="s">
        <v>599</v>
      </c>
      <c r="C303" s="48" t="s">
        <v>199</v>
      </c>
      <c r="D303" s="48" t="s">
        <v>145</v>
      </c>
      <c r="E303" s="55" t="s">
        <v>580</v>
      </c>
      <c r="F303" s="48"/>
      <c r="G303" s="337">
        <f>G305</f>
        <v>37</v>
      </c>
    </row>
    <row r="304" spans="1:7" ht="15.75">
      <c r="A304" s="28" t="s">
        <v>127</v>
      </c>
      <c r="B304" s="40" t="s">
        <v>599</v>
      </c>
      <c r="C304" s="24" t="s">
        <v>199</v>
      </c>
      <c r="D304" s="24" t="s">
        <v>145</v>
      </c>
      <c r="E304" s="52" t="s">
        <v>580</v>
      </c>
      <c r="F304" s="29" t="s">
        <v>128</v>
      </c>
      <c r="G304" s="337">
        <f>G305</f>
        <v>37</v>
      </c>
    </row>
    <row r="305" spans="1:9" ht="15.75">
      <c r="A305" s="26" t="s">
        <v>340</v>
      </c>
      <c r="B305" s="40" t="s">
        <v>599</v>
      </c>
      <c r="C305" s="24" t="s">
        <v>199</v>
      </c>
      <c r="D305" s="24" t="s">
        <v>145</v>
      </c>
      <c r="E305" s="52" t="s">
        <v>580</v>
      </c>
      <c r="F305" s="24" t="s">
        <v>155</v>
      </c>
      <c r="G305" s="341">
        <v>37</v>
      </c>
      <c r="I305" s="133"/>
    </row>
    <row r="306" spans="1:9" ht="15.75">
      <c r="A306" s="198" t="s">
        <v>198</v>
      </c>
      <c r="B306" s="40"/>
      <c r="C306" s="207"/>
      <c r="D306" s="207"/>
      <c r="E306" s="52"/>
      <c r="F306" s="207"/>
      <c r="G306" s="378" t="e">
        <f>G9+G98+G111+G120+G158+G221+G272+G279+G294+G290+G51</f>
        <v>#REF!</v>
      </c>
      <c r="I306" s="176"/>
    </row>
    <row r="308" ht="15.75">
      <c r="G308" s="328"/>
    </row>
    <row r="309" ht="15.75">
      <c r="G309" s="222"/>
    </row>
    <row r="310" ht="15.75">
      <c r="G310" s="133"/>
    </row>
    <row r="311" spans="1:7" s="145" customFormat="1" ht="15.75">
      <c r="A311" s="4"/>
      <c r="B311" s="135"/>
      <c r="C311" s="136"/>
      <c r="D311" s="136"/>
      <c r="E311" s="4"/>
      <c r="F311" s="136"/>
      <c r="G311" s="9"/>
    </row>
    <row r="312" ht="15.75">
      <c r="G312" s="328"/>
    </row>
    <row r="315" spans="1:7" ht="15.75">
      <c r="A315" s="145"/>
      <c r="B315" s="20"/>
      <c r="C315" s="223"/>
      <c r="D315" s="223"/>
      <c r="E315" s="145"/>
      <c r="F315" s="223"/>
      <c r="G315" s="224"/>
    </row>
    <row r="319" spans="1:7" s="145" customFormat="1" ht="15.75">
      <c r="A319" s="4"/>
      <c r="B319" s="135"/>
      <c r="C319" s="136"/>
      <c r="D319" s="136"/>
      <c r="E319" s="4"/>
      <c r="F319" s="136"/>
      <c r="G319" s="9"/>
    </row>
    <row r="323" spans="1:7" ht="15.75">
      <c r="A323" s="145"/>
      <c r="B323" s="20"/>
      <c r="C323" s="223"/>
      <c r="D323" s="223"/>
      <c r="E323" s="145"/>
      <c r="F323" s="223"/>
      <c r="G323" s="224"/>
    </row>
    <row r="331" spans="1:7" s="145" customFormat="1" ht="15.75">
      <c r="A331" s="4"/>
      <c r="B331" s="135"/>
      <c r="C331" s="136"/>
      <c r="D331" s="136"/>
      <c r="E331" s="4"/>
      <c r="F331" s="136"/>
      <c r="G331" s="9"/>
    </row>
    <row r="335" spans="1:7" ht="15.75">
      <c r="A335" s="145"/>
      <c r="B335" s="20"/>
      <c r="C335" s="223"/>
      <c r="D335" s="223"/>
      <c r="E335" s="145"/>
      <c r="F335" s="223"/>
      <c r="G335" s="224"/>
    </row>
    <row r="358" spans="1:7" s="145" customFormat="1" ht="15.75">
      <c r="A358" s="4"/>
      <c r="B358" s="135"/>
      <c r="C358" s="136"/>
      <c r="D358" s="136"/>
      <c r="E358" s="4"/>
      <c r="F358" s="136"/>
      <c r="G358" s="9"/>
    </row>
    <row r="362" spans="1:7" ht="15.75">
      <c r="A362" s="145"/>
      <c r="B362" s="20"/>
      <c r="C362" s="223"/>
      <c r="D362" s="223"/>
      <c r="E362" s="145"/>
      <c r="F362" s="223"/>
      <c r="G362" s="224"/>
    </row>
    <row r="367" spans="1:7" s="145" customFormat="1" ht="15.75">
      <c r="A367" s="4"/>
      <c r="B367" s="135"/>
      <c r="C367" s="136"/>
      <c r="D367" s="136"/>
      <c r="E367" s="4"/>
      <c r="F367" s="136"/>
      <c r="G367" s="9"/>
    </row>
    <row r="371" spans="1:7" ht="15.75">
      <c r="A371" s="145"/>
      <c r="B371" s="20"/>
      <c r="C371" s="223"/>
      <c r="D371" s="223"/>
      <c r="E371" s="145"/>
      <c r="F371" s="223"/>
      <c r="G371" s="224"/>
    </row>
    <row r="382" spans="2:5" ht="15.75">
      <c r="B382" s="155"/>
      <c r="C382" s="156"/>
      <c r="D382" s="156"/>
      <c r="E382" s="157"/>
    </row>
    <row r="383" spans="2:5" ht="15.75">
      <c r="B383" s="155"/>
      <c r="C383" s="156"/>
      <c r="D383" s="156"/>
      <c r="E383" s="157"/>
    </row>
    <row r="384" spans="2:5" ht="15.75">
      <c r="B384" s="155"/>
      <c r="C384" s="156"/>
      <c r="D384" s="156"/>
      <c r="E384" s="157"/>
    </row>
    <row r="385" spans="2:5" ht="15.75">
      <c r="B385" s="155"/>
      <c r="C385" s="156"/>
      <c r="D385" s="156"/>
      <c r="E385" s="157"/>
    </row>
    <row r="386" spans="2:5" ht="15.75">
      <c r="B386" s="155"/>
      <c r="C386" s="156"/>
      <c r="D386" s="156"/>
      <c r="E386" s="157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2018-07-09T06:19:50Z</cp:lastPrinted>
  <dcterms:created xsi:type="dcterms:W3CDTF">2007-12-24T02:44:39Z</dcterms:created>
  <dcterms:modified xsi:type="dcterms:W3CDTF">2005-07-10T19:27:28Z</dcterms:modified>
  <cp:category/>
  <cp:version/>
  <cp:contentType/>
  <cp:contentStatus/>
</cp:coreProperties>
</file>