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4475" windowHeight="11760" activeTab="2"/>
  </bookViews>
  <sheets>
    <sheet name="прил 1" sheetId="1" r:id="rId1"/>
    <sheet name="прил 2" sheetId="2" r:id="rId2"/>
    <sheet name="прил 3" sheetId="3" r:id="rId3"/>
  </sheets>
  <externalReferences>
    <externalReference r:id="rId6"/>
  </externalReferences>
  <definedNames>
    <definedName name="_xlnm.Print_Area" localSheetId="1">'прил 2'!$A$1:$Q$20</definedName>
    <definedName name="_xlnm.Print_Area" localSheetId="2">'прил 3'!$A$1:$N$17</definedName>
  </definedNames>
  <calcPr fullCalcOnLoad="1"/>
</workbook>
</file>

<file path=xl/sharedStrings.xml><?xml version="1.0" encoding="utf-8"?>
<sst xmlns="http://schemas.openxmlformats.org/spreadsheetml/2006/main" count="160" uniqueCount="76">
  <si>
    <t>Приложение 1</t>
  </si>
  <si>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</si>
  <si>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</si>
  <si>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</si>
  <si>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</si>
  <si>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</si>
  <si>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</si>
  <si>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</si>
  <si>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</si>
  <si>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</si>
  <si>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</si>
  <si>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</si>
  <si>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</si>
  <si>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</si>
  <si>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</si>
  <si>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</si>
  <si>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</si>
  <si>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</si>
  <si>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</si>
  <si>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</si>
  <si>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</si>
  <si>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</si>
  <si>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</si>
  <si>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</si>
  <si>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</si>
  <si>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</si>
  <si>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</si>
  <si>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X</t>
  </si>
  <si>
    <t>Каменные, кирпичные</t>
  </si>
  <si>
    <t>п. Николаевка, ул. Октябрьская, 35</t>
  </si>
  <si>
    <t>Перечень многоквартирных домов, включенных в краткосрочный муниципальный план реализации региональной 
программы по проведению капитального ремонта общего имущества многоквартирных домов, расположенных 
на территории МО "Николаевское городское поселение" Смидовичского муниципального района Еврейской автономной области</t>
  </si>
  <si>
    <t>Приложение №2</t>
  </si>
  <si>
    <t>Планируемые показатели выполнения  краткострочного муниципального плана реализации региональной программы 
по проведению капитального ремонта общего имущества многоквартирных домов, расположенных на территории 
МО "Николаевское городское поселение" Смидовичского муниципального района Еврейской автономной области</t>
  </si>
  <si>
    <t>Наименование МО</t>
  </si>
  <si>
    <t>общая
площадь
МКД, всего</t>
  </si>
  <si>
    <t>Количество
жителей,
зарегистриров
анных в МКД
на дату
утверждения
программы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</si>
  <si>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</si>
  <si>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</si>
  <si>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</si>
  <si>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</si>
  <si>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</si>
  <si>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</si>
  <si>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</si>
  <si>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кв.м.</t>
  </si>
  <si>
    <t>ед.</t>
  </si>
  <si>
    <t xml:space="preserve"> Николаевское городское поселение</t>
  </si>
  <si>
    <t>Приложение №3</t>
  </si>
  <si>
    <t>Реестр многоквартирных домов  по видам ремонта,  включенных в краткострочный муниципальный план реализации
 региональной программы по проведению капитального ремонта общего имущества многоквартирных домов, расположенных 
на территории МО "Николаевское городское поселение" Смидовичского муниципального района Еврейской автономной области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</si>
  <si>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</si>
  <si>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</si>
  <si>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</si>
  <si>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</si>
  <si>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</si>
  <si>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</si>
  <si>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фундамента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</si>
  <si>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</si>
  <si>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</si>
  <si>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куб.м.</t>
  </si>
  <si>
    <t>другие виды (усиление чердачных перекрытий)</t>
  </si>
  <si>
    <t>п. Николаевка, ул. Октябрьская, 37</t>
  </si>
  <si>
    <t>Итого за 2020 год:</t>
  </si>
  <si>
    <t>Итого за 2021 год:</t>
  </si>
  <si>
    <t>Итого за 2022 год:</t>
  </si>
  <si>
    <t>п Николаевка, ул.Октябрьская 39</t>
  </si>
  <si>
    <t>п Николаевка, ул.Октябрьская 41</t>
  </si>
  <si>
    <t>п. Николаевка, ул. Октябрьская, 43</t>
  </si>
  <si>
    <t>п. Николаевка, ул. Дорошенко 6</t>
  </si>
  <si>
    <t>п. Николаевка, ул. Дорошенко, 6</t>
  </si>
  <si>
    <t>Итого за 2020-2022 годы:</t>
  </si>
  <si>
    <t>12.2020</t>
  </si>
  <si>
    <t>12.2021</t>
  </si>
  <si>
    <t>12.22</t>
  </si>
  <si>
    <t>п Николаевка, ул.Октябрьская, 37</t>
  </si>
  <si>
    <t>п Николаевка, ул.Комсомольская ,31</t>
  </si>
  <si>
    <t>п Николаевка, ул.Комсомольская ,33</t>
  </si>
  <si>
    <t>утепление и ремонт фасада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</si>
</sst>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0.0"/>
    <numFmt numFmtId="175" formatCode="0.000"/>
    <numFmt numFmtId="176" formatCode="##\ ###\ ###\ ##0.00"/>
    <numFmt numFmtId="177" formatCode="#\ ###\ ###\ ##0.00"/>
    <numFmt numFmtId="178" formatCode="####\ ###\ ###\ ##0.00"/>
    <numFmt numFmtId="179" formatCode="#####\ ###\ ###\ ##0.00"/>
    <numFmt numFmtId="180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173" fontId="48" fillId="0" borderId="10" xfId="0" applyNumberFormat="1" applyFont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49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4" fontId="50" fillId="0" borderId="0" xfId="0" applyNumberFormat="1" applyFont="1" applyAlignment="1">
      <alignment/>
    </xf>
    <xf numFmtId="2" fontId="50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173" fontId="46" fillId="0" borderId="10" xfId="0" applyNumberFormat="1" applyFont="1" applyFill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1" fontId="46" fillId="0" borderId="11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0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Downloads\&#1055;&#1088;&#1080;&#1083;&#1086;&#1078;&#1077;&#1085;&#1080;&#1077;%20&#1082;%20&#1088;&#1077;&#1075;&#1080;&#1086;&#1085;&#1072;&#1083;&#1100;&#1085;&#1086;&#1081;%20&#1087;&#1088;&#1086;&#1075;&#1088;&#1072;&#1084;&#1084;&#1077;%20(1)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Параметры"/>
    </sheetNames>
    <sheetDataSet>
      <sheetData sheetId="0">
        <row r="55">
          <cell r="G55">
            <v>1582304.74</v>
          </cell>
        </row>
        <row r="56">
          <cell r="G56">
            <v>200433.6</v>
          </cell>
        </row>
        <row r="485">
          <cell r="G485">
            <v>2096550.6</v>
          </cell>
        </row>
        <row r="486">
          <cell r="G486">
            <v>303787.98</v>
          </cell>
        </row>
        <row r="487">
          <cell r="G487">
            <v>733674.39</v>
          </cell>
        </row>
        <row r="488">
          <cell r="G488">
            <v>1885374.24</v>
          </cell>
        </row>
        <row r="489">
          <cell r="G489">
            <v>238824</v>
          </cell>
        </row>
        <row r="491">
          <cell r="G491">
            <v>328109.95</v>
          </cell>
        </row>
        <row r="492">
          <cell r="G492">
            <v>792414.05</v>
          </cell>
        </row>
        <row r="493">
          <cell r="G493">
            <v>2036321.65</v>
          </cell>
        </row>
        <row r="494">
          <cell r="G494">
            <v>257944.8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75" zoomScaleNormal="75" zoomScaleSheetLayoutView="75" zoomScalePageLayoutView="0" workbookViewId="0" topLeftCell="A5">
      <selection activeCell="K20" sqref="K20:K24"/>
    </sheetView>
  </sheetViews>
  <sheetFormatPr defaultColWidth="9.140625" defaultRowHeight="15"/>
  <cols>
    <col min="1" max="1" width="4.7109375" style="0" customWidth="1"/>
    <col min="2" max="2" width="27.57421875" style="0" customWidth="1"/>
    <col min="3" max="3" width="6.7109375" style="0" customWidth="1"/>
    <col min="4" max="4" width="8.421875" style="0" customWidth="1"/>
    <col min="5" max="5" width="12.421875" style="0" customWidth="1"/>
    <col min="6" max="7" width="9.421875" style="0" bestFit="1" customWidth="1"/>
    <col min="8" max="8" width="10.421875" style="0" bestFit="1" customWidth="1"/>
    <col min="9" max="10" width="10.57421875" style="0" customWidth="1"/>
    <col min="11" max="11" width="9.421875" style="0" bestFit="1" customWidth="1"/>
    <col min="12" max="12" width="18.00390625" style="0" customWidth="1"/>
    <col min="13" max="15" width="9.421875" style="0" bestFit="1" customWidth="1"/>
    <col min="16" max="16" width="16.57421875" style="0" customWidth="1"/>
    <col min="17" max="17" width="12.7109375" style="0" customWidth="1"/>
    <col min="18" max="18" width="10.421875" style="0" bestFit="1" customWidth="1"/>
    <col min="19" max="19" width="9.421875" style="0" bestFit="1" customWidth="1"/>
  </cols>
  <sheetData>
    <row r="1" spans="1:19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92" t="s">
        <v>0</v>
      </c>
      <c r="S1" s="92"/>
    </row>
    <row r="2" spans="1:18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59.25" customHeight="1">
      <c r="A3" s="93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95" t="s">
        <v>1</v>
      </c>
      <c r="B5" s="95" t="s">
        <v>2</v>
      </c>
      <c r="C5" s="95" t="s">
        <v>3</v>
      </c>
      <c r="D5" s="96"/>
      <c r="E5" s="98" t="s">
        <v>6</v>
      </c>
      <c r="F5" s="98" t="s">
        <v>7</v>
      </c>
      <c r="G5" s="98" t="s">
        <v>8</v>
      </c>
      <c r="H5" s="98" t="s">
        <v>9</v>
      </c>
      <c r="I5" s="95" t="s">
        <v>11</v>
      </c>
      <c r="J5" s="96"/>
      <c r="K5" s="98" t="s">
        <v>14</v>
      </c>
      <c r="L5" s="95" t="s">
        <v>16</v>
      </c>
      <c r="M5" s="96"/>
      <c r="N5" s="96"/>
      <c r="O5" s="96"/>
      <c r="P5" s="96"/>
      <c r="Q5" s="98" t="s">
        <v>23</v>
      </c>
      <c r="R5" s="98" t="s">
        <v>25</v>
      </c>
      <c r="S5" s="98" t="s">
        <v>26</v>
      </c>
    </row>
    <row r="6" spans="1:19" ht="15.75">
      <c r="A6" s="96"/>
      <c r="B6" s="96"/>
      <c r="C6" s="98" t="s">
        <v>4</v>
      </c>
      <c r="D6" s="98" t="s">
        <v>5</v>
      </c>
      <c r="E6" s="96"/>
      <c r="F6" s="96"/>
      <c r="G6" s="96"/>
      <c r="H6" s="96"/>
      <c r="I6" s="98" t="s">
        <v>12</v>
      </c>
      <c r="J6" s="98" t="s">
        <v>13</v>
      </c>
      <c r="K6" s="96"/>
      <c r="L6" s="98" t="s">
        <v>12</v>
      </c>
      <c r="M6" s="95" t="s">
        <v>18</v>
      </c>
      <c r="N6" s="96"/>
      <c r="O6" s="96"/>
      <c r="P6" s="96"/>
      <c r="Q6" s="96"/>
      <c r="R6" s="96"/>
      <c r="S6" s="96"/>
    </row>
    <row r="7" spans="1:19" ht="183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8" t="s">
        <v>19</v>
      </c>
      <c r="N7" s="8" t="s">
        <v>20</v>
      </c>
      <c r="O7" s="8" t="s">
        <v>21</v>
      </c>
      <c r="P7" s="8" t="s">
        <v>22</v>
      </c>
      <c r="Q7" s="96"/>
      <c r="R7" s="96"/>
      <c r="S7" s="96"/>
    </row>
    <row r="8" spans="1:19" ht="15.75">
      <c r="A8" s="97"/>
      <c r="B8" s="97"/>
      <c r="C8" s="97"/>
      <c r="D8" s="97"/>
      <c r="E8" s="97"/>
      <c r="F8" s="97"/>
      <c r="G8" s="97"/>
      <c r="H8" s="3" t="s">
        <v>10</v>
      </c>
      <c r="I8" s="3" t="s">
        <v>10</v>
      </c>
      <c r="J8" s="3" t="s">
        <v>10</v>
      </c>
      <c r="K8" s="3" t="s">
        <v>15</v>
      </c>
      <c r="L8" s="3" t="s">
        <v>17</v>
      </c>
      <c r="M8" s="3" t="s">
        <v>17</v>
      </c>
      <c r="N8" s="3" t="s">
        <v>17</v>
      </c>
      <c r="O8" s="3" t="s">
        <v>17</v>
      </c>
      <c r="P8" s="3" t="s">
        <v>17</v>
      </c>
      <c r="Q8" s="3" t="s">
        <v>24</v>
      </c>
      <c r="R8" s="3" t="s">
        <v>24</v>
      </c>
      <c r="S8" s="97"/>
    </row>
    <row r="9" spans="1:19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</row>
    <row r="10" spans="1:19" ht="14.25" customHeight="1">
      <c r="A10" s="99">
        <v>2020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</row>
    <row r="11" spans="1:19" ht="31.5" customHeight="1">
      <c r="A11" s="43"/>
      <c r="B11" s="42" t="s">
        <v>60</v>
      </c>
      <c r="C11" s="44" t="s">
        <v>27</v>
      </c>
      <c r="D11" s="44" t="s">
        <v>27</v>
      </c>
      <c r="E11" s="44" t="s">
        <v>27</v>
      </c>
      <c r="F11" s="45" t="s">
        <v>27</v>
      </c>
      <c r="G11" s="45" t="s">
        <v>27</v>
      </c>
      <c r="H11" s="46">
        <f aca="true" t="shared" si="0" ref="H11:P11">SUM(H12:H14)</f>
        <v>895.3</v>
      </c>
      <c r="I11" s="46">
        <f t="shared" si="0"/>
        <v>823.3</v>
      </c>
      <c r="J11" s="46">
        <f t="shared" si="0"/>
        <v>776.65</v>
      </c>
      <c r="K11" s="46">
        <f>SUM(K12:K14)</f>
        <v>50</v>
      </c>
      <c r="L11" s="46">
        <f t="shared" si="0"/>
        <v>6183999.899999999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6183999.899999999</v>
      </c>
      <c r="Q11" s="47">
        <f>L11/H11</f>
        <v>6907.181838489892</v>
      </c>
      <c r="R11" s="48"/>
      <c r="S11" s="44" t="s">
        <v>27</v>
      </c>
    </row>
    <row r="12" spans="1:19" ht="31.5" customHeight="1">
      <c r="A12" s="3">
        <v>1</v>
      </c>
      <c r="B12" s="7" t="s">
        <v>59</v>
      </c>
      <c r="C12" s="11">
        <v>1960</v>
      </c>
      <c r="D12" s="12"/>
      <c r="E12" s="12" t="s">
        <v>28</v>
      </c>
      <c r="F12" s="11">
        <v>2</v>
      </c>
      <c r="G12" s="11">
        <v>1</v>
      </c>
      <c r="H12" s="13">
        <v>294.9</v>
      </c>
      <c r="I12" s="13">
        <v>270.1</v>
      </c>
      <c r="J12" s="62">
        <v>270.1</v>
      </c>
      <c r="K12" s="63">
        <v>22</v>
      </c>
      <c r="L12" s="13">
        <f>'прил 2'!C11</f>
        <v>2252747.2199999997</v>
      </c>
      <c r="M12" s="13">
        <v>0</v>
      </c>
      <c r="N12" s="13">
        <v>0</v>
      </c>
      <c r="O12" s="13">
        <v>0</v>
      </c>
      <c r="P12" s="13">
        <f>L12</f>
        <v>2252747.2199999997</v>
      </c>
      <c r="Q12" s="10">
        <f>L12/H12</f>
        <v>7639.020752797558</v>
      </c>
      <c r="R12" s="13"/>
      <c r="S12" s="15" t="s">
        <v>69</v>
      </c>
    </row>
    <row r="13" spans="1:19" ht="31.5" customHeight="1">
      <c r="A13" s="3">
        <v>2</v>
      </c>
      <c r="B13" s="7" t="s">
        <v>63</v>
      </c>
      <c r="C13" s="11">
        <v>1962</v>
      </c>
      <c r="D13" s="12"/>
      <c r="E13" s="12" t="s">
        <v>28</v>
      </c>
      <c r="F13" s="11">
        <v>2</v>
      </c>
      <c r="G13" s="11">
        <v>1</v>
      </c>
      <c r="H13" s="13">
        <v>297.9</v>
      </c>
      <c r="I13" s="13">
        <v>274.9</v>
      </c>
      <c r="J13" s="62">
        <v>274.9</v>
      </c>
      <c r="K13" s="63">
        <v>14</v>
      </c>
      <c r="L13" s="13">
        <f>'прил 2'!C12</f>
        <v>2275863.22</v>
      </c>
      <c r="M13" s="13">
        <v>0</v>
      </c>
      <c r="N13" s="13">
        <v>0</v>
      </c>
      <c r="O13" s="13">
        <v>0</v>
      </c>
      <c r="P13" s="13">
        <f>L13</f>
        <v>2275863.22</v>
      </c>
      <c r="Q13" s="10">
        <f>L13/H13</f>
        <v>7639.688553205775</v>
      </c>
      <c r="R13" s="13"/>
      <c r="S13" s="15" t="s">
        <v>69</v>
      </c>
    </row>
    <row r="14" spans="1:19" ht="31.5" customHeight="1">
      <c r="A14" s="3">
        <v>3</v>
      </c>
      <c r="B14" s="7" t="s">
        <v>64</v>
      </c>
      <c r="C14" s="9">
        <v>1962</v>
      </c>
      <c r="D14" s="9"/>
      <c r="E14" s="12" t="s">
        <v>28</v>
      </c>
      <c r="F14" s="61">
        <v>2</v>
      </c>
      <c r="G14" s="61">
        <v>1</v>
      </c>
      <c r="H14" s="13">
        <v>302.5</v>
      </c>
      <c r="I14" s="13">
        <v>278.3</v>
      </c>
      <c r="J14" s="64">
        <v>231.65</v>
      </c>
      <c r="K14" s="63">
        <v>14</v>
      </c>
      <c r="L14" s="13">
        <f>'прил 2'!C13</f>
        <v>1655389.46</v>
      </c>
      <c r="M14" s="5">
        <f>SUM(M15:M18)</f>
        <v>0</v>
      </c>
      <c r="N14" s="5">
        <f>SUM(N15:N18)</f>
        <v>0</v>
      </c>
      <c r="O14" s="5">
        <f>SUM(O15:O18)</f>
        <v>0</v>
      </c>
      <c r="P14" s="5">
        <f>L14</f>
        <v>1655389.46</v>
      </c>
      <c r="Q14" s="10">
        <f>L14/H14</f>
        <v>5472.36185123967</v>
      </c>
      <c r="R14" s="13"/>
      <c r="S14" s="15" t="s">
        <v>69</v>
      </c>
    </row>
    <row r="15" spans="1:19" ht="15.75" customHeight="1">
      <c r="A15" s="99">
        <v>2021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</row>
    <row r="16" spans="1:19" ht="31.5" customHeight="1">
      <c r="A16" s="43"/>
      <c r="B16" s="42" t="s">
        <v>61</v>
      </c>
      <c r="C16" s="44" t="s">
        <v>27</v>
      </c>
      <c r="D16" s="44" t="s">
        <v>27</v>
      </c>
      <c r="E16" s="44" t="s">
        <v>27</v>
      </c>
      <c r="F16" s="45" t="s">
        <v>27</v>
      </c>
      <c r="G16" s="45" t="s">
        <v>27</v>
      </c>
      <c r="H16" s="46">
        <f aca="true" t="shared" si="1" ref="H16:P16">SUM(H17:H18)</f>
        <v>562.6</v>
      </c>
      <c r="I16" s="46">
        <f t="shared" si="1"/>
        <v>517.2</v>
      </c>
      <c r="J16" s="46">
        <f t="shared" si="1"/>
        <v>479.14</v>
      </c>
      <c r="K16" s="46">
        <f t="shared" si="1"/>
        <v>22</v>
      </c>
      <c r="L16" s="46">
        <f t="shared" si="1"/>
        <v>5100643.4799999995</v>
      </c>
      <c r="M16" s="46">
        <f t="shared" si="1"/>
        <v>0</v>
      </c>
      <c r="N16" s="46">
        <f t="shared" si="1"/>
        <v>0</v>
      </c>
      <c r="O16" s="46">
        <f t="shared" si="1"/>
        <v>0</v>
      </c>
      <c r="P16" s="46">
        <f t="shared" si="1"/>
        <v>5100643.4799999995</v>
      </c>
      <c r="Q16" s="47">
        <f>L16/H16</f>
        <v>9066.198862424457</v>
      </c>
      <c r="R16" s="48"/>
      <c r="S16" s="44" t="s">
        <v>27</v>
      </c>
    </row>
    <row r="17" spans="1:19" ht="31.5" customHeight="1">
      <c r="A17" s="3">
        <v>1</v>
      </c>
      <c r="B17" s="7" t="s">
        <v>65</v>
      </c>
      <c r="C17" s="11">
        <v>1960</v>
      </c>
      <c r="D17" s="12"/>
      <c r="E17" s="12" t="s">
        <v>28</v>
      </c>
      <c r="F17" s="11">
        <v>2</v>
      </c>
      <c r="G17" s="11">
        <v>1</v>
      </c>
      <c r="H17" s="13">
        <v>303.1</v>
      </c>
      <c r="I17" s="13">
        <v>278.9</v>
      </c>
      <c r="J17" s="13">
        <v>240.84</v>
      </c>
      <c r="K17" s="12">
        <v>13</v>
      </c>
      <c r="L17" s="13">
        <f>'прил 2'!C16</f>
        <v>2308387.98</v>
      </c>
      <c r="M17" s="13">
        <v>0</v>
      </c>
      <c r="N17" s="13">
        <v>0</v>
      </c>
      <c r="O17" s="13">
        <v>0</v>
      </c>
      <c r="P17" s="13">
        <f>L17</f>
        <v>2308387.98</v>
      </c>
      <c r="Q17" s="10">
        <f>L17/H17</f>
        <v>7615.928670405806</v>
      </c>
      <c r="R17" s="13"/>
      <c r="S17" s="15" t="s">
        <v>70</v>
      </c>
    </row>
    <row r="18" spans="1:19" ht="31.5" customHeight="1">
      <c r="A18" s="3">
        <v>2</v>
      </c>
      <c r="B18" s="7" t="s">
        <v>66</v>
      </c>
      <c r="C18" s="11">
        <v>1962</v>
      </c>
      <c r="D18" s="12"/>
      <c r="E18" s="12" t="s">
        <v>28</v>
      </c>
      <c r="F18" s="11">
        <v>2</v>
      </c>
      <c r="G18" s="11">
        <v>1</v>
      </c>
      <c r="H18" s="13">
        <v>259.5</v>
      </c>
      <c r="I18" s="13">
        <v>238.3</v>
      </c>
      <c r="J18" s="13">
        <v>238.3</v>
      </c>
      <c r="K18" s="12">
        <v>9</v>
      </c>
      <c r="L18" s="13">
        <f>'прил 2'!C17</f>
        <v>2792255.4999999995</v>
      </c>
      <c r="M18" s="13">
        <v>0</v>
      </c>
      <c r="N18" s="13">
        <v>0</v>
      </c>
      <c r="O18" s="13">
        <v>0</v>
      </c>
      <c r="P18" s="13">
        <f>L18</f>
        <v>2792255.4999999995</v>
      </c>
      <c r="Q18" s="10">
        <f>L18/H18</f>
        <v>10760.136801541425</v>
      </c>
      <c r="R18" s="13"/>
      <c r="S18" s="15" t="s">
        <v>70</v>
      </c>
    </row>
    <row r="19" spans="1:19" ht="15.75" customHeight="1">
      <c r="A19" s="99">
        <v>2022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</row>
    <row r="20" spans="1:19" ht="31.5" customHeight="1">
      <c r="A20" s="43"/>
      <c r="B20" s="42" t="s">
        <v>62</v>
      </c>
      <c r="C20" s="44" t="s">
        <v>27</v>
      </c>
      <c r="D20" s="44" t="s">
        <v>27</v>
      </c>
      <c r="E20" s="44" t="s">
        <v>27</v>
      </c>
      <c r="F20" s="45" t="s">
        <v>27</v>
      </c>
      <c r="G20" s="45" t="s">
        <v>27</v>
      </c>
      <c r="H20" s="46">
        <f>SUM(H21:H24)</f>
        <v>1250.5</v>
      </c>
      <c r="I20" s="46">
        <f>SUM(I21:I24)</f>
        <v>1250.5</v>
      </c>
      <c r="J20" s="46">
        <f>SUM(J21:J24)</f>
        <v>841.3000000000001</v>
      </c>
      <c r="K20" s="84">
        <f>SUM(K21:K24)</f>
        <v>73</v>
      </c>
      <c r="L20" s="46">
        <f>SUM(L21:L24)</f>
        <v>12314578.9</v>
      </c>
      <c r="M20" s="46">
        <f>SUM(M24:M24)</f>
        <v>0</v>
      </c>
      <c r="N20" s="46">
        <f>SUM(N24:N24)</f>
        <v>0</v>
      </c>
      <c r="O20" s="46">
        <f>SUM(O24:O24)</f>
        <v>0</v>
      </c>
      <c r="P20" s="46">
        <f>SUM(P21:P24)</f>
        <v>12314578.9</v>
      </c>
      <c r="Q20" s="47">
        <f>L20/H20</f>
        <v>9847.724030387844</v>
      </c>
      <c r="R20" s="48"/>
      <c r="S20" s="44" t="s">
        <v>27</v>
      </c>
    </row>
    <row r="21" spans="1:19" ht="31.5" customHeight="1">
      <c r="A21" s="3">
        <v>1</v>
      </c>
      <c r="B21" s="7" t="str">
        <f>'прил 2'!B20</f>
        <v>п Николаевка, ул.Комсомольская ,31</v>
      </c>
      <c r="C21" s="79">
        <v>1963</v>
      </c>
      <c r="D21" s="44"/>
      <c r="E21" s="9" t="str">
        <f>E24</f>
        <v>Каменные, кирпичные</v>
      </c>
      <c r="F21" s="69">
        <v>2</v>
      </c>
      <c r="G21" s="69">
        <v>2</v>
      </c>
      <c r="H21" s="80">
        <v>360.2</v>
      </c>
      <c r="I21" s="80">
        <f>H21</f>
        <v>360.2</v>
      </c>
      <c r="J21" s="80">
        <v>232</v>
      </c>
      <c r="K21" s="85">
        <v>21</v>
      </c>
      <c r="L21" s="70">
        <f>'прил 2'!C20</f>
        <v>5258211.210000001</v>
      </c>
      <c r="M21" s="70">
        <v>0</v>
      </c>
      <c r="N21" s="70">
        <v>0</v>
      </c>
      <c r="O21" s="70">
        <v>0</v>
      </c>
      <c r="P21" s="70">
        <f>L21</f>
        <v>5258211.210000001</v>
      </c>
      <c r="Q21" s="10">
        <f>L21/H21</f>
        <v>14598.032232093285</v>
      </c>
      <c r="R21" s="13"/>
      <c r="S21" s="15" t="s">
        <v>71</v>
      </c>
    </row>
    <row r="22" spans="1:19" ht="31.5" customHeight="1">
      <c r="A22" s="76">
        <v>2</v>
      </c>
      <c r="B22" s="71" t="str">
        <f>'прил 2'!B21</f>
        <v>п Николаевка, ул.Комсомольская ,33</v>
      </c>
      <c r="C22" s="72">
        <v>1962</v>
      </c>
      <c r="D22" s="73"/>
      <c r="E22" s="66" t="s">
        <v>28</v>
      </c>
      <c r="F22" s="67">
        <v>2</v>
      </c>
      <c r="G22" s="67">
        <v>2</v>
      </c>
      <c r="H22" s="81">
        <v>346.7</v>
      </c>
      <c r="I22" s="81">
        <f>H22</f>
        <v>346.7</v>
      </c>
      <c r="J22" s="81">
        <v>228.1</v>
      </c>
      <c r="K22" s="86">
        <v>21</v>
      </c>
      <c r="L22" s="75">
        <f>'прил 2'!C21</f>
        <v>3414790.45</v>
      </c>
      <c r="M22" s="75">
        <v>0</v>
      </c>
      <c r="N22" s="75">
        <v>0</v>
      </c>
      <c r="O22" s="75">
        <v>0</v>
      </c>
      <c r="P22" s="70">
        <f>L22</f>
        <v>3414790.45</v>
      </c>
      <c r="Q22" s="10">
        <f>L22/H22</f>
        <v>9849.410008653014</v>
      </c>
      <c r="R22" s="13"/>
      <c r="S22" s="15" t="s">
        <v>71</v>
      </c>
    </row>
    <row r="23" spans="1:19" ht="31.5" customHeight="1">
      <c r="A23" s="76">
        <v>3</v>
      </c>
      <c r="B23" s="71" t="str">
        <f>'прил 2'!B22</f>
        <v>п Николаевка, ул.Октябрьская, 37</v>
      </c>
      <c r="C23" s="72">
        <v>1962</v>
      </c>
      <c r="D23" s="73"/>
      <c r="E23" s="66" t="s">
        <v>28</v>
      </c>
      <c r="F23" s="67">
        <v>2</v>
      </c>
      <c r="G23" s="67">
        <v>1</v>
      </c>
      <c r="H23" s="81">
        <v>268.2</v>
      </c>
      <c r="I23" s="81">
        <f>H23</f>
        <v>268.2</v>
      </c>
      <c r="J23" s="81">
        <v>185.8</v>
      </c>
      <c r="K23" s="86">
        <v>21</v>
      </c>
      <c r="L23" s="75">
        <f>'прил 2'!C22</f>
        <v>1782738.34</v>
      </c>
      <c r="M23" s="75">
        <v>0</v>
      </c>
      <c r="N23" s="75">
        <v>0</v>
      </c>
      <c r="O23" s="75">
        <v>0</v>
      </c>
      <c r="P23" s="70">
        <f>L23</f>
        <v>1782738.34</v>
      </c>
      <c r="Q23" s="10">
        <f>L23/H23</f>
        <v>6647.048247576436</v>
      </c>
      <c r="R23" s="13"/>
      <c r="S23" s="15" t="s">
        <v>71</v>
      </c>
    </row>
    <row r="24" spans="1:19" ht="31.5" customHeight="1">
      <c r="A24" s="3">
        <v>4</v>
      </c>
      <c r="B24" s="7" t="s">
        <v>29</v>
      </c>
      <c r="C24" s="11">
        <v>1962</v>
      </c>
      <c r="D24" s="11"/>
      <c r="E24" s="66" t="s">
        <v>28</v>
      </c>
      <c r="F24" s="11">
        <v>2</v>
      </c>
      <c r="G24" s="11">
        <v>1</v>
      </c>
      <c r="H24" s="82">
        <v>275.4</v>
      </c>
      <c r="I24" s="82">
        <f>H24</f>
        <v>275.4</v>
      </c>
      <c r="J24" s="83">
        <v>195.4</v>
      </c>
      <c r="K24" s="87">
        <v>10</v>
      </c>
      <c r="L24" s="70">
        <f>'прил 2'!C23</f>
        <v>1858838.9000000001</v>
      </c>
      <c r="M24" s="13">
        <v>0</v>
      </c>
      <c r="N24" s="13">
        <v>0</v>
      </c>
      <c r="O24" s="13">
        <v>0</v>
      </c>
      <c r="P24" s="70">
        <f>L24</f>
        <v>1858838.9000000001</v>
      </c>
      <c r="Q24" s="10">
        <f>L24/H24</f>
        <v>6749.596586782863</v>
      </c>
      <c r="R24" s="13"/>
      <c r="S24" s="15" t="s">
        <v>71</v>
      </c>
    </row>
    <row r="26" ht="15">
      <c r="L26" s="25"/>
    </row>
  </sheetData>
  <sheetProtection/>
  <mergeCells count="24">
    <mergeCell ref="A19:S19"/>
    <mergeCell ref="K5:K7"/>
    <mergeCell ref="L5:P5"/>
    <mergeCell ref="Q5:Q7"/>
    <mergeCell ref="R5:R7"/>
    <mergeCell ref="S5:S8"/>
    <mergeCell ref="C6:C8"/>
    <mergeCell ref="L6:L7"/>
    <mergeCell ref="M6:P6"/>
    <mergeCell ref="F5:F8"/>
    <mergeCell ref="A10:S10"/>
    <mergeCell ref="A15:S15"/>
    <mergeCell ref="I5:J5"/>
    <mergeCell ref="D6:D8"/>
    <mergeCell ref="I6:I7"/>
    <mergeCell ref="J6:J7"/>
    <mergeCell ref="R1:S1"/>
    <mergeCell ref="A3:S3"/>
    <mergeCell ref="A5:A8"/>
    <mergeCell ref="B5:B8"/>
    <mergeCell ref="C5:D5"/>
    <mergeCell ref="E5:E8"/>
    <mergeCell ref="G5:G8"/>
    <mergeCell ref="H5:H7"/>
  </mergeCells>
  <printOptions/>
  <pageMargins left="0.1968503937007874" right="0.1968503937007874" top="0.7480314960629921" bottom="0.1968503937007874" header="0.31496062992125984" footer="0.31496062992125984"/>
  <pageSetup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SheetLayoutView="75" zoomScalePageLayoutView="0" workbookViewId="0" topLeftCell="A1">
      <pane ySplit="9" topLeftCell="A19" activePane="bottomLeft" state="frozen"/>
      <selection pane="topLeft" activeCell="A1" sqref="A1"/>
      <selection pane="bottomLeft" activeCell="K21" sqref="K21"/>
    </sheetView>
  </sheetViews>
  <sheetFormatPr defaultColWidth="9.140625" defaultRowHeight="15"/>
  <cols>
    <col min="1" max="1" width="4.57421875" style="29" customWidth="1"/>
    <col min="2" max="2" width="30.7109375" style="29" customWidth="1"/>
    <col min="3" max="3" width="14.8515625" style="29" customWidth="1"/>
    <col min="4" max="4" width="15.140625" style="29" customWidth="1"/>
    <col min="5" max="6" width="7.57421875" style="29" customWidth="1"/>
    <col min="7" max="7" width="9.140625" style="29" customWidth="1"/>
    <col min="8" max="8" width="13.140625" style="29" customWidth="1"/>
    <col min="9" max="10" width="7.57421875" style="29" customWidth="1"/>
    <col min="11" max="11" width="9.421875" style="29" customWidth="1"/>
    <col min="12" max="12" width="14.421875" style="29" customWidth="1"/>
    <col min="13" max="13" width="7.57421875" style="29" customWidth="1"/>
    <col min="14" max="14" width="13.00390625" style="29" customWidth="1"/>
    <col min="15" max="15" width="15.00390625" style="29" customWidth="1"/>
    <col min="16" max="16" width="13.7109375" style="29" customWidth="1"/>
    <col min="17" max="17" width="13.421875" style="29" customWidth="1"/>
    <col min="18" max="16384" width="9.140625" style="29" customWidth="1"/>
  </cols>
  <sheetData>
    <row r="1" spans="16:17" ht="15">
      <c r="P1" s="111" t="s">
        <v>31</v>
      </c>
      <c r="Q1" s="112"/>
    </row>
    <row r="3" spans="1:17" ht="67.5" customHeight="1">
      <c r="A3" s="113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22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37.5" customHeight="1">
      <c r="A5" s="102" t="s">
        <v>1</v>
      </c>
      <c r="B5" s="102" t="s">
        <v>2</v>
      </c>
      <c r="C5" s="102" t="s">
        <v>48</v>
      </c>
      <c r="D5" s="102" t="s">
        <v>49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ht="102" customHeight="1">
      <c r="A6" s="102"/>
      <c r="B6" s="102"/>
      <c r="C6" s="102"/>
      <c r="D6" s="32" t="s">
        <v>50</v>
      </c>
      <c r="E6" s="103" t="s">
        <v>51</v>
      </c>
      <c r="F6" s="104"/>
      <c r="G6" s="103" t="s">
        <v>52</v>
      </c>
      <c r="H6" s="104"/>
      <c r="I6" s="103" t="s">
        <v>53</v>
      </c>
      <c r="J6" s="104"/>
      <c r="K6" s="103" t="s">
        <v>75</v>
      </c>
      <c r="L6" s="104"/>
      <c r="M6" s="103" t="s">
        <v>54</v>
      </c>
      <c r="N6" s="104"/>
      <c r="O6" s="33" t="s">
        <v>55</v>
      </c>
      <c r="P6" s="33" t="s">
        <v>56</v>
      </c>
      <c r="Q6" s="65" t="s">
        <v>58</v>
      </c>
    </row>
    <row r="7" spans="1:17" ht="15" customHeight="1">
      <c r="A7" s="115"/>
      <c r="B7" s="115"/>
      <c r="C7" s="34" t="s">
        <v>17</v>
      </c>
      <c r="D7" s="34" t="s">
        <v>17</v>
      </c>
      <c r="E7" s="34" t="s">
        <v>44</v>
      </c>
      <c r="F7" s="34" t="s">
        <v>17</v>
      </c>
      <c r="G7" s="34" t="s">
        <v>43</v>
      </c>
      <c r="H7" s="34" t="s">
        <v>17</v>
      </c>
      <c r="I7" s="34" t="s">
        <v>43</v>
      </c>
      <c r="J7" s="34" t="s">
        <v>17</v>
      </c>
      <c r="K7" s="34" t="s">
        <v>43</v>
      </c>
      <c r="L7" s="34" t="s">
        <v>17</v>
      </c>
      <c r="M7" s="34" t="s">
        <v>57</v>
      </c>
      <c r="N7" s="34" t="s">
        <v>17</v>
      </c>
      <c r="O7" s="34" t="s">
        <v>17</v>
      </c>
      <c r="P7" s="34" t="s">
        <v>17</v>
      </c>
      <c r="Q7" s="34" t="s">
        <v>17</v>
      </c>
    </row>
    <row r="8" spans="1:17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16</v>
      </c>
      <c r="P8" s="35">
        <v>17</v>
      </c>
      <c r="Q8" s="35">
        <v>18</v>
      </c>
    </row>
    <row r="9" spans="1:17" s="36" customFormat="1" ht="18" customHeight="1">
      <c r="A9" s="108">
        <v>2020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</row>
    <row r="10" spans="1:17" s="36" customFormat="1" ht="27.75" customHeight="1">
      <c r="A10" s="40"/>
      <c r="B10" s="20" t="s">
        <v>60</v>
      </c>
      <c r="C10" s="41">
        <f>SUM(C11:C13)</f>
        <v>6183999.899999999</v>
      </c>
      <c r="D10" s="41">
        <f aca="true" t="shared" si="0" ref="D10:Q10">SUM(D11:D13)</f>
        <v>1244503.76</v>
      </c>
      <c r="E10" s="41">
        <f t="shared" si="0"/>
        <v>0</v>
      </c>
      <c r="F10" s="41">
        <f t="shared" si="0"/>
        <v>0</v>
      </c>
      <c r="G10" s="41">
        <f t="shared" si="0"/>
        <v>797.9</v>
      </c>
      <c r="H10" s="41">
        <f t="shared" si="0"/>
        <v>4161287.87</v>
      </c>
      <c r="I10" s="41">
        <f t="shared" si="0"/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1">
        <f t="shared" si="0"/>
        <v>0</v>
      </c>
      <c r="P10" s="41">
        <f t="shared" si="0"/>
        <v>0</v>
      </c>
      <c r="Q10" s="41">
        <f t="shared" si="0"/>
        <v>778208.27</v>
      </c>
    </row>
    <row r="11" spans="1:17" s="36" customFormat="1" ht="27.75" customHeight="1">
      <c r="A11" s="49">
        <v>1</v>
      </c>
      <c r="B11" s="50" t="s">
        <v>59</v>
      </c>
      <c r="C11" s="13">
        <f>SUM(D11+F11+H11+J11+L11+N11+O11+Q11)</f>
        <v>2252747.2199999997</v>
      </c>
      <c r="D11" s="14">
        <v>615737.95</v>
      </c>
      <c r="E11" s="14">
        <v>0</v>
      </c>
      <c r="F11" s="14">
        <v>0</v>
      </c>
      <c r="G11" s="14">
        <v>265</v>
      </c>
      <c r="H11" s="14">
        <v>1382054.5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254954.77</v>
      </c>
    </row>
    <row r="12" spans="1:17" s="36" customFormat="1" ht="27.75" customHeight="1">
      <c r="A12" s="49">
        <v>2</v>
      </c>
      <c r="B12" s="50" t="s">
        <v>63</v>
      </c>
      <c r="C12" s="13">
        <f>SUM(D12+F12+H12+J12+L12+N12+O12+Q12)</f>
        <v>2275863.22</v>
      </c>
      <c r="D12" s="14">
        <v>628765.81</v>
      </c>
      <c r="E12" s="14">
        <v>0</v>
      </c>
      <c r="F12" s="14">
        <v>0</v>
      </c>
      <c r="G12" s="14">
        <v>265.9</v>
      </c>
      <c r="H12" s="14">
        <v>1386748.27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260349.14</v>
      </c>
    </row>
    <row r="13" spans="1:17" s="59" customFormat="1" ht="27.75" customHeight="1">
      <c r="A13" s="49">
        <v>3</v>
      </c>
      <c r="B13" s="50" t="s">
        <v>64</v>
      </c>
      <c r="C13" s="13">
        <f>SUM(D13+F13+H13+J13+L13+N13+O13+Q13)</f>
        <v>1655389.46</v>
      </c>
      <c r="D13" s="14">
        <v>0</v>
      </c>
      <c r="E13" s="14">
        <v>0</v>
      </c>
      <c r="F13" s="14">
        <v>0</v>
      </c>
      <c r="G13" s="14">
        <v>267</v>
      </c>
      <c r="H13" s="14">
        <v>1392485.1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262904.36</v>
      </c>
    </row>
    <row r="14" spans="1:17" s="36" customFormat="1" ht="18.75" customHeight="1">
      <c r="A14" s="105">
        <v>2021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7"/>
    </row>
    <row r="15" spans="1:17" s="36" customFormat="1" ht="27.75" customHeight="1">
      <c r="A15" s="51"/>
      <c r="B15" s="52" t="s">
        <v>61</v>
      </c>
      <c r="C15" s="48">
        <f>+C17+C16</f>
        <v>5100643.4799999995</v>
      </c>
      <c r="D15" s="48">
        <f aca="true" t="shared" si="1" ref="D15:Q15">SUM(D16:D17)</f>
        <v>1826578.72</v>
      </c>
      <c r="E15" s="48">
        <f t="shared" si="1"/>
        <v>0</v>
      </c>
      <c r="F15" s="48">
        <f t="shared" si="1"/>
        <v>0</v>
      </c>
      <c r="G15" s="48">
        <f t="shared" si="1"/>
        <v>534.3</v>
      </c>
      <c r="H15" s="48">
        <f t="shared" si="1"/>
        <v>2786534.79</v>
      </c>
      <c r="I15" s="48">
        <f t="shared" si="1"/>
        <v>0</v>
      </c>
      <c r="J15" s="48">
        <f t="shared" si="1"/>
        <v>0</v>
      </c>
      <c r="K15" s="48">
        <f>SUM(K16:K17)</f>
        <v>0</v>
      </c>
      <c r="L15" s="48">
        <f t="shared" si="1"/>
        <v>0</v>
      </c>
      <c r="M15" s="48">
        <f t="shared" si="1"/>
        <v>0</v>
      </c>
      <c r="N15" s="48">
        <f t="shared" si="1"/>
        <v>0</v>
      </c>
      <c r="O15" s="48">
        <f t="shared" si="1"/>
        <v>0</v>
      </c>
      <c r="P15" s="48">
        <f t="shared" si="1"/>
        <v>0</v>
      </c>
      <c r="Q15" s="48">
        <f t="shared" si="1"/>
        <v>487529.97</v>
      </c>
    </row>
    <row r="16" spans="1:17" s="36" customFormat="1" ht="27.75" customHeight="1">
      <c r="A16" s="58">
        <v>1</v>
      </c>
      <c r="B16" s="7" t="s">
        <v>65</v>
      </c>
      <c r="C16" s="13">
        <f>SUM(D16+F16+H16+J16+L16+N16+O16+Q16)</f>
        <v>2308387.98</v>
      </c>
      <c r="D16" s="14">
        <v>636308.26</v>
      </c>
      <c r="E16" s="60">
        <v>0</v>
      </c>
      <c r="F16" s="60">
        <v>0</v>
      </c>
      <c r="G16" s="13">
        <v>270.1</v>
      </c>
      <c r="H16" s="13">
        <v>1408652.53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263427.19</v>
      </c>
    </row>
    <row r="17" spans="1:17" s="36" customFormat="1" ht="27.75" customHeight="1">
      <c r="A17" s="49">
        <v>2</v>
      </c>
      <c r="B17" s="50" t="s">
        <v>67</v>
      </c>
      <c r="C17" s="13">
        <f>SUM(D17+F17+H17+J17+L17+N17+O17+Q17)</f>
        <v>2792255.4999999995</v>
      </c>
      <c r="D17" s="14">
        <v>1190270.46</v>
      </c>
      <c r="E17" s="60">
        <v>0</v>
      </c>
      <c r="F17" s="60">
        <v>0</v>
      </c>
      <c r="G17" s="13">
        <v>264.2</v>
      </c>
      <c r="H17" s="13">
        <v>1377882.26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224102.78</v>
      </c>
    </row>
    <row r="18" spans="1:17" s="36" customFormat="1" ht="16.5" customHeight="1">
      <c r="A18" s="105">
        <v>2022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7"/>
    </row>
    <row r="19" spans="1:17" s="36" customFormat="1" ht="27.75" customHeight="1">
      <c r="A19" s="51"/>
      <c r="B19" s="52" t="s">
        <v>62</v>
      </c>
      <c r="C19" s="48">
        <f>SUM(C20:C23)</f>
        <v>12314578.9</v>
      </c>
      <c r="D19" s="48">
        <f aca="true" t="shared" si="2" ref="D19:Q19">SUM(D20:D23)</f>
        <v>1526088.44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 t="shared" si="2"/>
        <v>2096550.6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8">
        <f t="shared" si="2"/>
        <v>7153849.93</v>
      </c>
      <c r="M19" s="48">
        <f t="shared" si="2"/>
        <v>0</v>
      </c>
      <c r="N19" s="48">
        <f t="shared" si="2"/>
        <v>906192</v>
      </c>
      <c r="O19" s="48">
        <f t="shared" si="2"/>
        <v>0</v>
      </c>
      <c r="P19" s="48">
        <f t="shared" si="2"/>
        <v>0</v>
      </c>
      <c r="Q19" s="48">
        <f t="shared" si="2"/>
        <v>631897.9299999999</v>
      </c>
    </row>
    <row r="20" spans="1:17" s="78" customFormat="1" ht="32.25" customHeight="1">
      <c r="A20" s="66">
        <v>2</v>
      </c>
      <c r="B20" s="77" t="s">
        <v>73</v>
      </c>
      <c r="C20" s="74">
        <f>SUM(D20+F20+H20+J20+L20+N20+O20+Q20)</f>
        <v>5258211.210000001</v>
      </c>
      <c r="D20" s="74">
        <f>'[1]Отчет'!$G$487</f>
        <v>733674.39</v>
      </c>
      <c r="E20" s="74">
        <v>0</v>
      </c>
      <c r="F20" s="74">
        <v>0</v>
      </c>
      <c r="G20" s="74">
        <v>0</v>
      </c>
      <c r="H20" s="74">
        <f>'[1]Отчет'!$G$485</f>
        <v>2096550.6</v>
      </c>
      <c r="I20" s="74">
        <v>0</v>
      </c>
      <c r="J20" s="74">
        <v>0</v>
      </c>
      <c r="K20" s="74">
        <v>0</v>
      </c>
      <c r="L20" s="74">
        <f>'[1]Отчет'!$G$488</f>
        <v>1885374.24</v>
      </c>
      <c r="M20" s="74"/>
      <c r="N20" s="74">
        <f>'[1]Отчет'!$G$489</f>
        <v>238824</v>
      </c>
      <c r="O20" s="74">
        <v>0</v>
      </c>
      <c r="P20" s="74">
        <v>0</v>
      </c>
      <c r="Q20" s="74">
        <f>'[1]Отчет'!$G$486</f>
        <v>303787.98</v>
      </c>
    </row>
    <row r="21" spans="1:17" s="78" customFormat="1" ht="32.25" customHeight="1">
      <c r="A21" s="66">
        <v>2</v>
      </c>
      <c r="B21" s="77" t="s">
        <v>74</v>
      </c>
      <c r="C21" s="74">
        <f>SUM(D21+F21+H21+J21+L21+N21+O21+Q21)</f>
        <v>3414790.45</v>
      </c>
      <c r="D21" s="74">
        <f>'[1]Отчет'!$G$492</f>
        <v>792414.05</v>
      </c>
      <c r="E21" s="74">
        <v>0</v>
      </c>
      <c r="F21" s="74">
        <v>0</v>
      </c>
      <c r="G21" s="74">
        <v>0</v>
      </c>
      <c r="H21" s="74">
        <f>G21</f>
        <v>0</v>
      </c>
      <c r="I21" s="74">
        <v>0</v>
      </c>
      <c r="J21" s="74">
        <v>0</v>
      </c>
      <c r="K21" s="74">
        <v>0</v>
      </c>
      <c r="L21" s="74">
        <f>'[1]Отчет'!$G$493</f>
        <v>2036321.65</v>
      </c>
      <c r="M21" s="74"/>
      <c r="N21" s="74">
        <f>'[1]Отчет'!$G$494</f>
        <v>257944.8</v>
      </c>
      <c r="O21" s="74">
        <v>0</v>
      </c>
      <c r="P21" s="74">
        <v>0</v>
      </c>
      <c r="Q21" s="74">
        <f>'[1]Отчет'!$G$491</f>
        <v>328109.95</v>
      </c>
    </row>
    <row r="22" spans="1:17" s="91" customFormat="1" ht="27.75" customHeight="1">
      <c r="A22" s="88">
        <v>3</v>
      </c>
      <c r="B22" s="89" t="s">
        <v>72</v>
      </c>
      <c r="C22" s="90">
        <f>SUM(D22+F22+H22+J22+L22+N22+O22+Q22)</f>
        <v>1782738.34</v>
      </c>
      <c r="D22" s="90">
        <f>D23</f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f>'[1]Отчет'!$G$55</f>
        <v>1582304.74</v>
      </c>
      <c r="M22" s="90"/>
      <c r="N22" s="90">
        <f>'[1]Отчет'!$G$56</f>
        <v>200433.6</v>
      </c>
      <c r="O22" s="90">
        <v>0</v>
      </c>
      <c r="P22" s="90">
        <v>0</v>
      </c>
      <c r="Q22" s="90">
        <v>0</v>
      </c>
    </row>
    <row r="23" spans="1:17" s="36" customFormat="1" ht="27.75" customHeight="1">
      <c r="A23" s="49">
        <v>4</v>
      </c>
      <c r="B23" s="50" t="s">
        <v>29</v>
      </c>
      <c r="C23" s="13">
        <f>SUM(D23+F23+H23+J23+L23+N23+O23+Q23)</f>
        <v>1858838.9000000001</v>
      </c>
      <c r="D23" s="14">
        <v>0</v>
      </c>
      <c r="E23" s="49">
        <v>0</v>
      </c>
      <c r="F23" s="53">
        <v>0</v>
      </c>
      <c r="G23" s="53">
        <v>0</v>
      </c>
      <c r="H23" s="14">
        <v>0</v>
      </c>
      <c r="I23" s="53">
        <v>0</v>
      </c>
      <c r="J23" s="53">
        <v>0</v>
      </c>
      <c r="K23" s="53">
        <f>K22</f>
        <v>0</v>
      </c>
      <c r="L23" s="53">
        <v>1649849.3</v>
      </c>
      <c r="M23" s="53"/>
      <c r="N23" s="53">
        <v>208989.6</v>
      </c>
      <c r="O23" s="53">
        <v>0</v>
      </c>
      <c r="P23" s="53">
        <v>0</v>
      </c>
      <c r="Q23" s="53">
        <v>0</v>
      </c>
    </row>
    <row r="24" ht="15">
      <c r="C24" s="37"/>
    </row>
  </sheetData>
  <sheetProtection/>
  <mergeCells count="15">
    <mergeCell ref="P1:Q1"/>
    <mergeCell ref="A3:Q3"/>
    <mergeCell ref="A5:A7"/>
    <mergeCell ref="B5:B7"/>
    <mergeCell ref="C5:C6"/>
    <mergeCell ref="D5:N5"/>
    <mergeCell ref="O5:Q5"/>
    <mergeCell ref="E6:F6"/>
    <mergeCell ref="G6:H6"/>
    <mergeCell ref="I6:J6"/>
    <mergeCell ref="A18:Q18"/>
    <mergeCell ref="K6:L6"/>
    <mergeCell ref="M6:N6"/>
    <mergeCell ref="A9:Q9"/>
    <mergeCell ref="A14:Q14"/>
  </mergeCells>
  <printOptions/>
  <pageMargins left="0.3937007874015748" right="0.3937007874015748" top="0.7480314960629921" bottom="0.1968503937007874" header="0.31496062992125984" footer="0.31496062992125984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view="pageBreakPreview" zoomScale="75" zoomScaleSheetLayoutView="75" zoomScalePageLayoutView="0" workbookViewId="0" topLeftCell="A1">
      <selection activeCell="C15" sqref="C15"/>
    </sheetView>
  </sheetViews>
  <sheetFormatPr defaultColWidth="9.140625" defaultRowHeight="15"/>
  <cols>
    <col min="1" max="1" width="5.00390625" style="0" customWidth="1"/>
    <col min="2" max="2" width="27.8515625" style="0" customWidth="1"/>
    <col min="3" max="3" width="14.00390625" style="0" customWidth="1"/>
    <col min="4" max="4" width="15.28125" style="0" customWidth="1"/>
    <col min="5" max="9" width="11.421875" style="0" customWidth="1"/>
    <col min="10" max="10" width="12.28125" style="0" customWidth="1"/>
    <col min="11" max="11" width="14.57421875" style="0" customWidth="1"/>
    <col min="12" max="12" width="12.28125" style="0" customWidth="1"/>
    <col min="13" max="13" width="16.28125" style="0" customWidth="1"/>
    <col min="14" max="14" width="15.421875" style="0" customWidth="1"/>
    <col min="15" max="22" width="0" style="0" hidden="1" customWidth="1"/>
    <col min="23" max="23" width="6.140625" style="0" customWidth="1"/>
    <col min="24" max="24" width="4.7109375" style="0" customWidth="1"/>
    <col min="25" max="25" width="5.00390625" style="0" customWidth="1"/>
    <col min="26" max="26" width="9.8515625" style="0" customWidth="1"/>
    <col min="27" max="27" width="7.7109375" style="0" customWidth="1"/>
    <col min="28" max="28" width="10.7109375" style="0" customWidth="1"/>
    <col min="29" max="29" width="15.00390625" style="0" customWidth="1"/>
    <col min="30" max="30" width="6.140625" style="0" customWidth="1"/>
  </cols>
  <sheetData>
    <row r="1" spans="8:14" ht="15">
      <c r="H1" s="112" t="s">
        <v>46</v>
      </c>
      <c r="I1" s="116"/>
      <c r="J1" s="116"/>
      <c r="K1" s="116"/>
      <c r="L1" s="116"/>
      <c r="M1" s="116"/>
      <c r="N1" s="116"/>
    </row>
    <row r="3" spans="1:17" ht="56.25" customHeight="1">
      <c r="A3" s="113" t="s">
        <v>32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8.75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5" s="17" customFormat="1" ht="78.75">
      <c r="A5" s="120" t="s">
        <v>1</v>
      </c>
      <c r="B5" s="122" t="s">
        <v>33</v>
      </c>
      <c r="C5" s="120" t="s">
        <v>34</v>
      </c>
      <c r="D5" s="120" t="s">
        <v>35</v>
      </c>
      <c r="E5" s="122" t="s">
        <v>36</v>
      </c>
      <c r="F5" s="123"/>
      <c r="G5" s="123"/>
      <c r="H5" s="123"/>
      <c r="I5" s="123"/>
      <c r="J5" s="122" t="s">
        <v>16</v>
      </c>
      <c r="K5" s="123"/>
      <c r="L5" s="123"/>
      <c r="M5" s="123"/>
      <c r="N5" s="123"/>
      <c r="O5" s="16" t="s">
        <v>37</v>
      </c>
    </row>
    <row r="6" spans="1:14" s="17" customFormat="1" ht="37.5" customHeight="1">
      <c r="A6" s="121"/>
      <c r="B6" s="123"/>
      <c r="C6" s="121"/>
      <c r="D6" s="121"/>
      <c r="E6" s="18" t="s">
        <v>38</v>
      </c>
      <c r="F6" s="18" t="s">
        <v>39</v>
      </c>
      <c r="G6" s="18" t="s">
        <v>40</v>
      </c>
      <c r="H6" s="18" t="s">
        <v>41</v>
      </c>
      <c r="I6" s="18" t="s">
        <v>42</v>
      </c>
      <c r="J6" s="18" t="s">
        <v>38</v>
      </c>
      <c r="K6" s="18" t="s">
        <v>39</v>
      </c>
      <c r="L6" s="18" t="s">
        <v>40</v>
      </c>
      <c r="M6" s="18" t="s">
        <v>41</v>
      </c>
      <c r="N6" s="18" t="s">
        <v>42</v>
      </c>
    </row>
    <row r="7" spans="1:14" s="17" customFormat="1" ht="15.75">
      <c r="A7" s="121"/>
      <c r="B7" s="123"/>
      <c r="C7" s="18" t="s">
        <v>43</v>
      </c>
      <c r="D7" s="18" t="s">
        <v>15</v>
      </c>
      <c r="E7" s="18" t="s">
        <v>44</v>
      </c>
      <c r="F7" s="18" t="s">
        <v>44</v>
      </c>
      <c r="G7" s="18" t="s">
        <v>44</v>
      </c>
      <c r="H7" s="18" t="s">
        <v>44</v>
      </c>
      <c r="I7" s="18" t="s">
        <v>44</v>
      </c>
      <c r="J7" s="18" t="s">
        <v>17</v>
      </c>
      <c r="K7" s="18" t="s">
        <v>17</v>
      </c>
      <c r="L7" s="18" t="s">
        <v>17</v>
      </c>
      <c r="M7" s="18" t="s">
        <v>17</v>
      </c>
      <c r="N7" s="18" t="s">
        <v>17</v>
      </c>
    </row>
    <row r="8" spans="1:14" s="17" customFormat="1" ht="15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4" s="17" customFormat="1" ht="31.5" customHeight="1">
      <c r="A9" s="19"/>
      <c r="B9" s="20" t="s">
        <v>68</v>
      </c>
      <c r="C9" s="54">
        <f>C10+C12+C14</f>
        <v>2708.4</v>
      </c>
      <c r="D9" s="55">
        <f>D10+D12+D14</f>
        <v>145</v>
      </c>
      <c r="E9" s="19"/>
      <c r="F9" s="19"/>
      <c r="G9" s="19"/>
      <c r="H9" s="19"/>
      <c r="I9" s="55">
        <f>I10+I12+I14</f>
        <v>9</v>
      </c>
      <c r="J9" s="21"/>
      <c r="K9" s="21"/>
      <c r="L9" s="21"/>
      <c r="M9" s="21"/>
      <c r="N9" s="21">
        <f>N10+N12+N14</f>
        <v>23599222.28</v>
      </c>
    </row>
    <row r="10" spans="1:14" s="17" customFormat="1" ht="33" customHeight="1">
      <c r="A10" s="57"/>
      <c r="B10" s="20" t="s">
        <v>60</v>
      </c>
      <c r="C10" s="22">
        <f aca="true" t="shared" si="0" ref="C10:N10">C11</f>
        <v>895.3</v>
      </c>
      <c r="D10" s="23">
        <f t="shared" si="0"/>
        <v>50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3</v>
      </c>
      <c r="I10" s="23">
        <f t="shared" si="0"/>
        <v>3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6183999.899999999</v>
      </c>
      <c r="N10" s="21">
        <f t="shared" si="0"/>
        <v>6183999.899999999</v>
      </c>
    </row>
    <row r="11" spans="1:14" s="17" customFormat="1" ht="33" customHeight="1">
      <c r="A11" s="18">
        <v>1</v>
      </c>
      <c r="B11" s="24" t="s">
        <v>45</v>
      </c>
      <c r="C11" s="28">
        <f>'прил 1'!H11</f>
        <v>895.3</v>
      </c>
      <c r="D11" s="26">
        <f>'прил 1'!K11</f>
        <v>50</v>
      </c>
      <c r="E11" s="56">
        <v>0</v>
      </c>
      <c r="F11" s="56">
        <v>0</v>
      </c>
      <c r="G11" s="56">
        <v>0</v>
      </c>
      <c r="H11" s="56">
        <v>3</v>
      </c>
      <c r="I11" s="56">
        <f>E11+F11+G11+H11</f>
        <v>3</v>
      </c>
      <c r="J11" s="27">
        <v>0</v>
      </c>
      <c r="K11" s="27">
        <v>0</v>
      </c>
      <c r="L11" s="27">
        <v>0</v>
      </c>
      <c r="M11" s="27">
        <f>'прил 1'!L11</f>
        <v>6183999.899999999</v>
      </c>
      <c r="N11" s="27">
        <f>M11+L11+K11+J11</f>
        <v>6183999.899999999</v>
      </c>
    </row>
    <row r="12" spans="1:14" s="17" customFormat="1" ht="33" customHeight="1">
      <c r="A12" s="57"/>
      <c r="B12" s="20" t="s">
        <v>61</v>
      </c>
      <c r="C12" s="22">
        <f aca="true" t="shared" si="1" ref="C12:N12">C13</f>
        <v>562.6</v>
      </c>
      <c r="D12" s="23">
        <f t="shared" si="1"/>
        <v>22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2</v>
      </c>
      <c r="I12" s="23">
        <f t="shared" si="1"/>
        <v>2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5100643.4799999995</v>
      </c>
      <c r="N12" s="21">
        <f t="shared" si="1"/>
        <v>5100643.4799999995</v>
      </c>
    </row>
    <row r="13" spans="1:14" s="17" customFormat="1" ht="33" customHeight="1">
      <c r="A13" s="39">
        <v>1</v>
      </c>
      <c r="B13" s="24" t="s">
        <v>45</v>
      </c>
      <c r="C13" s="28">
        <f>'прил 1'!H16</f>
        <v>562.6</v>
      </c>
      <c r="D13" s="26">
        <f>'прил 1'!K16</f>
        <v>22</v>
      </c>
      <c r="E13" s="56">
        <v>0</v>
      </c>
      <c r="F13" s="56">
        <v>0</v>
      </c>
      <c r="G13" s="56">
        <v>0</v>
      </c>
      <c r="H13" s="56">
        <v>2</v>
      </c>
      <c r="I13" s="56">
        <f>E13+F13+G13+H13</f>
        <v>2</v>
      </c>
      <c r="J13" s="27">
        <v>0</v>
      </c>
      <c r="K13" s="27">
        <v>0</v>
      </c>
      <c r="L13" s="27">
        <v>0</v>
      </c>
      <c r="M13" s="27">
        <f>'прил 1'!L16</f>
        <v>5100643.4799999995</v>
      </c>
      <c r="N13" s="27">
        <f>M13+L13+K13+J13</f>
        <v>5100643.4799999995</v>
      </c>
    </row>
    <row r="14" spans="1:14" s="17" customFormat="1" ht="33" customHeight="1">
      <c r="A14" s="57"/>
      <c r="B14" s="20" t="s">
        <v>62</v>
      </c>
      <c r="C14" s="22">
        <f aca="true" t="shared" si="2" ref="C14:N14">C15</f>
        <v>1250.5</v>
      </c>
      <c r="D14" s="23">
        <f t="shared" si="2"/>
        <v>73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4</v>
      </c>
      <c r="I14" s="23">
        <f t="shared" si="2"/>
        <v>4</v>
      </c>
      <c r="J14" s="21">
        <f t="shared" si="2"/>
        <v>0</v>
      </c>
      <c r="K14" s="21">
        <f t="shared" si="2"/>
        <v>0</v>
      </c>
      <c r="L14" s="21">
        <f t="shared" si="2"/>
        <v>0</v>
      </c>
      <c r="M14" s="21">
        <f t="shared" si="2"/>
        <v>12314578.9</v>
      </c>
      <c r="N14" s="21">
        <f t="shared" si="2"/>
        <v>12314578.9</v>
      </c>
    </row>
    <row r="15" spans="1:14" s="17" customFormat="1" ht="33" customHeight="1">
      <c r="A15" s="39">
        <v>1</v>
      </c>
      <c r="B15" s="24" t="s">
        <v>45</v>
      </c>
      <c r="C15" s="28">
        <f>'прил 1'!H20</f>
        <v>1250.5</v>
      </c>
      <c r="D15" s="68">
        <f>'прил 1'!K20</f>
        <v>73</v>
      </c>
      <c r="E15" s="56">
        <v>0</v>
      </c>
      <c r="F15" s="56">
        <v>0</v>
      </c>
      <c r="G15" s="56">
        <v>0</v>
      </c>
      <c r="H15" s="56">
        <v>4</v>
      </c>
      <c r="I15" s="56">
        <f>E15+F15+G15+H15</f>
        <v>4</v>
      </c>
      <c r="J15" s="27">
        <v>0</v>
      </c>
      <c r="K15" s="27">
        <v>0</v>
      </c>
      <c r="L15" s="27">
        <v>0</v>
      </c>
      <c r="M15" s="27">
        <f>'прил 1'!L20</f>
        <v>12314578.9</v>
      </c>
      <c r="N15" s="27">
        <f>M15+L15+K15+J15</f>
        <v>12314578.9</v>
      </c>
    </row>
    <row r="16" ht="15">
      <c r="K16" s="25"/>
    </row>
  </sheetData>
  <sheetProtection/>
  <mergeCells count="9">
    <mergeCell ref="H1:N1"/>
    <mergeCell ref="A3:Q3"/>
    <mergeCell ref="A4:Q4"/>
    <mergeCell ref="A5:A7"/>
    <mergeCell ref="B5:B7"/>
    <mergeCell ref="C5:C6"/>
    <mergeCell ref="D5:D6"/>
    <mergeCell ref="E5:I5"/>
    <mergeCell ref="J5:N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ukh525</dc:creator>
  <cp:keywords/>
  <dc:description/>
  <cp:lastModifiedBy>Gigabyte</cp:lastModifiedBy>
  <cp:lastPrinted>2019-05-06T00:06:44Z</cp:lastPrinted>
  <dcterms:created xsi:type="dcterms:W3CDTF">2014-08-26T02:55:18Z</dcterms:created>
  <dcterms:modified xsi:type="dcterms:W3CDTF">2021-10-11T02:01:43Z</dcterms:modified>
  <cp:category/>
  <cp:version/>
  <cp:contentType/>
  <cp:contentStatus/>
</cp:coreProperties>
</file>