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8580" tabRatio="922" activeTab="3"/>
  </bookViews>
  <sheets>
    <sheet name="источники" sheetId="1" r:id="rId1"/>
    <sheet name="Доходы" sheetId="2" r:id="rId2"/>
    <sheet name="расх 17 г" sheetId="3" r:id="rId3"/>
    <sheet name="РБА" sheetId="4" r:id="rId4"/>
    <sheet name="целев 2017" sheetId="5" r:id="rId5"/>
  </sheets>
  <definedNames/>
  <calcPr fullCalcOnLoad="1"/>
</workbook>
</file>

<file path=xl/sharedStrings.xml><?xml version="1.0" encoding="utf-8"?>
<sst xmlns="http://schemas.openxmlformats.org/spreadsheetml/2006/main" count="4417" uniqueCount="471">
  <si>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</si>
  <si>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</si>
  <si>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</si>
  <si>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</si>
  <si>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</si>
  <si>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</si>
  <si>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Основное мероприятие "Содействие развитию малого и среднего предпринимательства"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</si>
  <si>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</si>
  <si>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</si>
  <si>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</si>
  <si>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</si>
  <si>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</si>
  <si>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</si>
  <si>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</si>
  <si>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</si>
  <si>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</si>
  <si>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</si>
  <si>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</si>
  <si>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</si>
  <si>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</si>
  <si>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</si>
  <si>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</si>
  <si>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</si>
  <si>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</si>
  <si>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</si>
  <si>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</si>
  <si>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</si>
  <si>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2017 год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</si>
  <si>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</si>
  <si>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</si>
  <si>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</si>
  <si>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</si>
  <si>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</si>
  <si>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Жилищное хозяйство</t>
  </si>
  <si>
    <t>05 0 00 00000</t>
  </si>
  <si>
    <t>831</t>
  </si>
  <si>
    <t>83 4 00 35150</t>
  </si>
  <si>
    <t>Публичные нормативные социальные выплаты гражданам</t>
  </si>
  <si>
    <t xml:space="preserve">Межбюджетные трансферты   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</si>
  <si>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</si>
  <si>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</si>
  <si>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</si>
  <si>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</si>
  <si>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</si>
  <si>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</si>
  <si>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</si>
  <si>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</si>
  <si>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</si>
  <si>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</si>
  <si>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</si>
  <si>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</si>
  <si>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</si>
  <si>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</si>
  <si>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</si>
  <si>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</si>
  <si>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</si>
  <si>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</si>
  <si>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</si>
  <si>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</si>
  <si>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</si>
  <si>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</si>
  <si>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</si>
  <si>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</si>
  <si>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</si>
  <si>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</si>
  <si>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</si>
  <si>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</si>
  <si>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</si>
  <si>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</si>
  <si>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</si>
  <si>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</si>
  <si>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</si>
  <si>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</si>
  <si>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</si>
  <si>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</si>
  <si>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</si>
  <si>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</si>
  <si>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</si>
  <si>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</si>
  <si>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</si>
  <si>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</si>
  <si>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</si>
  <si>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</si>
  <si>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</si>
  <si>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</si>
  <si>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</si>
  <si>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</si>
  <si>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</si>
  <si>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</si>
  <si>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</si>
  <si>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</si>
  <si>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</si>
  <si>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</si>
  <si>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</si>
  <si>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</si>
  <si>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01 0 01 04023</t>
  </si>
  <si>
    <t>110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</si>
  <si>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передаваемые из бюджета муниципального района</t>
  </si>
  <si>
    <t>Уточнение май</t>
  </si>
  <si>
    <t>83 4 00 03260</t>
  </si>
  <si>
    <t>Исполнение судебных актов, вступивших в законную силу, по искам к администрации муниципального образования</t>
  </si>
  <si>
    <t>МП "Культура муниципального образования "Николаевское городское поселение" на 2017-2019 годы"</t>
  </si>
  <si>
    <t>04 0 00 00000</t>
  </si>
  <si>
    <t>04 0 01 00000</t>
  </si>
  <si>
    <t>Организация деятельности домов культуры</t>
  </si>
  <si>
    <t>04 0 01 00211</t>
  </si>
  <si>
    <t>04 0 01 00291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</si>
  <si>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</si>
  <si>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04 0 02 00000</t>
  </si>
  <si>
    <t>04 0 02 00212</t>
  </si>
  <si>
    <t>04 0 02 00292</t>
  </si>
  <si>
    <t>Организация деятельности коллективов самодеятельного народного творчества</t>
  </si>
  <si>
    <t xml:space="preserve">314 </t>
  </si>
  <si>
    <t>04 0 03 00000</t>
  </si>
  <si>
    <t>04 0 03 00213</t>
  </si>
  <si>
    <t>Расходы на выплаты по оплате труда работников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</si>
  <si>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</si>
  <si>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</t>
  </si>
  <si>
    <t>Расходы на обеспечение деятельности (оказание услуг) библиотек</t>
  </si>
  <si>
    <t>Расходы на выплаты по оплате труда работников коллективов самодеятельного народного творчества</t>
  </si>
  <si>
    <t>Уточнение июнь</t>
  </si>
  <si>
    <t>Уточнение июль</t>
  </si>
  <si>
    <t>Уточнение август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</si>
  <si>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2017 год</t>
  </si>
  <si>
    <t>Приложение № 4</t>
  </si>
  <si>
    <t>Поступление доходов в бюджет Николаевского городского поселения в 2017 году</t>
  </si>
  <si>
    <t>33000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</si>
  <si>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</si>
  <si>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29999</t>
  </si>
  <si>
    <t>Прочие субсидии</t>
  </si>
  <si>
    <t>Прочие субсидии бюджетам городских поселений</t>
  </si>
  <si>
    <t>40000</t>
  </si>
  <si>
    <t>49999</t>
  </si>
  <si>
    <t xml:space="preserve">Прочие межбюджетные трансферты, передаваемые бюджетам  </t>
  </si>
  <si>
    <t>Прочие межбюджетные трансферты, передаваемые бюджетам городских поселений (на реализацию мероприятий для развития на территории муниципального района физической культуры и массового спорта)</t>
  </si>
  <si>
    <t xml:space="preserve">                                            Приложение № 1</t>
  </si>
  <si>
    <t xml:space="preserve">                                            к решению Собрания депутатов</t>
  </si>
  <si>
    <t>Источники внутреннего финансирования дефицита бюджета Николаевского городского поселения на 2017 год</t>
  </si>
  <si>
    <t>Наименование налога (сбора)</t>
  </si>
  <si>
    <t>ДОХОДЫ</t>
  </si>
  <si>
    <t>101</t>
  </si>
  <si>
    <t>00000</t>
  </si>
  <si>
    <t>00</t>
  </si>
  <si>
    <t>0000</t>
  </si>
  <si>
    <t>000</t>
  </si>
  <si>
    <t>НАЛОГ НА ПРИБЫЛЬ, ДОХОДЫ</t>
  </si>
  <si>
    <t>02000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</si>
  <si>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</si>
  <si>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</si>
  <si>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</si>
  <si>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</si>
  <si>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</si>
  <si>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</si>
  <si>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</si>
  <si>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02040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</si>
  <si>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</si>
  <si>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</si>
  <si>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</si>
  <si>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</si>
  <si>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</si>
  <si>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</si>
  <si>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</si>
  <si>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</si>
  <si>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</si>
  <si>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</si>
  <si>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02260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</si>
  <si>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</si>
  <si>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</si>
  <si>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</si>
  <si>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</si>
  <si>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</si>
  <si>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</si>
  <si>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</si>
  <si>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</si>
  <si>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</si>
  <si>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НАЛОГИ НА ИМУЩЕСТВО</t>
  </si>
  <si>
    <t>01030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</si>
  <si>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</si>
  <si>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06000</t>
  </si>
  <si>
    <t xml:space="preserve">Земельный налог </t>
  </si>
  <si>
    <t>06033</t>
  </si>
  <si>
    <t>1000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</si>
  <si>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</si>
  <si>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</si>
  <si>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</si>
  <si>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</si>
  <si>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</si>
  <si>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</si>
  <si>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</si>
  <si>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</si>
  <si>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 xml:space="preserve">Земельный налог  (по  обязательствам,  возникшим  до 1 января 2006 года)  </t>
  </si>
  <si>
    <t>ДОХОДЫ ОТ ИСПОЛЬЗОВАНИЯ ИМУЩЕСТВА, НАХОДЯЩЕГОСЯ В ГОСУДАРСТВЕННОЙ И МУНИЦИПАЛЬНОЙ СОБСТВЕННОСТИ</t>
  </si>
  <si>
    <t>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</si>
  <si>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</si>
  <si>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</si>
  <si>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</si>
  <si>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05035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</si>
  <si>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</si>
  <si>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</si>
  <si>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Доходы от сдачи в аренду имущества, составляющего казну городских поселений (за исключением земельных участков)</t>
  </si>
  <si>
    <t>09035</t>
  </si>
  <si>
    <t>Доходы от эксплуатации и использования имущества автомобильных дорог, находящихся в собственности городских поселений</t>
  </si>
  <si>
    <t>09045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</si>
  <si>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</si>
  <si>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</si>
  <si>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</si>
  <si>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</si>
  <si>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</si>
  <si>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</si>
  <si>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</si>
  <si>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</si>
  <si>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</si>
  <si>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Прочие доходы от оказания платных услуг (работ) получателями средств бюджетов городских поселений</t>
  </si>
  <si>
    <t>02995</t>
  </si>
  <si>
    <t>Прочие доходы от компенсации затрат бюджетов городских поселений</t>
  </si>
  <si>
    <t>114</t>
  </si>
  <si>
    <t>ДОХОДЫ ОТ ПРОДАЖИ МАТЕРИАЛЬНЫХ И НЕМАТЕРИАЛЬНЫХ АКТИВОВ</t>
  </si>
  <si>
    <t>01050</t>
  </si>
  <si>
    <t>410</t>
  </si>
  <si>
    <t>Доходы от продажи квартир, находящихся в собственности городских поселений</t>
  </si>
  <si>
    <t>02052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</si>
  <si>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</si>
  <si>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</si>
  <si>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</si>
  <si>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</si>
  <si>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</si>
  <si>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03050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</si>
  <si>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</si>
  <si>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</si>
  <si>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420</t>
  </si>
  <si>
    <t>Доходы от продажи нематериальных активов, находящихся в собственности городских поселений</t>
  </si>
  <si>
    <t>06013</t>
  </si>
  <si>
    <t>430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</si>
  <si>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</si>
  <si>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116</t>
  </si>
  <si>
    <t>ШТРАФЫ, САНКЦИИ, ВОЗМЕЩЕНИЕ УЩЕРБА</t>
  </si>
  <si>
    <t>23050</t>
  </si>
  <si>
    <t>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</si>
  <si>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</si>
  <si>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23051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</si>
  <si>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</si>
  <si>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23052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</si>
  <si>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</si>
  <si>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32000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</si>
  <si>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</si>
  <si>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33050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</si>
  <si>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</si>
  <si>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</si>
  <si>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</si>
  <si>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46000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</si>
  <si>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</si>
  <si>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51040</t>
  </si>
  <si>
    <t>90000</t>
  </si>
  <si>
    <t xml:space="preserve">Прочие поступления от денежных взысканий (штрафов) и иных сумм в возмещение ущерба, зачисляемые в бюджеты </t>
  </si>
  <si>
    <t>90050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</si>
  <si>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</si>
  <si>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</t>
  </si>
  <si>
    <t>ПРОЧИЕ НЕНАЛОГОВЫЕ ДОХОДЫ</t>
  </si>
  <si>
    <t>180</t>
  </si>
  <si>
    <t>Невыясненные поступления</t>
  </si>
  <si>
    <t>Невыясненные поступления, зачисляемые в бюджеты городских поселений</t>
  </si>
  <si>
    <t>05050</t>
  </si>
  <si>
    <t>Прочие неналоговые доходы бюджетов городских поселений</t>
  </si>
  <si>
    <t>Итого налоговых и неналоговых доходов</t>
  </si>
  <si>
    <t>Безвозмездные поступления</t>
  </si>
  <si>
    <t>202</t>
  </si>
  <si>
    <t>10000</t>
  </si>
  <si>
    <t>Дотации бюджетам бюджетной системы Российской Федерации</t>
  </si>
  <si>
    <t>15001</t>
  </si>
  <si>
    <t>151</t>
  </si>
  <si>
    <t>Дотации бюджетам городских поселений на выравнивание бюджетной обеспеченности</t>
  </si>
  <si>
    <t>15002</t>
  </si>
  <si>
    <t>Дотации бюджетам городских поселений на поддержку мер по обеспечению сбалансированности бюджетов</t>
  </si>
  <si>
    <t>0000000</t>
  </si>
  <si>
    <t>30000</t>
  </si>
  <si>
    <t>Субвенции бюджетам бюджетной системы Российской Федерации</t>
  </si>
  <si>
    <t>30024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</si>
  <si>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</si>
  <si>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</si>
  <si>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на осуществление управленческих функций по применению законодательства об административных правонарушениях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</si>
  <si>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</si>
  <si>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35118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</si>
  <si>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</si>
  <si>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35930</t>
  </si>
  <si>
    <t>Субвенции бюджетам городских поселений на государственную регистрацию актов гражданского состояния</t>
  </si>
  <si>
    <t>Прочие межбюджетные трансферты, передаваемые бюджетам городских поселений</t>
  </si>
  <si>
    <t>20000</t>
  </si>
  <si>
    <t>Субсидии бюджетам бюджетной системы Российской Федерации (межбюджетные субсидии)</t>
  </si>
  <si>
    <t>414</t>
  </si>
  <si>
    <t xml:space="preserve">Бюджетные инвестиции </t>
  </si>
  <si>
    <t>Капитальные вложения в объекты недвижимого имущества государственной (муниципальной) собственности</t>
  </si>
  <si>
    <t xml:space="preserve"> 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</si>
  <si>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местного бюджета</t>
  </si>
  <si>
    <t>Основное мероприятие "Реконструкция напорного канализационного коллектора в п.Николаевка"</t>
  </si>
  <si>
    <t>Основное мероприятие "Реконструкция напорного канализационного коллектора в п. Николаевка"</t>
  </si>
  <si>
    <t>208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</si>
  <si>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</si>
  <si>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</si>
  <si>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</si>
  <si>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ВСЕГО ДОХОДОВ:</t>
  </si>
  <si>
    <t>Код бюджетной классификации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</si>
  <si>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</si>
  <si>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</si>
  <si>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</si>
  <si>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</si>
  <si>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</si>
  <si>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</si>
  <si>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</si>
  <si>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</si>
  <si>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</si>
  <si>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</si>
  <si>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</si>
  <si>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</si>
  <si>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Уточнение сентябрь</t>
  </si>
  <si>
    <t>МП "Реконструкция объектов коммунальной инфраструктуры "МО "Николаевское городское поселение" на 2017-2018 годы"</t>
  </si>
  <si>
    <t>Бюджетные инвестиции в объекты капитального строительства государственной (муниципальной) собственности</t>
  </si>
  <si>
    <t>400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</si>
  <si>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</si>
  <si>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</si>
  <si>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</si>
  <si>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01 05 02 01 13 0000 510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</si>
  <si>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</si>
  <si>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</si>
  <si>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</si>
  <si>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</si>
  <si>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</si>
  <si>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</si>
  <si>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</si>
  <si>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01 05 02 01 13 0000 610</t>
  </si>
  <si>
    <t>Уменьшение прочих остатков денежных средств бюджетов городских поселений</t>
  </si>
  <si>
    <t>Уточнение апрель</t>
  </si>
  <si>
    <t>05 0 01 00000</t>
  </si>
  <si>
    <t>05 0 01 S2600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</si>
  <si>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</si>
  <si>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</si>
  <si>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</si>
  <si>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</si>
  <si>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>120</t>
  </si>
  <si>
    <t>Уточнение март</t>
  </si>
  <si>
    <t>Иные межбюджетные трансферты</t>
  </si>
  <si>
    <t>310</t>
  </si>
  <si>
    <t>100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</si>
  <si>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</si>
  <si>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Иные бюджетные ассигнования</t>
  </si>
  <si>
    <t>ЦСР</t>
  </si>
  <si>
    <t>313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</si>
  <si>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</si>
  <si>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</si>
  <si>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</si>
  <si>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</si>
  <si>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</si>
  <si>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</si>
  <si>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</si>
  <si>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</si>
  <si>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</si>
  <si>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</si>
  <si>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</si>
  <si>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>06</t>
  </si>
  <si>
    <t>Водное хозяйство</t>
  </si>
  <si>
    <t>03 0 00 00000</t>
  </si>
  <si>
    <t>МП "Развитие водохозяйственного комплекса муниципального образования "Николаевское городское поселение" на 2015-2017 годы</t>
  </si>
  <si>
    <t>03 0 02 00000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</si>
  <si>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</si>
  <si>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</si>
  <si>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Прочие мероприятия текущего характера</t>
  </si>
  <si>
    <t>03 0 02 S1610</t>
  </si>
  <si>
    <t>Обеспечение мероприятий направленных на осуществление мер по охране водных объектов или их частей, по предотвращению негативного воздействия вод и ликвидации его последствий" за счет средств муниципального образования (на организацию поверхностного стока с территории жилой застройки)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</si>
  <si>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</si>
  <si>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</si>
  <si>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</si>
  <si>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</si>
  <si>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</si>
  <si>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</si>
  <si>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</si>
  <si>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</si>
  <si>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</si>
  <si>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</si>
  <si>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</si>
  <si>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</si>
  <si>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</si>
  <si>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</si>
  <si>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</si>
  <si>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</si>
  <si>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</si>
  <si>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</si>
  <si>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</si>
  <si>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</si>
  <si>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</si>
  <si>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</si>
  <si>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</si>
  <si>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</si>
  <si>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</si>
  <si>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</si>
  <si>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</si>
  <si>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</si>
  <si>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</si>
  <si>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</si>
  <si>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</si>
  <si>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</si>
  <si>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</si>
  <si>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</si>
  <si>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</si>
  <si>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</si>
  <si>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</si>
  <si>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</si>
  <si>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Уточнение февраль</t>
  </si>
  <si>
    <t>Ведомственная структура  расходов бюджета  Николаевского городского поселения  на 2017 год</t>
  </si>
  <si>
    <t>314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</si>
  <si>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2015-2017 годы"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</si>
  <si>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</si>
  <si>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</si>
  <si>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</si>
  <si>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</si>
  <si>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</si>
  <si>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</si>
  <si>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</si>
  <si>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</si>
  <si>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</si>
  <si>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</si>
  <si>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</si>
  <si>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</si>
  <si>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</si>
  <si>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</si>
  <si>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</si>
  <si>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</si>
  <si>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</si>
  <si>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</si>
  <si>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</si>
  <si>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</si>
  <si>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</si>
  <si>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</si>
  <si>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</si>
  <si>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</si>
  <si>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</si>
  <si>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</si>
  <si>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</si>
  <si>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</si>
  <si>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</si>
  <si>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</si>
  <si>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</si>
  <si>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</si>
  <si>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</si>
  <si>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</si>
  <si>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</si>
  <si>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</si>
  <si>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</si>
  <si>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</si>
  <si>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</si>
  <si>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</si>
  <si>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</si>
  <si>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</si>
  <si>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</si>
  <si>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</si>
  <si>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</si>
  <si>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</si>
  <si>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</si>
  <si>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</si>
  <si>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</si>
  <si>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</si>
  <si>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</si>
  <si>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</si>
  <si>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</si>
  <si>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</si>
  <si>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Уточнение октябрь</t>
  </si>
  <si>
    <t>Приложение № 3</t>
  </si>
  <si>
    <t>Приложение № 5</t>
  </si>
  <si>
    <t>от 31.10.2017 № 285</t>
  </si>
  <si>
    <t xml:space="preserve"> от 31.10.2017 № 285</t>
  </si>
  <si>
    <t xml:space="preserve">                                                                      к решению Собрания депутатов</t>
  </si>
  <si>
    <t xml:space="preserve">                                                                     Приложение № 2</t>
  </si>
  <si>
    <t xml:space="preserve">                                                                      от 31.10.2017 № 285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</si>
</sst>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"/>
    <numFmt numFmtId="168" formatCode="0.0000"/>
    <numFmt numFmtId="169" formatCode="0.00000"/>
    <numFmt numFmtId="170" formatCode="0.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_р_."/>
    <numFmt numFmtId="176" formatCode="#,##0.0_р_."/>
    <numFmt numFmtId="177" formatCode="#,##0.00_р_."/>
    <numFmt numFmtId="178" formatCode="#,##0.000_р_."/>
    <numFmt numFmtId="179" formatCode="#,##0.0000_р_."/>
    <numFmt numFmtId="180" formatCode="#,##0.00000_р_."/>
    <numFmt numFmtId="181" formatCode="#,##0.000000_р_.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_р_._-;\-* #,##0.0000_р_._-;_-* &quot;-&quot;????_р_._-;_-@_-"/>
    <numFmt numFmtId="189" formatCode="#,##0.0000000"/>
    <numFmt numFmtId="190" formatCode="0.0%"/>
    <numFmt numFmtId="191" formatCode="0.0000000"/>
    <numFmt numFmtId="192" formatCode="0.00000000"/>
    <numFmt numFmtId="193" formatCode="0.000000000"/>
    <numFmt numFmtId="194" formatCode="#,##0.00000_ ;\-#,##0.0000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7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7" fontId="3" fillId="0" borderId="0" xfId="0" applyNumberFormat="1" applyFont="1" applyFill="1" applyAlignment="1">
      <alignment/>
    </xf>
    <xf numFmtId="167" fontId="5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49" fontId="13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vertical="top" wrapText="1"/>
    </xf>
    <xf numFmtId="49" fontId="11" fillId="24" borderId="10" xfId="0" applyNumberFormat="1" applyFont="1" applyFill="1" applyBorder="1" applyAlignment="1">
      <alignment horizontal="center" wrapText="1"/>
    </xf>
    <xf numFmtId="166" fontId="12" fillId="0" borderId="10" xfId="0" applyNumberFormat="1" applyFont="1" applyBorder="1" applyAlignment="1">
      <alignment/>
    </xf>
    <xf numFmtId="166" fontId="14" fillId="0" borderId="10" xfId="0" applyNumberFormat="1" applyFont="1" applyBorder="1" applyAlignment="1">
      <alignment/>
    </xf>
    <xf numFmtId="166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2" fontId="16" fillId="0" borderId="13" xfId="0" applyNumberFormat="1" applyFont="1" applyFill="1" applyBorder="1" applyAlignment="1">
      <alignment horizontal="right"/>
    </xf>
    <xf numFmtId="2" fontId="10" fillId="0" borderId="13" xfId="0" applyNumberFormat="1" applyFont="1" applyFill="1" applyBorder="1" applyAlignment="1">
      <alignment horizontal="right"/>
    </xf>
    <xf numFmtId="2" fontId="11" fillId="0" borderId="13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/>
    </xf>
    <xf numFmtId="2" fontId="13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16" fillId="0" borderId="10" xfId="0" applyNumberFormat="1" applyFont="1" applyFill="1" applyBorder="1" applyAlignment="1">
      <alignment horizontal="right"/>
    </xf>
    <xf numFmtId="49" fontId="16" fillId="0" borderId="10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right"/>
    </xf>
    <xf numFmtId="2" fontId="12" fillId="0" borderId="10" xfId="0" applyNumberFormat="1" applyFont="1" applyBorder="1" applyAlignment="1">
      <alignment/>
    </xf>
    <xf numFmtId="49" fontId="10" fillId="0" borderId="0" xfId="0" applyNumberFormat="1" applyFont="1" applyFill="1" applyAlignment="1">
      <alignment/>
    </xf>
    <xf numFmtId="49" fontId="16" fillId="0" borderId="12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49" fontId="1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9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9" fontId="15" fillId="0" borderId="12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wrapText="1"/>
    </xf>
    <xf numFmtId="166" fontId="10" fillId="0" borderId="10" xfId="0" applyNumberFormat="1" applyFont="1" applyFill="1" applyBorder="1" applyAlignment="1">
      <alignment horizontal="right"/>
    </xf>
    <xf numFmtId="166" fontId="16" fillId="0" borderId="10" xfId="0" applyNumberFormat="1" applyFont="1" applyFill="1" applyBorder="1" applyAlignment="1">
      <alignment horizontal="right"/>
    </xf>
    <xf numFmtId="166" fontId="12" fillId="0" borderId="10" xfId="0" applyNumberFormat="1" applyFont="1" applyBorder="1" applyAlignment="1">
      <alignment/>
    </xf>
    <xf numFmtId="166" fontId="11" fillId="0" borderId="10" xfId="0" applyNumberFormat="1" applyFont="1" applyBorder="1" applyAlignment="1">
      <alignment/>
    </xf>
    <xf numFmtId="166" fontId="10" fillId="0" borderId="10" xfId="0" applyNumberFormat="1" applyFont="1" applyFill="1" applyBorder="1" applyAlignment="1">
      <alignment horizontal="right"/>
    </xf>
    <xf numFmtId="166" fontId="11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horizontal="right"/>
    </xf>
    <xf numFmtId="49" fontId="34" fillId="0" borderId="10" xfId="0" applyNumberFormat="1" applyFont="1" applyFill="1" applyBorder="1" applyAlignment="1">
      <alignment horizontal="center"/>
    </xf>
    <xf numFmtId="2" fontId="34" fillId="0" borderId="10" xfId="0" applyNumberFormat="1" applyFont="1" applyFill="1" applyBorder="1" applyAlignment="1">
      <alignment horizontal="right"/>
    </xf>
    <xf numFmtId="166" fontId="15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13" fillId="0" borderId="14" xfId="0" applyFont="1" applyBorder="1" applyAlignment="1">
      <alignment vertical="top" wrapText="1"/>
    </xf>
    <xf numFmtId="49" fontId="13" fillId="0" borderId="1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/>
    </xf>
    <xf numFmtId="167" fontId="11" fillId="0" borderId="10" xfId="0" applyNumberFormat="1" applyFont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top" wrapText="1"/>
    </xf>
    <xf numFmtId="2" fontId="16" fillId="0" borderId="13" xfId="0" applyNumberFormat="1" applyFont="1" applyFill="1" applyBorder="1" applyAlignment="1">
      <alignment horizontal="right"/>
    </xf>
    <xf numFmtId="49" fontId="34" fillId="0" borderId="11" xfId="0" applyNumberFormat="1" applyFont="1" applyFill="1" applyBorder="1" applyAlignment="1">
      <alignment vertical="top" wrapText="1"/>
    </xf>
    <xf numFmtId="49" fontId="34" fillId="0" borderId="12" xfId="0" applyNumberFormat="1" applyFont="1" applyFill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horizontal="center" vertical="top" wrapText="1"/>
    </xf>
    <xf numFmtId="2" fontId="34" fillId="0" borderId="13" xfId="0" applyNumberFormat="1" applyFont="1" applyFill="1" applyBorder="1" applyAlignment="1">
      <alignment horizontal="right"/>
    </xf>
    <xf numFmtId="0" fontId="13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top" wrapText="1"/>
    </xf>
    <xf numFmtId="2" fontId="15" fillId="0" borderId="13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vertical="top" wrapText="1"/>
    </xf>
    <xf numFmtId="0" fontId="11" fillId="4" borderId="10" xfId="0" applyFont="1" applyFill="1" applyBorder="1" applyAlignment="1">
      <alignment vertical="top" wrapText="1"/>
    </xf>
    <xf numFmtId="49" fontId="10" fillId="4" borderId="12" xfId="0" applyNumberFormat="1" applyFont="1" applyFill="1" applyBorder="1" applyAlignment="1">
      <alignment horizontal="center" wrapText="1"/>
    </xf>
    <xf numFmtId="49" fontId="11" fillId="4" borderId="10" xfId="0" applyNumberFormat="1" applyFont="1" applyFill="1" applyBorder="1" applyAlignment="1">
      <alignment horizontal="center" wrapText="1"/>
    </xf>
    <xf numFmtId="49" fontId="11" fillId="4" borderId="10" xfId="0" applyNumberFormat="1" applyFont="1" applyFill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13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horizontal="center"/>
    </xf>
    <xf numFmtId="166" fontId="16" fillId="0" borderId="10" xfId="0" applyNumberFormat="1" applyFont="1" applyFill="1" applyBorder="1" applyAlignment="1">
      <alignment horizontal="right"/>
    </xf>
    <xf numFmtId="49" fontId="34" fillId="0" borderId="10" xfId="0" applyNumberFormat="1" applyFont="1" applyFill="1" applyBorder="1" applyAlignment="1">
      <alignment vertical="top" wrapText="1"/>
    </xf>
    <xf numFmtId="166" fontId="34" fillId="0" borderId="10" xfId="0" applyNumberFormat="1" applyFont="1" applyFill="1" applyBorder="1" applyAlignment="1">
      <alignment horizontal="right"/>
    </xf>
    <xf numFmtId="49" fontId="10" fillId="4" borderId="10" xfId="0" applyNumberFormat="1" applyFont="1" applyFill="1" applyBorder="1" applyAlignment="1">
      <alignment horizontal="center"/>
    </xf>
    <xf numFmtId="49" fontId="10" fillId="4" borderId="10" xfId="0" applyNumberFormat="1" applyFont="1" applyFill="1" applyBorder="1" applyAlignment="1">
      <alignment vertical="top" wrapText="1"/>
    </xf>
    <xf numFmtId="0" fontId="10" fillId="4" borderId="10" xfId="0" applyNumberFormat="1" applyFont="1" applyFill="1" applyBorder="1" applyAlignment="1">
      <alignment vertical="top" wrapText="1"/>
    </xf>
    <xf numFmtId="49" fontId="10" fillId="4" borderId="10" xfId="0" applyNumberFormat="1" applyFont="1" applyFill="1" applyBorder="1" applyAlignment="1">
      <alignment vertical="top" wrapText="1"/>
    </xf>
    <xf numFmtId="49" fontId="34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49" fontId="11" fillId="4" borderId="10" xfId="0" applyNumberFormat="1" applyFont="1" applyFill="1" applyBorder="1" applyAlignment="1">
      <alignment horizontal="center"/>
    </xf>
    <xf numFmtId="2" fontId="14" fillId="0" borderId="10" xfId="0" applyNumberFormat="1" applyFont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justify"/>
    </xf>
    <xf numFmtId="49" fontId="11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wrapText="1"/>
    </xf>
    <xf numFmtId="166" fontId="16" fillId="0" borderId="10" xfId="60" applyNumberFormat="1" applyFont="1" applyFill="1" applyBorder="1" applyAlignment="1">
      <alignment horizontal="right"/>
    </xf>
    <xf numFmtId="49" fontId="10" fillId="4" borderId="10" xfId="0" applyNumberFormat="1" applyFont="1" applyFill="1" applyBorder="1" applyAlignment="1">
      <alignment horizontal="center"/>
    </xf>
    <xf numFmtId="166" fontId="11" fillId="0" borderId="10" xfId="60" applyNumberFormat="1" applyFont="1" applyFill="1" applyBorder="1" applyAlignment="1">
      <alignment horizontal="right"/>
    </xf>
    <xf numFmtId="166" fontId="14" fillId="0" borderId="10" xfId="6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wrapText="1"/>
    </xf>
    <xf numFmtId="49" fontId="34" fillId="0" borderId="14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wrapText="1"/>
    </xf>
    <xf numFmtId="49" fontId="15" fillId="0" borderId="14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49" fontId="10" fillId="4" borderId="11" xfId="0" applyNumberFormat="1" applyFont="1" applyFill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14" fillId="0" borderId="12" xfId="0" applyFont="1" applyFill="1" applyBorder="1" applyAlignment="1">
      <alignment vertical="top" wrapText="1"/>
    </xf>
    <xf numFmtId="168" fontId="3" fillId="0" borderId="0" xfId="0" applyNumberFormat="1" applyFont="1" applyAlignment="1">
      <alignment/>
    </xf>
    <xf numFmtId="49" fontId="10" fillId="22" borderId="0" xfId="0" applyNumberFormat="1" applyFont="1" applyFill="1" applyAlignment="1">
      <alignment/>
    </xf>
    <xf numFmtId="49" fontId="4" fillId="22" borderId="0" xfId="0" applyNumberFormat="1" applyFont="1" applyFill="1" applyAlignment="1">
      <alignment/>
    </xf>
    <xf numFmtId="0" fontId="11" fillId="22" borderId="0" xfId="0" applyFont="1" applyFill="1" applyAlignment="1">
      <alignment/>
    </xf>
    <xf numFmtId="0" fontId="3" fillId="22" borderId="0" xfId="0" applyFont="1" applyFill="1" applyAlignment="1">
      <alignment horizontal="center"/>
    </xf>
    <xf numFmtId="0" fontId="11" fillId="22" borderId="10" xfId="0" applyFont="1" applyFill="1" applyBorder="1" applyAlignment="1">
      <alignment horizontal="center" vertical="top" wrapText="1"/>
    </xf>
    <xf numFmtId="0" fontId="11" fillId="22" borderId="10" xfId="0" applyFont="1" applyFill="1" applyBorder="1" applyAlignment="1">
      <alignment horizontal="center"/>
    </xf>
    <xf numFmtId="49" fontId="10" fillId="22" borderId="12" xfId="0" applyNumberFormat="1" applyFont="1" applyFill="1" applyBorder="1" applyAlignment="1">
      <alignment horizontal="center" wrapText="1"/>
    </xf>
    <xf numFmtId="49" fontId="11" fillId="22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Border="1" applyAlignment="1">
      <alignment/>
    </xf>
    <xf numFmtId="49" fontId="11" fillId="4" borderId="10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vertical="top" wrapText="1"/>
    </xf>
    <xf numFmtId="49" fontId="10" fillId="22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vertical="top" wrapText="1"/>
    </xf>
    <xf numFmtId="0" fontId="11" fillId="4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vertical="top" wrapText="1"/>
    </xf>
    <xf numFmtId="166" fontId="11" fillId="0" borderId="10" xfId="0" applyNumberFormat="1" applyFont="1" applyFill="1" applyBorder="1" applyAlignment="1">
      <alignment/>
    </xf>
    <xf numFmtId="0" fontId="10" fillId="4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vertical="top" wrapText="1"/>
    </xf>
    <xf numFmtId="0" fontId="11" fillId="0" borderId="0" xfId="0" applyFont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49" fontId="16" fillId="22" borderId="12" xfId="0" applyNumberFormat="1" applyFont="1" applyFill="1" applyBorder="1" applyAlignment="1">
      <alignment horizontal="center" wrapText="1"/>
    </xf>
    <xf numFmtId="49" fontId="16" fillId="22" borderId="10" xfId="0" applyNumberFormat="1" applyFont="1" applyFill="1" applyBorder="1" applyAlignment="1">
      <alignment horizontal="center"/>
    </xf>
    <xf numFmtId="49" fontId="11" fillId="22" borderId="0" xfId="0" applyNumberFormat="1" applyFont="1" applyFill="1" applyAlignment="1">
      <alignment/>
    </xf>
    <xf numFmtId="49" fontId="3" fillId="22" borderId="0" xfId="0" applyNumberFormat="1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49" fontId="13" fillId="24" borderId="10" xfId="0" applyNumberFormat="1" applyFont="1" applyFill="1" applyBorder="1" applyAlignment="1">
      <alignment horizontal="center" wrapText="1"/>
    </xf>
    <xf numFmtId="49" fontId="15" fillId="22" borderId="12" xfId="0" applyNumberFormat="1" applyFont="1" applyFill="1" applyBorder="1" applyAlignment="1">
      <alignment horizontal="center" wrapText="1"/>
    </xf>
    <xf numFmtId="49" fontId="13" fillId="22" borderId="10" xfId="0" applyNumberFormat="1" applyFont="1" applyFill="1" applyBorder="1" applyAlignment="1">
      <alignment horizontal="center" wrapText="1"/>
    </xf>
    <xf numFmtId="166" fontId="13" fillId="0" borderId="10" xfId="6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49" fontId="16" fillId="22" borderId="10" xfId="0" applyNumberFormat="1" applyFont="1" applyFill="1" applyBorder="1" applyAlignment="1">
      <alignment horizontal="left" vertical="top" wrapText="1"/>
    </xf>
    <xf numFmtId="49" fontId="16" fillId="22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justify"/>
    </xf>
    <xf numFmtId="49" fontId="16" fillId="0" borderId="12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vertical="top" wrapText="1"/>
    </xf>
    <xf numFmtId="49" fontId="15" fillId="0" borderId="12" xfId="0" applyNumberFormat="1" applyFont="1" applyFill="1" applyBorder="1" applyAlignment="1">
      <alignment vertical="top" wrapText="1"/>
    </xf>
    <xf numFmtId="0" fontId="10" fillId="0" borderId="12" xfId="0" applyNumberFormat="1" applyFont="1" applyFill="1" applyBorder="1" applyAlignment="1">
      <alignment vertical="top" wrapText="1"/>
    </xf>
    <xf numFmtId="49" fontId="34" fillId="0" borderId="12" xfId="0" applyNumberFormat="1" applyFont="1" applyFill="1" applyBorder="1" applyAlignment="1">
      <alignment vertical="top" wrapText="1"/>
    </xf>
    <xf numFmtId="49" fontId="9" fillId="0" borderId="0" xfId="0" applyNumberFormat="1" applyFont="1" applyFill="1" applyAlignment="1">
      <alignment/>
    </xf>
    <xf numFmtId="2" fontId="10" fillId="4" borderId="10" xfId="0" applyNumberFormat="1" applyFont="1" applyFill="1" applyBorder="1" applyAlignment="1">
      <alignment horizontal="right"/>
    </xf>
    <xf numFmtId="2" fontId="11" fillId="4" borderId="10" xfId="0" applyNumberFormat="1" applyFont="1" applyFill="1" applyBorder="1" applyAlignment="1">
      <alignment/>
    </xf>
    <xf numFmtId="166" fontId="11" fillId="4" borderId="10" xfId="0" applyNumberFormat="1" applyFont="1" applyFill="1" applyBorder="1" applyAlignment="1">
      <alignment/>
    </xf>
    <xf numFmtId="166" fontId="13" fillId="0" borderId="10" xfId="0" applyNumberFormat="1" applyFont="1" applyBorder="1" applyAlignment="1">
      <alignment/>
    </xf>
    <xf numFmtId="166" fontId="11" fillId="0" borderId="10" xfId="0" applyNumberFormat="1" applyFont="1" applyBorder="1" applyAlignment="1">
      <alignment horizontal="right"/>
    </xf>
    <xf numFmtId="166" fontId="16" fillId="0" borderId="13" xfId="0" applyNumberFormat="1" applyFont="1" applyFill="1" applyBorder="1" applyAlignment="1">
      <alignment horizontal="right"/>
    </xf>
    <xf numFmtId="166" fontId="16" fillId="0" borderId="13" xfId="0" applyNumberFormat="1" applyFont="1" applyFill="1" applyBorder="1" applyAlignment="1">
      <alignment horizontal="right"/>
    </xf>
    <xf numFmtId="166" fontId="34" fillId="0" borderId="13" xfId="0" applyNumberFormat="1" applyFont="1" applyFill="1" applyBorder="1" applyAlignment="1">
      <alignment horizontal="right"/>
    </xf>
    <xf numFmtId="166" fontId="15" fillId="0" borderId="13" xfId="0" applyNumberFormat="1" applyFont="1" applyFill="1" applyBorder="1" applyAlignment="1">
      <alignment horizontal="right"/>
    </xf>
    <xf numFmtId="166" fontId="10" fillId="0" borderId="13" xfId="0" applyNumberFormat="1" applyFont="1" applyFill="1" applyBorder="1" applyAlignment="1">
      <alignment horizontal="right"/>
    </xf>
    <xf numFmtId="166" fontId="11" fillId="0" borderId="13" xfId="0" applyNumberFormat="1" applyFont="1" applyFill="1" applyBorder="1" applyAlignment="1">
      <alignment/>
    </xf>
    <xf numFmtId="166" fontId="12" fillId="0" borderId="10" xfId="0" applyNumberFormat="1" applyFont="1" applyFill="1" applyBorder="1" applyAlignment="1">
      <alignment/>
    </xf>
    <xf numFmtId="166" fontId="10" fillId="0" borderId="13" xfId="0" applyNumberFormat="1" applyFont="1" applyFill="1" applyBorder="1" applyAlignment="1">
      <alignment horizontal="right"/>
    </xf>
    <xf numFmtId="166" fontId="11" fillId="0" borderId="13" xfId="0" applyNumberFormat="1" applyFont="1" applyFill="1" applyBorder="1" applyAlignment="1">
      <alignment/>
    </xf>
    <xf numFmtId="0" fontId="11" fillId="0" borderId="14" xfId="0" applyFont="1" applyBorder="1" applyAlignment="1">
      <alignment vertical="top" wrapText="1"/>
    </xf>
    <xf numFmtId="2" fontId="34" fillId="4" borderId="10" xfId="0" applyNumberFormat="1" applyFont="1" applyFill="1" applyBorder="1" applyAlignment="1">
      <alignment horizontal="right"/>
    </xf>
    <xf numFmtId="169" fontId="10" fillId="0" borderId="10" xfId="0" applyNumberFormat="1" applyFont="1" applyFill="1" applyBorder="1" applyAlignment="1">
      <alignment horizontal="right"/>
    </xf>
    <xf numFmtId="169" fontId="16" fillId="0" borderId="13" xfId="0" applyNumberFormat="1" applyFont="1" applyFill="1" applyBorder="1" applyAlignment="1">
      <alignment horizontal="right"/>
    </xf>
    <xf numFmtId="169" fontId="15" fillId="0" borderId="10" xfId="0" applyNumberFormat="1" applyFont="1" applyFill="1" applyBorder="1" applyAlignment="1">
      <alignment horizontal="right"/>
    </xf>
    <xf numFmtId="169" fontId="10" fillId="4" borderId="10" xfId="0" applyNumberFormat="1" applyFont="1" applyFill="1" applyBorder="1" applyAlignment="1">
      <alignment horizontal="right"/>
    </xf>
    <xf numFmtId="169" fontId="10" fillId="0" borderId="10" xfId="0" applyNumberFormat="1" applyFont="1" applyFill="1" applyBorder="1" applyAlignment="1">
      <alignment horizontal="right"/>
    </xf>
    <xf numFmtId="169" fontId="34" fillId="0" borderId="10" xfId="0" applyNumberFormat="1" applyFont="1" applyFill="1" applyBorder="1" applyAlignment="1">
      <alignment horizontal="right"/>
    </xf>
    <xf numFmtId="169" fontId="12" fillId="0" borderId="10" xfId="0" applyNumberFormat="1" applyFont="1" applyBorder="1" applyAlignment="1">
      <alignment/>
    </xf>
    <xf numFmtId="168" fontId="13" fillId="0" borderId="10" xfId="0" applyNumberFormat="1" applyFont="1" applyBorder="1" applyAlignment="1">
      <alignment/>
    </xf>
    <xf numFmtId="169" fontId="13" fillId="0" borderId="10" xfId="0" applyNumberFormat="1" applyFont="1" applyBorder="1" applyAlignment="1">
      <alignment/>
    </xf>
    <xf numFmtId="169" fontId="11" fillId="0" borderId="10" xfId="0" applyNumberFormat="1" applyFont="1" applyBorder="1" applyAlignment="1">
      <alignment/>
    </xf>
    <xf numFmtId="169" fontId="14" fillId="0" borderId="10" xfId="0" applyNumberFormat="1" applyFont="1" applyBorder="1" applyAlignment="1">
      <alignment/>
    </xf>
    <xf numFmtId="169" fontId="16" fillId="0" borderId="10" xfId="0" applyNumberFormat="1" applyFont="1" applyFill="1" applyBorder="1" applyAlignment="1">
      <alignment horizontal="right"/>
    </xf>
    <xf numFmtId="169" fontId="11" fillId="0" borderId="0" xfId="0" applyNumberFormat="1" applyFont="1" applyAlignment="1">
      <alignment/>
    </xf>
    <xf numFmtId="2" fontId="13" fillId="0" borderId="10" xfId="0" applyNumberFormat="1" applyFont="1" applyFill="1" applyBorder="1" applyAlignment="1">
      <alignment/>
    </xf>
    <xf numFmtId="166" fontId="13" fillId="0" borderId="10" xfId="0" applyNumberFormat="1" applyFont="1" applyFill="1" applyBorder="1" applyAlignment="1">
      <alignment/>
    </xf>
    <xf numFmtId="169" fontId="12" fillId="0" borderId="10" xfId="0" applyNumberFormat="1" applyFont="1" applyBorder="1" applyAlignment="1">
      <alignment/>
    </xf>
    <xf numFmtId="170" fontId="12" fillId="0" borderId="10" xfId="0" applyNumberFormat="1" applyFont="1" applyBorder="1" applyAlignment="1">
      <alignment/>
    </xf>
    <xf numFmtId="0" fontId="13" fillId="0" borderId="12" xfId="0" applyFont="1" applyFill="1" applyBorder="1" applyAlignment="1">
      <alignment vertical="top" wrapText="1"/>
    </xf>
    <xf numFmtId="168" fontId="10" fillId="0" borderId="10" xfId="0" applyNumberFormat="1" applyFont="1" applyFill="1" applyBorder="1" applyAlignment="1">
      <alignment horizontal="right"/>
    </xf>
    <xf numFmtId="170" fontId="16" fillId="0" borderId="10" xfId="0" applyNumberFormat="1" applyFont="1" applyFill="1" applyBorder="1" applyAlignment="1">
      <alignment horizontal="right"/>
    </xf>
    <xf numFmtId="166" fontId="11" fillId="4" borderId="10" xfId="0" applyNumberFormat="1" applyFont="1" applyFill="1" applyBorder="1" applyAlignment="1">
      <alignment/>
    </xf>
    <xf numFmtId="2" fontId="11" fillId="4" borderId="10" xfId="0" applyNumberFormat="1" applyFont="1" applyFill="1" applyBorder="1" applyAlignment="1">
      <alignment/>
    </xf>
    <xf numFmtId="49" fontId="15" fillId="0" borderId="11" xfId="0" applyNumberFormat="1" applyFont="1" applyFill="1" applyBorder="1" applyAlignment="1">
      <alignment vertical="top" wrapText="1"/>
    </xf>
    <xf numFmtId="49" fontId="34" fillId="22" borderId="12" xfId="0" applyNumberFormat="1" applyFont="1" applyFill="1" applyBorder="1" applyAlignment="1">
      <alignment horizontal="center" wrapText="1"/>
    </xf>
    <xf numFmtId="49" fontId="14" fillId="22" borderId="10" xfId="0" applyNumberFormat="1" applyFont="1" applyFill="1" applyBorder="1" applyAlignment="1">
      <alignment horizontal="center" wrapText="1"/>
    </xf>
    <xf numFmtId="16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77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177" fontId="13" fillId="0" borderId="10" xfId="0" applyNumberFormat="1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2" fillId="0" borderId="0" xfId="0" applyFont="1" applyAlignment="1">
      <alignment/>
    </xf>
    <xf numFmtId="0" fontId="15" fillId="0" borderId="10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49" fontId="13" fillId="0" borderId="1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wrapText="1"/>
    </xf>
    <xf numFmtId="177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49" fontId="11" fillId="24" borderId="10" xfId="0" applyNumberFormat="1" applyFont="1" applyFill="1" applyBorder="1" applyAlignment="1">
      <alignment wrapText="1"/>
    </xf>
    <xf numFmtId="0" fontId="16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5" fillId="0" borderId="10" xfId="0" applyFont="1" applyBorder="1" applyAlignment="1">
      <alignment horizontal="left" wrapText="1"/>
    </xf>
    <xf numFmtId="177" fontId="16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left" wrapText="1"/>
    </xf>
    <xf numFmtId="177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justify" vertical="top" wrapText="1"/>
    </xf>
    <xf numFmtId="0" fontId="11" fillId="0" borderId="10" xfId="0" applyNumberFormat="1" applyFont="1" applyBorder="1" applyAlignment="1">
      <alignment horizontal="left" vertical="top" wrapText="1"/>
    </xf>
    <xf numFmtId="0" fontId="12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/>
    </xf>
    <xf numFmtId="177" fontId="12" fillId="0" borderId="10" xfId="0" applyNumberFormat="1" applyFont="1" applyFill="1" applyBorder="1" applyAlignment="1">
      <alignment horizontal="center" vertical="center"/>
    </xf>
    <xf numFmtId="167" fontId="11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49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9" fontId="11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49" fontId="37" fillId="0" borderId="12" xfId="0" applyNumberFormat="1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49" fontId="39" fillId="0" borderId="12" xfId="0" applyNumberFormat="1" applyFont="1" applyFill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vertical="top" wrapText="1"/>
    </xf>
    <xf numFmtId="49" fontId="10" fillId="0" borderId="12" xfId="0" applyNumberFormat="1" applyFont="1" applyFill="1" applyBorder="1" applyAlignment="1">
      <alignment vertical="top" wrapText="1"/>
    </xf>
    <xf numFmtId="49" fontId="10" fillId="4" borderId="12" xfId="0" applyNumberFormat="1" applyFont="1" applyFill="1" applyBorder="1" applyAlignment="1">
      <alignment vertical="top" wrapText="1"/>
    </xf>
    <xf numFmtId="167" fontId="11" fillId="0" borderId="10" xfId="0" applyNumberFormat="1" applyFont="1" applyFill="1" applyBorder="1" applyAlignment="1">
      <alignment horizontal="center" vertical="top" wrapText="1"/>
    </xf>
    <xf numFmtId="1" fontId="11" fillId="0" borderId="10" xfId="0" applyNumberFormat="1" applyFont="1" applyFill="1" applyBorder="1" applyAlignment="1">
      <alignment horizontal="center"/>
    </xf>
    <xf numFmtId="169" fontId="13" fillId="0" borderId="10" xfId="0" applyNumberFormat="1" applyFont="1" applyFill="1" applyBorder="1" applyAlignment="1">
      <alignment/>
    </xf>
    <xf numFmtId="169" fontId="11" fillId="0" borderId="10" xfId="0" applyNumberFormat="1" applyFont="1" applyFill="1" applyBorder="1" applyAlignment="1">
      <alignment/>
    </xf>
    <xf numFmtId="170" fontId="11" fillId="0" borderId="10" xfId="0" applyNumberFormat="1" applyFont="1" applyFill="1" applyBorder="1" applyAlignment="1">
      <alignment/>
    </xf>
    <xf numFmtId="166" fontId="11" fillId="0" borderId="10" xfId="0" applyNumberFormat="1" applyFont="1" applyFill="1" applyBorder="1" applyAlignment="1">
      <alignment horizontal="right"/>
    </xf>
    <xf numFmtId="169" fontId="11" fillId="0" borderId="10" xfId="0" applyNumberFormat="1" applyFont="1" applyFill="1" applyBorder="1" applyAlignment="1">
      <alignment horizontal="right"/>
    </xf>
    <xf numFmtId="168" fontId="11" fillId="0" borderId="10" xfId="0" applyNumberFormat="1" applyFont="1" applyFill="1" applyBorder="1" applyAlignment="1">
      <alignment/>
    </xf>
    <xf numFmtId="169" fontId="12" fillId="0" borderId="10" xfId="0" applyNumberFormat="1" applyFont="1" applyFill="1" applyBorder="1" applyAlignment="1">
      <alignment/>
    </xf>
    <xf numFmtId="169" fontId="11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/>
    </xf>
    <xf numFmtId="169" fontId="11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center" vertical="justify" wrapText="1"/>
    </xf>
    <xf numFmtId="49" fontId="9" fillId="24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G8" sqref="G8"/>
    </sheetView>
  </sheetViews>
  <sheetFormatPr defaultColWidth="9.00390625" defaultRowHeight="12.75"/>
  <cols>
    <col min="1" max="1" width="13.625" style="1" customWidth="1"/>
    <col min="2" max="2" width="23.875" style="1" customWidth="1"/>
    <col min="3" max="3" width="21.25390625" style="312" customWidth="1"/>
    <col min="4" max="4" width="17.25390625" style="312" customWidth="1"/>
    <col min="5" max="5" width="14.875" style="1" bestFit="1" customWidth="1"/>
    <col min="6" max="16384" width="9.125" style="1" customWidth="1"/>
  </cols>
  <sheetData>
    <row r="1" spans="1:5" ht="15.75">
      <c r="A1" s="253"/>
      <c r="B1" s="252"/>
      <c r="C1" s="255" t="s">
        <v>135</v>
      </c>
      <c r="D1" s="342"/>
      <c r="E1" s="256"/>
    </row>
    <row r="2" spans="1:5" ht="15" customHeight="1">
      <c r="A2" s="253"/>
      <c r="B2" s="252"/>
      <c r="C2" s="255" t="s">
        <v>136</v>
      </c>
      <c r="D2" s="256"/>
      <c r="E2" s="256"/>
    </row>
    <row r="3" spans="1:5" ht="15.75" customHeight="1">
      <c r="A3" s="253"/>
      <c r="B3" s="252"/>
      <c r="C3" s="255"/>
      <c r="D3" s="345" t="s">
        <v>467</v>
      </c>
      <c r="E3" s="345"/>
    </row>
    <row r="4" spans="1:4" ht="15.75">
      <c r="A4" s="253"/>
      <c r="B4" s="252"/>
      <c r="C4" s="311"/>
      <c r="D4" s="311"/>
    </row>
    <row r="5" spans="1:5" ht="31.5" customHeight="1">
      <c r="A5" s="346" t="s">
        <v>137</v>
      </c>
      <c r="B5" s="346"/>
      <c r="C5" s="346"/>
      <c r="D5" s="346"/>
      <c r="E5" s="346"/>
    </row>
    <row r="7" spans="1:5" s="257" customFormat="1" ht="32.25" customHeight="1">
      <c r="A7" s="347" t="s">
        <v>300</v>
      </c>
      <c r="B7" s="347"/>
      <c r="C7" s="348" t="s">
        <v>301</v>
      </c>
      <c r="D7" s="349"/>
      <c r="E7" s="352" t="s">
        <v>451</v>
      </c>
    </row>
    <row r="8" spans="1:5" s="257" customFormat="1" ht="78.75" customHeight="1">
      <c r="A8" s="259" t="s">
        <v>302</v>
      </c>
      <c r="B8" s="259" t="s">
        <v>303</v>
      </c>
      <c r="C8" s="350"/>
      <c r="D8" s="351"/>
      <c r="E8" s="352"/>
    </row>
    <row r="9" spans="1:5" s="314" customFormat="1" ht="15">
      <c r="A9" s="313" t="s">
        <v>304</v>
      </c>
      <c r="B9" s="28" t="s">
        <v>305</v>
      </c>
      <c r="C9" s="347">
        <v>3</v>
      </c>
      <c r="D9" s="347"/>
      <c r="E9" s="22">
        <v>4</v>
      </c>
    </row>
    <row r="10" spans="1:5" s="317" customFormat="1" ht="30.75" customHeight="1">
      <c r="A10" s="315" t="s">
        <v>407</v>
      </c>
      <c r="B10" s="316" t="s">
        <v>306</v>
      </c>
      <c r="C10" s="353" t="s">
        <v>307</v>
      </c>
      <c r="D10" s="354"/>
      <c r="E10" s="232">
        <f>E11</f>
        <v>1244.600580000002</v>
      </c>
    </row>
    <row r="11" spans="1:5" s="317" customFormat="1" ht="27.75" customHeight="1">
      <c r="A11" s="315" t="s">
        <v>407</v>
      </c>
      <c r="B11" s="316" t="s">
        <v>308</v>
      </c>
      <c r="C11" s="353" t="s">
        <v>309</v>
      </c>
      <c r="D11" s="354"/>
      <c r="E11" s="232">
        <f>E12+E16</f>
        <v>1244.600580000002</v>
      </c>
    </row>
    <row r="12" spans="1:5" s="320" customFormat="1" ht="18.75" customHeight="1">
      <c r="A12" s="318" t="s">
        <v>407</v>
      </c>
      <c r="B12" s="319" t="s">
        <v>310</v>
      </c>
      <c r="C12" s="355" t="s">
        <v>311</v>
      </c>
      <c r="D12" s="356"/>
      <c r="E12" s="51">
        <f>E13</f>
        <v>-27013.699999999997</v>
      </c>
    </row>
    <row r="13" spans="1:5" s="257" customFormat="1" ht="24" customHeight="1">
      <c r="A13" s="321" t="s">
        <v>407</v>
      </c>
      <c r="B13" s="313" t="s">
        <v>312</v>
      </c>
      <c r="C13" s="357" t="s">
        <v>317</v>
      </c>
      <c r="D13" s="358"/>
      <c r="E13" s="52">
        <f>E14</f>
        <v>-27013.699999999997</v>
      </c>
    </row>
    <row r="14" spans="1:5" s="257" customFormat="1" ht="29.25" customHeight="1">
      <c r="A14" s="321" t="s">
        <v>407</v>
      </c>
      <c r="B14" s="313" t="s">
        <v>318</v>
      </c>
      <c r="C14" s="357" t="s">
        <v>319</v>
      </c>
      <c r="D14" s="358"/>
      <c r="E14" s="52">
        <f>E15</f>
        <v>-27013.699999999997</v>
      </c>
    </row>
    <row r="15" spans="1:5" s="257" customFormat="1" ht="30" customHeight="1">
      <c r="A15" s="321" t="s">
        <v>407</v>
      </c>
      <c r="B15" s="313" t="s">
        <v>320</v>
      </c>
      <c r="C15" s="357" t="s">
        <v>321</v>
      </c>
      <c r="D15" s="358"/>
      <c r="E15" s="52">
        <f>-Доходы!S96</f>
        <v>-27013.699999999997</v>
      </c>
    </row>
    <row r="16" spans="1:5" s="320" customFormat="1" ht="17.25" customHeight="1">
      <c r="A16" s="318" t="s">
        <v>407</v>
      </c>
      <c r="B16" s="319" t="s">
        <v>322</v>
      </c>
      <c r="C16" s="355" t="s">
        <v>323</v>
      </c>
      <c r="D16" s="356"/>
      <c r="E16" s="236">
        <f>E17</f>
        <v>28258.30058</v>
      </c>
    </row>
    <row r="17" spans="1:5" s="257" customFormat="1" ht="25.5" customHeight="1">
      <c r="A17" s="321" t="s">
        <v>407</v>
      </c>
      <c r="B17" s="313" t="s">
        <v>324</v>
      </c>
      <c r="C17" s="357" t="s">
        <v>325</v>
      </c>
      <c r="D17" s="358"/>
      <c r="E17" s="343">
        <f>E18</f>
        <v>28258.30058</v>
      </c>
    </row>
    <row r="18" spans="1:5" s="257" customFormat="1" ht="29.25" customHeight="1">
      <c r="A18" s="321" t="s">
        <v>407</v>
      </c>
      <c r="B18" s="313" t="s">
        <v>326</v>
      </c>
      <c r="C18" s="357" t="s">
        <v>327</v>
      </c>
      <c r="D18" s="358"/>
      <c r="E18" s="343">
        <f>E19</f>
        <v>28258.30058</v>
      </c>
    </row>
    <row r="19" spans="1:5" s="257" customFormat="1" ht="31.5" customHeight="1">
      <c r="A19" s="321" t="s">
        <v>407</v>
      </c>
      <c r="B19" s="313" t="s">
        <v>328</v>
      </c>
      <c r="C19" s="357" t="s">
        <v>329</v>
      </c>
      <c r="D19" s="358"/>
      <c r="E19" s="343">
        <f>'расх 17 г'!Y253</f>
        <v>28258.30058</v>
      </c>
    </row>
    <row r="20" spans="1:2" ht="15.75">
      <c r="A20" s="2"/>
      <c r="B20" s="2"/>
    </row>
    <row r="21" spans="1:2" ht="15.75">
      <c r="A21" s="2"/>
      <c r="B21" s="2"/>
    </row>
    <row r="22" spans="1:2" ht="15.75">
      <c r="A22" s="2"/>
      <c r="B22" s="2"/>
    </row>
    <row r="23" spans="1:5" ht="15.75">
      <c r="A23" s="2"/>
      <c r="B23" s="2"/>
      <c r="E23" s="72"/>
    </row>
    <row r="24" spans="1:2" ht="15.75">
      <c r="A24" s="2"/>
      <c r="B24" s="2"/>
    </row>
    <row r="25" spans="1:2" ht="15.75">
      <c r="A25" s="2"/>
      <c r="B25" s="2"/>
    </row>
    <row r="26" spans="1:2" ht="15.75">
      <c r="A26" s="2"/>
      <c r="B26" s="2"/>
    </row>
    <row r="27" spans="1:2" ht="15.75">
      <c r="A27" s="2"/>
      <c r="B27" s="2"/>
    </row>
    <row r="28" spans="1:2" ht="15.75">
      <c r="A28" s="2"/>
      <c r="B28" s="2"/>
    </row>
    <row r="29" spans="1:2" ht="15.75">
      <c r="A29" s="2"/>
      <c r="B29" s="2"/>
    </row>
    <row r="30" spans="1:2" ht="15.75">
      <c r="A30" s="2"/>
      <c r="B30" s="2"/>
    </row>
    <row r="31" spans="1:2" ht="15.75">
      <c r="A31" s="2"/>
      <c r="B31" s="2"/>
    </row>
    <row r="32" spans="1:2" ht="15.75">
      <c r="A32" s="2"/>
      <c r="B32" s="2"/>
    </row>
    <row r="33" spans="1:2" ht="15.75">
      <c r="A33" s="2"/>
      <c r="B33" s="2"/>
    </row>
    <row r="34" spans="1:2" ht="15.75">
      <c r="A34" s="2"/>
      <c r="B34" s="2"/>
    </row>
    <row r="35" spans="1:2" ht="15.75">
      <c r="A35" s="2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</sheetData>
  <mergeCells count="16">
    <mergeCell ref="C17:D17"/>
    <mergeCell ref="C18:D18"/>
    <mergeCell ref="C19:D19"/>
    <mergeCell ref="C13:D13"/>
    <mergeCell ref="C14:D14"/>
    <mergeCell ref="C15:D15"/>
    <mergeCell ref="C16:D16"/>
    <mergeCell ref="C9:D9"/>
    <mergeCell ref="C10:D10"/>
    <mergeCell ref="C11:D11"/>
    <mergeCell ref="C12:D12"/>
    <mergeCell ref="D3:E3"/>
    <mergeCell ref="A5:E5"/>
    <mergeCell ref="A7:B7"/>
    <mergeCell ref="C7:D8"/>
    <mergeCell ref="E7:E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1"/>
  <sheetViews>
    <sheetView view="pageBreakPreview" zoomScaleSheetLayoutView="100" workbookViewId="0" topLeftCell="A1">
      <selection activeCell="V7" sqref="V7"/>
    </sheetView>
  </sheetViews>
  <sheetFormatPr defaultColWidth="9.00390625" defaultRowHeight="12.75"/>
  <cols>
    <col min="1" max="1" width="4.00390625" style="21" customWidth="1"/>
    <col min="2" max="2" width="6.00390625" style="21" customWidth="1"/>
    <col min="3" max="3" width="3.375" style="21" customWidth="1"/>
    <col min="4" max="4" width="4.375" style="21" customWidth="1"/>
    <col min="5" max="5" width="4.125" style="21" customWidth="1"/>
    <col min="6" max="6" width="56.75390625" style="21" customWidth="1"/>
    <col min="7" max="18" width="12.25390625" style="21" hidden="1" customWidth="1"/>
    <col min="19" max="19" width="13.00390625" style="21" customWidth="1"/>
    <col min="20" max="16384" width="9.125" style="21" customWidth="1"/>
  </cols>
  <sheetData>
    <row r="1" spans="1:7" s="1" customFormat="1" ht="15.75">
      <c r="A1" s="252"/>
      <c r="B1" s="252"/>
      <c r="C1" s="253"/>
      <c r="D1" s="253"/>
      <c r="E1" s="254"/>
      <c r="F1" s="364" t="s">
        <v>469</v>
      </c>
      <c r="G1" s="364"/>
    </row>
    <row r="2" spans="1:20" s="1" customFormat="1" ht="15.75">
      <c r="A2" s="252"/>
      <c r="B2" s="252"/>
      <c r="C2" s="253"/>
      <c r="D2" s="253"/>
      <c r="E2" s="254"/>
      <c r="F2" s="256" t="s">
        <v>468</v>
      </c>
      <c r="G2" s="256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</row>
    <row r="3" spans="1:23" s="1" customFormat="1" ht="15.75">
      <c r="A3" s="252"/>
      <c r="B3" s="252"/>
      <c r="C3" s="253"/>
      <c r="D3" s="253"/>
      <c r="E3" s="254"/>
      <c r="F3" s="365" t="s">
        <v>470</v>
      </c>
      <c r="G3" s="365"/>
      <c r="W3" s="344"/>
    </row>
    <row r="4" spans="1:5" s="1" customFormat="1" ht="15.75">
      <c r="A4" s="252"/>
      <c r="B4" s="252"/>
      <c r="C4" s="253"/>
      <c r="D4" s="253"/>
      <c r="E4" s="254"/>
    </row>
    <row r="5" s="1" customFormat="1" ht="12.75" customHeight="1"/>
    <row r="6" spans="1:17" s="1" customFormat="1" ht="16.5" customHeight="1">
      <c r="A6" s="366" t="s">
        <v>125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</row>
    <row r="7" spans="1:6" ht="12.75">
      <c r="A7" s="258"/>
      <c r="B7" s="258"/>
      <c r="C7" s="258"/>
      <c r="D7" s="258"/>
      <c r="E7" s="258"/>
      <c r="F7" s="258"/>
    </row>
    <row r="8" spans="1:19" ht="39" customHeight="1">
      <c r="A8" s="352"/>
      <c r="B8" s="352"/>
      <c r="C8" s="352"/>
      <c r="D8" s="352"/>
      <c r="E8" s="352"/>
      <c r="F8" s="260" t="s">
        <v>138</v>
      </c>
      <c r="G8" s="99" t="s">
        <v>451</v>
      </c>
      <c r="H8" s="99" t="s">
        <v>405</v>
      </c>
      <c r="I8" s="99" t="s">
        <v>451</v>
      </c>
      <c r="J8" s="99" t="s">
        <v>330</v>
      </c>
      <c r="K8" s="99" t="s">
        <v>451</v>
      </c>
      <c r="L8" s="99" t="s">
        <v>98</v>
      </c>
      <c r="M8" s="99" t="s">
        <v>451</v>
      </c>
      <c r="N8" s="99" t="s">
        <v>120</v>
      </c>
      <c r="O8" s="99" t="s">
        <v>451</v>
      </c>
      <c r="P8" s="99" t="s">
        <v>121</v>
      </c>
      <c r="Q8" s="99" t="s">
        <v>451</v>
      </c>
      <c r="R8" s="99" t="s">
        <v>463</v>
      </c>
      <c r="S8" s="99" t="s">
        <v>451</v>
      </c>
    </row>
    <row r="9" spans="1:19" s="261" customFormat="1" ht="12.75">
      <c r="A9" s="359">
        <v>1</v>
      </c>
      <c r="B9" s="359"/>
      <c r="C9" s="359"/>
      <c r="D9" s="359"/>
      <c r="E9" s="359"/>
      <c r="F9" s="22">
        <v>2</v>
      </c>
      <c r="G9" s="22">
        <v>3</v>
      </c>
      <c r="H9" s="22">
        <v>3</v>
      </c>
      <c r="I9" s="22">
        <v>3</v>
      </c>
      <c r="J9" s="22">
        <v>3</v>
      </c>
      <c r="K9" s="22">
        <v>3</v>
      </c>
      <c r="L9" s="22">
        <v>3</v>
      </c>
      <c r="M9" s="22">
        <v>3</v>
      </c>
      <c r="N9" s="22">
        <v>3</v>
      </c>
      <c r="O9" s="22">
        <v>3</v>
      </c>
      <c r="P9" s="22">
        <v>3</v>
      </c>
      <c r="Q9" s="22">
        <v>3</v>
      </c>
      <c r="R9" s="22">
        <v>3</v>
      </c>
      <c r="S9" s="22">
        <v>3</v>
      </c>
    </row>
    <row r="10" spans="1:19" s="23" customFormat="1" ht="12.75">
      <c r="A10" s="262"/>
      <c r="B10" s="262"/>
      <c r="C10" s="262"/>
      <c r="D10" s="262"/>
      <c r="E10" s="262"/>
      <c r="F10" s="263" t="s">
        <v>139</v>
      </c>
      <c r="G10" s="264">
        <f aca="true" t="shared" si="0" ref="G10:M10">G11+G17+G23+G27+G35+G42+G47+G57+G69</f>
        <v>15310</v>
      </c>
      <c r="H10" s="264">
        <f t="shared" si="0"/>
        <v>0</v>
      </c>
      <c r="I10" s="264">
        <f t="shared" si="0"/>
        <v>15310</v>
      </c>
      <c r="J10" s="264">
        <f t="shared" si="0"/>
        <v>0</v>
      </c>
      <c r="K10" s="264">
        <f t="shared" si="0"/>
        <v>15310</v>
      </c>
      <c r="L10" s="264">
        <f t="shared" si="0"/>
        <v>0</v>
      </c>
      <c r="M10" s="264">
        <f t="shared" si="0"/>
        <v>15310</v>
      </c>
      <c r="N10" s="264">
        <f aca="true" t="shared" si="1" ref="N10:S10">N11+N17+N23+N27+N35+N42+N47+N57+N69</f>
        <v>1065</v>
      </c>
      <c r="O10" s="264">
        <f t="shared" si="1"/>
        <v>16375</v>
      </c>
      <c r="P10" s="264">
        <f t="shared" si="1"/>
        <v>0</v>
      </c>
      <c r="Q10" s="264">
        <f t="shared" si="1"/>
        <v>16375</v>
      </c>
      <c r="R10" s="264">
        <f t="shared" si="1"/>
        <v>0</v>
      </c>
      <c r="S10" s="264">
        <f t="shared" si="1"/>
        <v>16375</v>
      </c>
    </row>
    <row r="11" spans="1:19" s="23" customFormat="1" ht="12.75">
      <c r="A11" s="262" t="s">
        <v>140</v>
      </c>
      <c r="B11" s="262" t="s">
        <v>141</v>
      </c>
      <c r="C11" s="262" t="s">
        <v>142</v>
      </c>
      <c r="D11" s="262" t="s">
        <v>143</v>
      </c>
      <c r="E11" s="262" t="s">
        <v>144</v>
      </c>
      <c r="F11" s="263" t="s">
        <v>145</v>
      </c>
      <c r="G11" s="264">
        <f aca="true" t="shared" si="2" ref="G11:S11">G12</f>
        <v>6430</v>
      </c>
      <c r="H11" s="264">
        <f t="shared" si="2"/>
        <v>0</v>
      </c>
      <c r="I11" s="264">
        <f t="shared" si="2"/>
        <v>6430</v>
      </c>
      <c r="J11" s="264">
        <f t="shared" si="2"/>
        <v>0</v>
      </c>
      <c r="K11" s="264">
        <f t="shared" si="2"/>
        <v>6430</v>
      </c>
      <c r="L11" s="264">
        <f t="shared" si="2"/>
        <v>0</v>
      </c>
      <c r="M11" s="264">
        <f t="shared" si="2"/>
        <v>6430</v>
      </c>
      <c r="N11" s="264">
        <f t="shared" si="2"/>
        <v>0</v>
      </c>
      <c r="O11" s="264">
        <f t="shared" si="2"/>
        <v>6430</v>
      </c>
      <c r="P11" s="264">
        <f t="shared" si="2"/>
        <v>0</v>
      </c>
      <c r="Q11" s="264">
        <f t="shared" si="2"/>
        <v>6430</v>
      </c>
      <c r="R11" s="264">
        <f t="shared" si="2"/>
        <v>0</v>
      </c>
      <c r="S11" s="264">
        <f t="shared" si="2"/>
        <v>6430</v>
      </c>
    </row>
    <row r="12" spans="1:19" s="23" customFormat="1" ht="12.75">
      <c r="A12" s="24" t="s">
        <v>140</v>
      </c>
      <c r="B12" s="24" t="s">
        <v>146</v>
      </c>
      <c r="C12" s="24" t="s">
        <v>46</v>
      </c>
      <c r="D12" s="24" t="s">
        <v>143</v>
      </c>
      <c r="E12" s="24" t="s">
        <v>96</v>
      </c>
      <c r="F12" s="265" t="s">
        <v>147</v>
      </c>
      <c r="G12" s="266">
        <f aca="true" t="shared" si="3" ref="G12:M12">G13+G15+G14+G16</f>
        <v>6430</v>
      </c>
      <c r="H12" s="266">
        <f t="shared" si="3"/>
        <v>0</v>
      </c>
      <c r="I12" s="266">
        <f t="shared" si="3"/>
        <v>6430</v>
      </c>
      <c r="J12" s="266">
        <f t="shared" si="3"/>
        <v>0</v>
      </c>
      <c r="K12" s="266">
        <f t="shared" si="3"/>
        <v>6430</v>
      </c>
      <c r="L12" s="266">
        <f t="shared" si="3"/>
        <v>0</v>
      </c>
      <c r="M12" s="266">
        <f t="shared" si="3"/>
        <v>6430</v>
      </c>
      <c r="N12" s="266">
        <f aca="true" t="shared" si="4" ref="N12:S12">N13+N15+N14+N16</f>
        <v>0</v>
      </c>
      <c r="O12" s="266">
        <f t="shared" si="4"/>
        <v>6430</v>
      </c>
      <c r="P12" s="266">
        <f t="shared" si="4"/>
        <v>0</v>
      </c>
      <c r="Q12" s="266">
        <f t="shared" si="4"/>
        <v>6430</v>
      </c>
      <c r="R12" s="266">
        <f t="shared" si="4"/>
        <v>0</v>
      </c>
      <c r="S12" s="266">
        <f t="shared" si="4"/>
        <v>6430</v>
      </c>
    </row>
    <row r="13" spans="1:19" s="268" customFormat="1" ht="54" customHeight="1">
      <c r="A13" s="25" t="s">
        <v>140</v>
      </c>
      <c r="B13" s="25" t="s">
        <v>148</v>
      </c>
      <c r="C13" s="25" t="s">
        <v>46</v>
      </c>
      <c r="D13" s="25" t="s">
        <v>143</v>
      </c>
      <c r="E13" s="25" t="s">
        <v>96</v>
      </c>
      <c r="F13" s="26" t="s">
        <v>149</v>
      </c>
      <c r="G13" s="267">
        <v>6380</v>
      </c>
      <c r="H13" s="267"/>
      <c r="I13" s="267">
        <f>G13+H13</f>
        <v>6380</v>
      </c>
      <c r="J13" s="267"/>
      <c r="K13" s="267">
        <f>I13+J13</f>
        <v>6380</v>
      </c>
      <c r="L13" s="267"/>
      <c r="M13" s="267">
        <f>K13+L13</f>
        <v>6380</v>
      </c>
      <c r="N13" s="267">
        <v>-70</v>
      </c>
      <c r="O13" s="267">
        <f>M13+N13</f>
        <v>6310</v>
      </c>
      <c r="P13" s="267">
        <v>-31.5</v>
      </c>
      <c r="Q13" s="267">
        <f>O13+P13</f>
        <v>6278.5</v>
      </c>
      <c r="R13" s="267">
        <v>-13</v>
      </c>
      <c r="S13" s="267">
        <f>Q13+R13</f>
        <v>6265.5</v>
      </c>
    </row>
    <row r="14" spans="1:19" ht="80.25" customHeight="1">
      <c r="A14" s="25" t="s">
        <v>140</v>
      </c>
      <c r="B14" s="25" t="s">
        <v>150</v>
      </c>
      <c r="C14" s="25" t="s">
        <v>46</v>
      </c>
      <c r="D14" s="25" t="s">
        <v>143</v>
      </c>
      <c r="E14" s="25" t="s">
        <v>96</v>
      </c>
      <c r="F14" s="269" t="s">
        <v>151</v>
      </c>
      <c r="G14" s="267">
        <v>40</v>
      </c>
      <c r="H14" s="267"/>
      <c r="I14" s="267">
        <f>G14+H14</f>
        <v>40</v>
      </c>
      <c r="J14" s="267"/>
      <c r="K14" s="267">
        <f>I14+J14</f>
        <v>40</v>
      </c>
      <c r="L14" s="267"/>
      <c r="M14" s="267">
        <f>K14+L14</f>
        <v>40</v>
      </c>
      <c r="N14" s="267">
        <v>40</v>
      </c>
      <c r="O14" s="267">
        <f>M14+N14</f>
        <v>80</v>
      </c>
      <c r="P14" s="267">
        <v>31</v>
      </c>
      <c r="Q14" s="267">
        <f>O14+P14</f>
        <v>111</v>
      </c>
      <c r="R14" s="267">
        <v>4</v>
      </c>
      <c r="S14" s="267">
        <f>Q14+R14</f>
        <v>115</v>
      </c>
    </row>
    <row r="15" spans="1:19" ht="39.75" customHeight="1">
      <c r="A15" s="25" t="s">
        <v>140</v>
      </c>
      <c r="B15" s="25" t="s">
        <v>152</v>
      </c>
      <c r="C15" s="25" t="s">
        <v>46</v>
      </c>
      <c r="D15" s="25" t="s">
        <v>143</v>
      </c>
      <c r="E15" s="25" t="s">
        <v>96</v>
      </c>
      <c r="F15" s="270" t="s">
        <v>153</v>
      </c>
      <c r="G15" s="267">
        <v>10</v>
      </c>
      <c r="H15" s="267"/>
      <c r="I15" s="267">
        <f>G15+H15</f>
        <v>10</v>
      </c>
      <c r="J15" s="267"/>
      <c r="K15" s="267">
        <f>I15+J15</f>
        <v>10</v>
      </c>
      <c r="L15" s="267"/>
      <c r="M15" s="267">
        <f>K15+L15</f>
        <v>10</v>
      </c>
      <c r="N15" s="267">
        <v>30</v>
      </c>
      <c r="O15" s="267">
        <f>M15+N15</f>
        <v>40</v>
      </c>
      <c r="P15" s="267"/>
      <c r="Q15" s="267">
        <f>O15+P15</f>
        <v>40</v>
      </c>
      <c r="R15" s="267">
        <v>1</v>
      </c>
      <c r="S15" s="267">
        <f>Q15+R15</f>
        <v>41</v>
      </c>
    </row>
    <row r="16" spans="1:19" ht="69" customHeight="1">
      <c r="A16" s="25" t="s">
        <v>140</v>
      </c>
      <c r="B16" s="25" t="s">
        <v>154</v>
      </c>
      <c r="C16" s="25" t="s">
        <v>46</v>
      </c>
      <c r="D16" s="25" t="s">
        <v>143</v>
      </c>
      <c r="E16" s="25" t="s">
        <v>96</v>
      </c>
      <c r="F16" s="270" t="s">
        <v>155</v>
      </c>
      <c r="G16" s="267">
        <v>0</v>
      </c>
      <c r="H16" s="267">
        <v>0</v>
      </c>
      <c r="I16" s="267">
        <v>0</v>
      </c>
      <c r="J16" s="267">
        <v>0</v>
      </c>
      <c r="K16" s="267">
        <v>0</v>
      </c>
      <c r="L16" s="267">
        <v>0</v>
      </c>
      <c r="M16" s="267">
        <v>0</v>
      </c>
      <c r="N16" s="267">
        <v>0</v>
      </c>
      <c r="O16" s="267">
        <v>0</v>
      </c>
      <c r="P16" s="267">
        <v>0.5</v>
      </c>
      <c r="Q16" s="267">
        <f>O16+P16</f>
        <v>0.5</v>
      </c>
      <c r="R16" s="267">
        <v>8</v>
      </c>
      <c r="S16" s="267">
        <f>Q16+R16</f>
        <v>8.5</v>
      </c>
    </row>
    <row r="17" spans="1:19" s="272" customFormat="1" ht="27.75" customHeight="1">
      <c r="A17" s="262" t="s">
        <v>156</v>
      </c>
      <c r="B17" s="262" t="s">
        <v>141</v>
      </c>
      <c r="C17" s="262" t="s">
        <v>142</v>
      </c>
      <c r="D17" s="262" t="s">
        <v>143</v>
      </c>
      <c r="E17" s="262" t="s">
        <v>144</v>
      </c>
      <c r="F17" s="271" t="s">
        <v>157</v>
      </c>
      <c r="G17" s="264">
        <f aca="true" t="shared" si="5" ref="G17:S17">G18</f>
        <v>1753</v>
      </c>
      <c r="H17" s="264">
        <f t="shared" si="5"/>
        <v>0</v>
      </c>
      <c r="I17" s="264">
        <f t="shared" si="5"/>
        <v>1753</v>
      </c>
      <c r="J17" s="264">
        <f t="shared" si="5"/>
        <v>0</v>
      </c>
      <c r="K17" s="264">
        <f t="shared" si="5"/>
        <v>1753</v>
      </c>
      <c r="L17" s="264">
        <f t="shared" si="5"/>
        <v>0</v>
      </c>
      <c r="M17" s="264">
        <f t="shared" si="5"/>
        <v>1753</v>
      </c>
      <c r="N17" s="264">
        <f t="shared" si="5"/>
        <v>0</v>
      </c>
      <c r="O17" s="264">
        <f t="shared" si="5"/>
        <v>1753</v>
      </c>
      <c r="P17" s="264">
        <f t="shared" si="5"/>
        <v>0</v>
      </c>
      <c r="Q17" s="264">
        <f t="shared" si="5"/>
        <v>1753</v>
      </c>
      <c r="R17" s="264">
        <f t="shared" si="5"/>
        <v>0</v>
      </c>
      <c r="S17" s="264">
        <f t="shared" si="5"/>
        <v>1753</v>
      </c>
    </row>
    <row r="18" spans="1:19" ht="27" customHeight="1">
      <c r="A18" s="24" t="s">
        <v>156</v>
      </c>
      <c r="B18" s="24" t="s">
        <v>146</v>
      </c>
      <c r="C18" s="24" t="s">
        <v>46</v>
      </c>
      <c r="D18" s="24" t="s">
        <v>143</v>
      </c>
      <c r="E18" s="24" t="s">
        <v>96</v>
      </c>
      <c r="F18" s="273" t="s">
        <v>158</v>
      </c>
      <c r="G18" s="266">
        <f aca="true" t="shared" si="6" ref="G18:M18">G19+G20+G21+G22</f>
        <v>1753</v>
      </c>
      <c r="H18" s="266">
        <f t="shared" si="6"/>
        <v>0</v>
      </c>
      <c r="I18" s="266">
        <f t="shared" si="6"/>
        <v>1753</v>
      </c>
      <c r="J18" s="266">
        <f t="shared" si="6"/>
        <v>0</v>
      </c>
      <c r="K18" s="266">
        <f t="shared" si="6"/>
        <v>1753</v>
      </c>
      <c r="L18" s="266">
        <f t="shared" si="6"/>
        <v>0</v>
      </c>
      <c r="M18" s="266">
        <f t="shared" si="6"/>
        <v>1753</v>
      </c>
      <c r="N18" s="266">
        <f aca="true" t="shared" si="7" ref="N18:S18">N19+N20+N21+N22</f>
        <v>0</v>
      </c>
      <c r="O18" s="266">
        <f t="shared" si="7"/>
        <v>1753</v>
      </c>
      <c r="P18" s="266">
        <f t="shared" si="7"/>
        <v>0</v>
      </c>
      <c r="Q18" s="266">
        <f t="shared" si="7"/>
        <v>1753</v>
      </c>
      <c r="R18" s="266">
        <f t="shared" si="7"/>
        <v>0</v>
      </c>
      <c r="S18" s="266">
        <f t="shared" si="7"/>
        <v>1753</v>
      </c>
    </row>
    <row r="19" spans="1:19" ht="51">
      <c r="A19" s="274" t="s">
        <v>156</v>
      </c>
      <c r="B19" s="274" t="s">
        <v>159</v>
      </c>
      <c r="C19" s="28" t="s">
        <v>46</v>
      </c>
      <c r="D19" s="28" t="s">
        <v>143</v>
      </c>
      <c r="E19" s="28" t="s">
        <v>96</v>
      </c>
      <c r="F19" s="270" t="s">
        <v>160</v>
      </c>
      <c r="G19" s="267">
        <v>598.6</v>
      </c>
      <c r="H19" s="267"/>
      <c r="I19" s="267">
        <f>G19+H19</f>
        <v>598.6</v>
      </c>
      <c r="J19" s="267"/>
      <c r="K19" s="267">
        <f>I19+J19</f>
        <v>598.6</v>
      </c>
      <c r="L19" s="267"/>
      <c r="M19" s="267">
        <f>K19+L19</f>
        <v>598.6</v>
      </c>
      <c r="N19" s="267"/>
      <c r="O19" s="267">
        <f>M19+N19</f>
        <v>598.6</v>
      </c>
      <c r="P19" s="267"/>
      <c r="Q19" s="267">
        <f>O19+P19</f>
        <v>598.6</v>
      </c>
      <c r="R19" s="267"/>
      <c r="S19" s="267">
        <f>Q19+R19</f>
        <v>598.6</v>
      </c>
    </row>
    <row r="20" spans="1:19" ht="63.75">
      <c r="A20" s="274" t="s">
        <v>156</v>
      </c>
      <c r="B20" s="274" t="s">
        <v>161</v>
      </c>
      <c r="C20" s="28" t="s">
        <v>46</v>
      </c>
      <c r="D20" s="28" t="s">
        <v>143</v>
      </c>
      <c r="E20" s="28" t="s">
        <v>96</v>
      </c>
      <c r="F20" s="275" t="s">
        <v>162</v>
      </c>
      <c r="G20" s="267">
        <v>6</v>
      </c>
      <c r="H20" s="267"/>
      <c r="I20" s="267">
        <f>G20+H20</f>
        <v>6</v>
      </c>
      <c r="J20" s="267"/>
      <c r="K20" s="267">
        <f>I20+J20</f>
        <v>6</v>
      </c>
      <c r="L20" s="267"/>
      <c r="M20" s="267">
        <f>K20+L20</f>
        <v>6</v>
      </c>
      <c r="N20" s="267"/>
      <c r="O20" s="267">
        <f>M20+N20</f>
        <v>6</v>
      </c>
      <c r="P20" s="267"/>
      <c r="Q20" s="267">
        <f>O20+P20</f>
        <v>6</v>
      </c>
      <c r="R20" s="267"/>
      <c r="S20" s="267">
        <f>Q20+R20</f>
        <v>6</v>
      </c>
    </row>
    <row r="21" spans="1:19" ht="51">
      <c r="A21" s="274" t="s">
        <v>156</v>
      </c>
      <c r="B21" s="274" t="s">
        <v>163</v>
      </c>
      <c r="C21" s="28" t="s">
        <v>46</v>
      </c>
      <c r="D21" s="28" t="s">
        <v>143</v>
      </c>
      <c r="E21" s="28" t="s">
        <v>96</v>
      </c>
      <c r="F21" s="270" t="s">
        <v>164</v>
      </c>
      <c r="G21" s="267">
        <f>1268.1-119.7</f>
        <v>1148.3999999999999</v>
      </c>
      <c r="H21" s="267"/>
      <c r="I21" s="267">
        <f>G21+H21</f>
        <v>1148.3999999999999</v>
      </c>
      <c r="J21" s="267"/>
      <c r="K21" s="267">
        <f>I21+J21</f>
        <v>1148.3999999999999</v>
      </c>
      <c r="L21" s="267"/>
      <c r="M21" s="267">
        <f>K21+L21</f>
        <v>1148.3999999999999</v>
      </c>
      <c r="N21" s="267"/>
      <c r="O21" s="267">
        <f>M21+N21</f>
        <v>1148.3999999999999</v>
      </c>
      <c r="P21" s="267"/>
      <c r="Q21" s="267">
        <f>O21+P21</f>
        <v>1148.3999999999999</v>
      </c>
      <c r="R21" s="267"/>
      <c r="S21" s="267">
        <f>Q21+R21</f>
        <v>1148.3999999999999</v>
      </c>
    </row>
    <row r="22" spans="1:19" ht="51" hidden="1">
      <c r="A22" s="28" t="s">
        <v>156</v>
      </c>
      <c r="B22" s="274" t="s">
        <v>165</v>
      </c>
      <c r="C22" s="28" t="s">
        <v>46</v>
      </c>
      <c r="D22" s="28" t="s">
        <v>143</v>
      </c>
      <c r="E22" s="28" t="s">
        <v>96</v>
      </c>
      <c r="F22" s="270" t="s">
        <v>166</v>
      </c>
      <c r="G22" s="267">
        <v>0</v>
      </c>
      <c r="H22" s="267">
        <v>0</v>
      </c>
      <c r="I22" s="267">
        <v>0</v>
      </c>
      <c r="J22" s="267">
        <v>0</v>
      </c>
      <c r="K22" s="267">
        <v>0</v>
      </c>
      <c r="L22" s="267">
        <v>0</v>
      </c>
      <c r="M22" s="267">
        <v>0</v>
      </c>
      <c r="N22" s="267">
        <v>0</v>
      </c>
      <c r="O22" s="267">
        <v>0</v>
      </c>
      <c r="P22" s="267">
        <v>0</v>
      </c>
      <c r="Q22" s="267">
        <v>0</v>
      </c>
      <c r="R22" s="267">
        <v>0</v>
      </c>
      <c r="S22" s="267">
        <v>0</v>
      </c>
    </row>
    <row r="23" spans="1:19" ht="12.75" customHeight="1">
      <c r="A23" s="262" t="s">
        <v>167</v>
      </c>
      <c r="B23" s="262" t="s">
        <v>141</v>
      </c>
      <c r="C23" s="262" t="s">
        <v>142</v>
      </c>
      <c r="D23" s="262" t="s">
        <v>143</v>
      </c>
      <c r="E23" s="262" t="s">
        <v>144</v>
      </c>
      <c r="F23" s="276" t="s">
        <v>168</v>
      </c>
      <c r="G23" s="264">
        <f aca="true" t="shared" si="8" ref="G23:S23">G24</f>
        <v>16</v>
      </c>
      <c r="H23" s="264">
        <f t="shared" si="8"/>
        <v>0</v>
      </c>
      <c r="I23" s="264">
        <f t="shared" si="8"/>
        <v>16</v>
      </c>
      <c r="J23" s="264">
        <f t="shared" si="8"/>
        <v>0</v>
      </c>
      <c r="K23" s="264">
        <f t="shared" si="8"/>
        <v>16</v>
      </c>
      <c r="L23" s="264">
        <f t="shared" si="8"/>
        <v>0</v>
      </c>
      <c r="M23" s="264">
        <f t="shared" si="8"/>
        <v>16</v>
      </c>
      <c r="N23" s="264">
        <f t="shared" si="8"/>
        <v>0</v>
      </c>
      <c r="O23" s="264">
        <f t="shared" si="8"/>
        <v>16</v>
      </c>
      <c r="P23" s="264">
        <f t="shared" si="8"/>
        <v>0</v>
      </c>
      <c r="Q23" s="264">
        <f t="shared" si="8"/>
        <v>16</v>
      </c>
      <c r="R23" s="264">
        <f t="shared" si="8"/>
        <v>0</v>
      </c>
      <c r="S23" s="264">
        <f t="shared" si="8"/>
        <v>16</v>
      </c>
    </row>
    <row r="24" spans="1:19" s="278" customFormat="1" ht="13.5" customHeight="1">
      <c r="A24" s="277" t="s">
        <v>167</v>
      </c>
      <c r="B24" s="277" t="s">
        <v>169</v>
      </c>
      <c r="C24" s="277" t="s">
        <v>46</v>
      </c>
      <c r="D24" s="277" t="s">
        <v>143</v>
      </c>
      <c r="E24" s="277" t="s">
        <v>96</v>
      </c>
      <c r="F24" s="273" t="s">
        <v>170</v>
      </c>
      <c r="G24" s="266">
        <f aca="true" t="shared" si="9" ref="G24:M24">G25+G26</f>
        <v>16</v>
      </c>
      <c r="H24" s="266">
        <f t="shared" si="9"/>
        <v>0</v>
      </c>
      <c r="I24" s="266">
        <f t="shared" si="9"/>
        <v>16</v>
      </c>
      <c r="J24" s="266">
        <f t="shared" si="9"/>
        <v>0</v>
      </c>
      <c r="K24" s="266">
        <f t="shared" si="9"/>
        <v>16</v>
      </c>
      <c r="L24" s="266">
        <f t="shared" si="9"/>
        <v>0</v>
      </c>
      <c r="M24" s="266">
        <f t="shared" si="9"/>
        <v>16</v>
      </c>
      <c r="N24" s="266">
        <f aca="true" t="shared" si="10" ref="N24:S24">N25+N26</f>
        <v>0</v>
      </c>
      <c r="O24" s="266">
        <f t="shared" si="10"/>
        <v>16</v>
      </c>
      <c r="P24" s="266">
        <f t="shared" si="10"/>
        <v>0</v>
      </c>
      <c r="Q24" s="266">
        <f t="shared" si="10"/>
        <v>16</v>
      </c>
      <c r="R24" s="266">
        <f t="shared" si="10"/>
        <v>0</v>
      </c>
      <c r="S24" s="266">
        <f t="shared" si="10"/>
        <v>16</v>
      </c>
    </row>
    <row r="25" spans="1:19" s="278" customFormat="1" ht="13.5">
      <c r="A25" s="279" t="s">
        <v>167</v>
      </c>
      <c r="B25" s="279" t="s">
        <v>171</v>
      </c>
      <c r="C25" s="279" t="s">
        <v>46</v>
      </c>
      <c r="D25" s="279" t="s">
        <v>143</v>
      </c>
      <c r="E25" s="279" t="s">
        <v>96</v>
      </c>
      <c r="F25" s="270" t="s">
        <v>170</v>
      </c>
      <c r="G25" s="267">
        <v>16</v>
      </c>
      <c r="H25" s="267"/>
      <c r="I25" s="267">
        <f>G25+H25</f>
        <v>16</v>
      </c>
      <c r="J25" s="267"/>
      <c r="K25" s="267">
        <f>I25+J25</f>
        <v>16</v>
      </c>
      <c r="L25" s="267"/>
      <c r="M25" s="267">
        <f>K25+L25</f>
        <v>16</v>
      </c>
      <c r="N25" s="267"/>
      <c r="O25" s="267">
        <f>M25+N25</f>
        <v>16</v>
      </c>
      <c r="P25" s="267"/>
      <c r="Q25" s="267">
        <f>O25+P25</f>
        <v>16</v>
      </c>
      <c r="R25" s="267"/>
      <c r="S25" s="267">
        <f>Q25+R25</f>
        <v>16</v>
      </c>
    </row>
    <row r="26" spans="1:19" s="280" customFormat="1" ht="24" customHeight="1" hidden="1">
      <c r="A26" s="279" t="s">
        <v>167</v>
      </c>
      <c r="B26" s="279" t="s">
        <v>172</v>
      </c>
      <c r="C26" s="279" t="s">
        <v>46</v>
      </c>
      <c r="D26" s="279" t="s">
        <v>143</v>
      </c>
      <c r="E26" s="279" t="s">
        <v>96</v>
      </c>
      <c r="F26" s="270" t="s">
        <v>173</v>
      </c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</row>
    <row r="27" spans="1:19" ht="15" customHeight="1">
      <c r="A27" s="262" t="s">
        <v>174</v>
      </c>
      <c r="B27" s="262" t="s">
        <v>141</v>
      </c>
      <c r="C27" s="262" t="s">
        <v>142</v>
      </c>
      <c r="D27" s="262" t="s">
        <v>143</v>
      </c>
      <c r="E27" s="262" t="s">
        <v>144</v>
      </c>
      <c r="F27" s="263" t="s">
        <v>175</v>
      </c>
      <c r="G27" s="264">
        <f aca="true" t="shared" si="11" ref="G27:M27">G28+G29</f>
        <v>3950</v>
      </c>
      <c r="H27" s="264">
        <f t="shared" si="11"/>
        <v>0</v>
      </c>
      <c r="I27" s="264">
        <f t="shared" si="11"/>
        <v>3950</v>
      </c>
      <c r="J27" s="264">
        <f t="shared" si="11"/>
        <v>0</v>
      </c>
      <c r="K27" s="264">
        <f t="shared" si="11"/>
        <v>3950</v>
      </c>
      <c r="L27" s="264">
        <f t="shared" si="11"/>
        <v>0</v>
      </c>
      <c r="M27" s="264">
        <f t="shared" si="11"/>
        <v>3950</v>
      </c>
      <c r="N27" s="264">
        <f aca="true" t="shared" si="12" ref="N27:S27">N28+N29</f>
        <v>0</v>
      </c>
      <c r="O27" s="264">
        <f t="shared" si="12"/>
        <v>3950</v>
      </c>
      <c r="P27" s="264">
        <f t="shared" si="12"/>
        <v>0</v>
      </c>
      <c r="Q27" s="264">
        <f t="shared" si="12"/>
        <v>3950</v>
      </c>
      <c r="R27" s="264">
        <f t="shared" si="12"/>
        <v>0</v>
      </c>
      <c r="S27" s="264">
        <f t="shared" si="12"/>
        <v>3950</v>
      </c>
    </row>
    <row r="28" spans="1:19" ht="38.25" customHeight="1">
      <c r="A28" s="25" t="s">
        <v>174</v>
      </c>
      <c r="B28" s="25" t="s">
        <v>176</v>
      </c>
      <c r="C28" s="25" t="s">
        <v>57</v>
      </c>
      <c r="D28" s="25" t="s">
        <v>143</v>
      </c>
      <c r="E28" s="25" t="s">
        <v>96</v>
      </c>
      <c r="F28" s="281" t="s">
        <v>177</v>
      </c>
      <c r="G28" s="267">
        <v>1510</v>
      </c>
      <c r="H28" s="267"/>
      <c r="I28" s="267">
        <f>G28+H28</f>
        <v>1510</v>
      </c>
      <c r="J28" s="267"/>
      <c r="K28" s="267">
        <f>I28+J28</f>
        <v>1510</v>
      </c>
      <c r="L28" s="267"/>
      <c r="M28" s="267">
        <f>K28+L28</f>
        <v>1510</v>
      </c>
      <c r="N28" s="267"/>
      <c r="O28" s="267">
        <f>M28+N28</f>
        <v>1510</v>
      </c>
      <c r="P28" s="267"/>
      <c r="Q28" s="267">
        <f>O28+P28</f>
        <v>1510</v>
      </c>
      <c r="R28" s="267"/>
      <c r="S28" s="267">
        <f>Q28+R28</f>
        <v>1510</v>
      </c>
    </row>
    <row r="29" spans="1:19" s="23" customFormat="1" ht="12.75">
      <c r="A29" s="24" t="s">
        <v>174</v>
      </c>
      <c r="B29" s="24" t="s">
        <v>178</v>
      </c>
      <c r="C29" s="24" t="s">
        <v>142</v>
      </c>
      <c r="D29" s="24" t="s">
        <v>143</v>
      </c>
      <c r="E29" s="24" t="s">
        <v>96</v>
      </c>
      <c r="F29" s="282" t="s">
        <v>179</v>
      </c>
      <c r="G29" s="266">
        <f aca="true" t="shared" si="13" ref="G29:M29">G30+G31</f>
        <v>2440</v>
      </c>
      <c r="H29" s="266">
        <f t="shared" si="13"/>
        <v>0</v>
      </c>
      <c r="I29" s="266">
        <f t="shared" si="13"/>
        <v>2440</v>
      </c>
      <c r="J29" s="266">
        <f t="shared" si="13"/>
        <v>0</v>
      </c>
      <c r="K29" s="266">
        <f t="shared" si="13"/>
        <v>2440</v>
      </c>
      <c r="L29" s="266">
        <f t="shared" si="13"/>
        <v>0</v>
      </c>
      <c r="M29" s="266">
        <f t="shared" si="13"/>
        <v>2440</v>
      </c>
      <c r="N29" s="266">
        <f aca="true" t="shared" si="14" ref="N29:S29">N30+N31</f>
        <v>0</v>
      </c>
      <c r="O29" s="266">
        <f t="shared" si="14"/>
        <v>2440</v>
      </c>
      <c r="P29" s="266">
        <f t="shared" si="14"/>
        <v>0</v>
      </c>
      <c r="Q29" s="266">
        <f t="shared" si="14"/>
        <v>2440</v>
      </c>
      <c r="R29" s="266">
        <f t="shared" si="14"/>
        <v>0</v>
      </c>
      <c r="S29" s="266">
        <f t="shared" si="14"/>
        <v>2440</v>
      </c>
    </row>
    <row r="30" spans="1:19" s="23" customFormat="1" ht="27" customHeight="1">
      <c r="A30" s="25" t="s">
        <v>174</v>
      </c>
      <c r="B30" s="25" t="s">
        <v>180</v>
      </c>
      <c r="C30" s="25" t="s">
        <v>57</v>
      </c>
      <c r="D30" s="25" t="s">
        <v>181</v>
      </c>
      <c r="E30" s="25" t="s">
        <v>96</v>
      </c>
      <c r="F30" s="269" t="s">
        <v>182</v>
      </c>
      <c r="G30" s="267">
        <v>340</v>
      </c>
      <c r="H30" s="267"/>
      <c r="I30" s="267">
        <f>G30+H30</f>
        <v>340</v>
      </c>
      <c r="J30" s="267"/>
      <c r="K30" s="267">
        <f>I30+J30</f>
        <v>340</v>
      </c>
      <c r="L30" s="267"/>
      <c r="M30" s="267">
        <f>K30+L30</f>
        <v>340</v>
      </c>
      <c r="N30" s="267"/>
      <c r="O30" s="267">
        <f>M30+N30</f>
        <v>340</v>
      </c>
      <c r="P30" s="267"/>
      <c r="Q30" s="267">
        <f>O30+P30</f>
        <v>340</v>
      </c>
      <c r="R30" s="267"/>
      <c r="S30" s="267">
        <f>Q30+R30</f>
        <v>340</v>
      </c>
    </row>
    <row r="31" spans="1:19" ht="31.5" customHeight="1">
      <c r="A31" s="25" t="s">
        <v>174</v>
      </c>
      <c r="B31" s="25" t="s">
        <v>183</v>
      </c>
      <c r="C31" s="25" t="s">
        <v>57</v>
      </c>
      <c r="D31" s="25" t="s">
        <v>181</v>
      </c>
      <c r="E31" s="25" t="s">
        <v>96</v>
      </c>
      <c r="F31" s="269" t="s">
        <v>184</v>
      </c>
      <c r="G31" s="267">
        <v>2100</v>
      </c>
      <c r="H31" s="267"/>
      <c r="I31" s="267">
        <f>G31+H31</f>
        <v>2100</v>
      </c>
      <c r="J31" s="267"/>
      <c r="K31" s="267">
        <f>I31+J31</f>
        <v>2100</v>
      </c>
      <c r="L31" s="267"/>
      <c r="M31" s="267">
        <f>K31+L31</f>
        <v>2100</v>
      </c>
      <c r="N31" s="267"/>
      <c r="O31" s="267">
        <f>M31+N31</f>
        <v>2100</v>
      </c>
      <c r="P31" s="267"/>
      <c r="Q31" s="267">
        <f>O31+P31</f>
        <v>2100</v>
      </c>
      <c r="R31" s="267"/>
      <c r="S31" s="267">
        <f>Q31+R31</f>
        <v>2100</v>
      </c>
    </row>
    <row r="32" spans="1:19" s="272" customFormat="1" ht="25.5" hidden="1">
      <c r="A32" s="283" t="s">
        <v>185</v>
      </c>
      <c r="B32" s="283" t="s">
        <v>141</v>
      </c>
      <c r="C32" s="283" t="s">
        <v>142</v>
      </c>
      <c r="D32" s="283" t="s">
        <v>143</v>
      </c>
      <c r="E32" s="283" t="s">
        <v>142</v>
      </c>
      <c r="F32" s="27" t="s">
        <v>186</v>
      </c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</row>
    <row r="33" spans="1:19" ht="12.75" hidden="1">
      <c r="A33" s="25" t="s">
        <v>185</v>
      </c>
      <c r="B33" s="25" t="s">
        <v>187</v>
      </c>
      <c r="C33" s="25" t="s">
        <v>142</v>
      </c>
      <c r="D33" s="25" t="s">
        <v>143</v>
      </c>
      <c r="E33" s="25" t="s">
        <v>96</v>
      </c>
      <c r="F33" s="281" t="s">
        <v>188</v>
      </c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</row>
    <row r="34" spans="1:19" ht="25.5" hidden="1">
      <c r="A34" s="25" t="s">
        <v>185</v>
      </c>
      <c r="B34" s="25" t="s">
        <v>189</v>
      </c>
      <c r="C34" s="25" t="s">
        <v>142</v>
      </c>
      <c r="D34" s="25" t="s">
        <v>143</v>
      </c>
      <c r="E34" s="25" t="s">
        <v>96</v>
      </c>
      <c r="F34" s="281" t="s">
        <v>190</v>
      </c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</row>
    <row r="35" spans="1:19" s="272" customFormat="1" ht="30" customHeight="1">
      <c r="A35" s="262" t="s">
        <v>80</v>
      </c>
      <c r="B35" s="262" t="s">
        <v>141</v>
      </c>
      <c r="C35" s="262" t="s">
        <v>142</v>
      </c>
      <c r="D35" s="262" t="s">
        <v>143</v>
      </c>
      <c r="E35" s="262" t="s">
        <v>144</v>
      </c>
      <c r="F35" s="284" t="s">
        <v>191</v>
      </c>
      <c r="G35" s="264">
        <f aca="true" t="shared" si="15" ref="G35:M35">G36+G41</f>
        <v>2496</v>
      </c>
      <c r="H35" s="264">
        <f t="shared" si="15"/>
        <v>0</v>
      </c>
      <c r="I35" s="264">
        <f t="shared" si="15"/>
        <v>2496</v>
      </c>
      <c r="J35" s="264">
        <f t="shared" si="15"/>
        <v>0</v>
      </c>
      <c r="K35" s="264">
        <f t="shared" si="15"/>
        <v>2496</v>
      </c>
      <c r="L35" s="264">
        <f t="shared" si="15"/>
        <v>0</v>
      </c>
      <c r="M35" s="264">
        <f t="shared" si="15"/>
        <v>2496</v>
      </c>
      <c r="N35" s="264">
        <f aca="true" t="shared" si="16" ref="N35:S35">N36+N41</f>
        <v>1065</v>
      </c>
      <c r="O35" s="264">
        <f t="shared" si="16"/>
        <v>3561</v>
      </c>
      <c r="P35" s="264">
        <f t="shared" si="16"/>
        <v>0</v>
      </c>
      <c r="Q35" s="264">
        <f t="shared" si="16"/>
        <v>3561</v>
      </c>
      <c r="R35" s="264">
        <f t="shared" si="16"/>
        <v>0</v>
      </c>
      <c r="S35" s="264">
        <f t="shared" si="16"/>
        <v>3561</v>
      </c>
    </row>
    <row r="36" spans="1:19" s="23" customFormat="1" ht="64.5" customHeight="1">
      <c r="A36" s="24" t="s">
        <v>80</v>
      </c>
      <c r="B36" s="24" t="s">
        <v>192</v>
      </c>
      <c r="C36" s="24" t="s">
        <v>142</v>
      </c>
      <c r="D36" s="24" t="s">
        <v>143</v>
      </c>
      <c r="E36" s="24" t="s">
        <v>337</v>
      </c>
      <c r="F36" s="282" t="s">
        <v>193</v>
      </c>
      <c r="G36" s="266">
        <f aca="true" t="shared" si="17" ref="G36:M36">G37+G38</f>
        <v>2496</v>
      </c>
      <c r="H36" s="266">
        <f t="shared" si="17"/>
        <v>0</v>
      </c>
      <c r="I36" s="266">
        <f t="shared" si="17"/>
        <v>2496</v>
      </c>
      <c r="J36" s="266">
        <f t="shared" si="17"/>
        <v>0</v>
      </c>
      <c r="K36" s="266">
        <f t="shared" si="17"/>
        <v>2496</v>
      </c>
      <c r="L36" s="266">
        <f t="shared" si="17"/>
        <v>0</v>
      </c>
      <c r="M36" s="266">
        <f t="shared" si="17"/>
        <v>2496</v>
      </c>
      <c r="N36" s="266">
        <f aca="true" t="shared" si="18" ref="N36:S36">N37+N38</f>
        <v>1065</v>
      </c>
      <c r="O36" s="266">
        <f t="shared" si="18"/>
        <v>3561</v>
      </c>
      <c r="P36" s="266">
        <f t="shared" si="18"/>
        <v>0</v>
      </c>
      <c r="Q36" s="266">
        <f t="shared" si="18"/>
        <v>3561</v>
      </c>
      <c r="R36" s="266">
        <f t="shared" si="18"/>
        <v>0</v>
      </c>
      <c r="S36" s="266">
        <f t="shared" si="18"/>
        <v>3561</v>
      </c>
    </row>
    <row r="37" spans="1:19" ht="63.75" customHeight="1">
      <c r="A37" s="25" t="s">
        <v>80</v>
      </c>
      <c r="B37" s="25" t="s">
        <v>194</v>
      </c>
      <c r="C37" s="25" t="s">
        <v>57</v>
      </c>
      <c r="D37" s="25" t="s">
        <v>143</v>
      </c>
      <c r="E37" s="25" t="s">
        <v>337</v>
      </c>
      <c r="F37" s="285" t="s">
        <v>195</v>
      </c>
      <c r="G37" s="267">
        <v>2300</v>
      </c>
      <c r="H37" s="267"/>
      <c r="I37" s="267">
        <f>G37+H37</f>
        <v>2300</v>
      </c>
      <c r="J37" s="267"/>
      <c r="K37" s="267">
        <f>I37+J37</f>
        <v>2300</v>
      </c>
      <c r="L37" s="267"/>
      <c r="M37" s="267">
        <f>K37+L37</f>
        <v>2300</v>
      </c>
      <c r="N37" s="267"/>
      <c r="O37" s="267">
        <f>M37+N37</f>
        <v>2300</v>
      </c>
      <c r="P37" s="267"/>
      <c r="Q37" s="267">
        <f>O37+P37</f>
        <v>2300</v>
      </c>
      <c r="R37" s="267"/>
      <c r="S37" s="267">
        <f>Q37+R37</f>
        <v>2300</v>
      </c>
    </row>
    <row r="38" spans="1:19" ht="56.25" customHeight="1">
      <c r="A38" s="25" t="s">
        <v>80</v>
      </c>
      <c r="B38" s="25" t="s">
        <v>196</v>
      </c>
      <c r="C38" s="25" t="s">
        <v>57</v>
      </c>
      <c r="D38" s="25" t="s">
        <v>143</v>
      </c>
      <c r="E38" s="25" t="s">
        <v>337</v>
      </c>
      <c r="F38" s="286" t="s">
        <v>197</v>
      </c>
      <c r="G38" s="267">
        <v>196</v>
      </c>
      <c r="H38" s="267"/>
      <c r="I38" s="267">
        <f>G38+H38</f>
        <v>196</v>
      </c>
      <c r="J38" s="267"/>
      <c r="K38" s="267">
        <f>I38+J38</f>
        <v>196</v>
      </c>
      <c r="L38" s="267"/>
      <c r="M38" s="267">
        <f>K38+L38</f>
        <v>196</v>
      </c>
      <c r="N38" s="267">
        <v>1065</v>
      </c>
      <c r="O38" s="267">
        <f>M38+N38</f>
        <v>1261</v>
      </c>
      <c r="P38" s="267"/>
      <c r="Q38" s="267">
        <f>O38+P38</f>
        <v>1261</v>
      </c>
      <c r="R38" s="267"/>
      <c r="S38" s="267">
        <f>Q38+R38</f>
        <v>1261</v>
      </c>
    </row>
    <row r="39" spans="1:19" ht="27.75" customHeight="1" hidden="1">
      <c r="A39" s="25" t="s">
        <v>80</v>
      </c>
      <c r="B39" s="25" t="s">
        <v>198</v>
      </c>
      <c r="C39" s="25" t="s">
        <v>57</v>
      </c>
      <c r="D39" s="25" t="s">
        <v>143</v>
      </c>
      <c r="E39" s="25" t="s">
        <v>337</v>
      </c>
      <c r="F39" s="286" t="s">
        <v>199</v>
      </c>
      <c r="G39" s="267">
        <v>0</v>
      </c>
      <c r="H39" s="267">
        <v>0</v>
      </c>
      <c r="I39" s="267">
        <v>0</v>
      </c>
      <c r="J39" s="267">
        <v>0</v>
      </c>
      <c r="K39" s="267">
        <v>0</v>
      </c>
      <c r="L39" s="267">
        <v>0</v>
      </c>
      <c r="M39" s="267">
        <v>0</v>
      </c>
      <c r="N39" s="267">
        <v>0</v>
      </c>
      <c r="O39" s="267">
        <v>0</v>
      </c>
      <c r="P39" s="267">
        <v>0</v>
      </c>
      <c r="Q39" s="267">
        <v>0</v>
      </c>
      <c r="R39" s="267">
        <v>0</v>
      </c>
      <c r="S39" s="267">
        <v>0</v>
      </c>
    </row>
    <row r="40" spans="1:19" ht="28.5" customHeight="1" hidden="1">
      <c r="A40" s="25" t="s">
        <v>80</v>
      </c>
      <c r="B40" s="25" t="s">
        <v>200</v>
      </c>
      <c r="C40" s="25" t="s">
        <v>57</v>
      </c>
      <c r="D40" s="25" t="s">
        <v>143</v>
      </c>
      <c r="E40" s="25" t="s">
        <v>337</v>
      </c>
      <c r="F40" s="286" t="s">
        <v>201</v>
      </c>
      <c r="G40" s="267">
        <v>0</v>
      </c>
      <c r="H40" s="267">
        <v>0</v>
      </c>
      <c r="I40" s="267">
        <v>0</v>
      </c>
      <c r="J40" s="267">
        <v>0</v>
      </c>
      <c r="K40" s="267">
        <v>0</v>
      </c>
      <c r="L40" s="267">
        <v>0</v>
      </c>
      <c r="M40" s="267">
        <v>0</v>
      </c>
      <c r="N40" s="267">
        <v>0</v>
      </c>
      <c r="O40" s="267">
        <v>0</v>
      </c>
      <c r="P40" s="267">
        <v>0</v>
      </c>
      <c r="Q40" s="267">
        <v>0</v>
      </c>
      <c r="R40" s="267">
        <v>0</v>
      </c>
      <c r="S40" s="267">
        <v>0</v>
      </c>
    </row>
    <row r="41" spans="1:19" s="289" customFormat="1" ht="54" customHeight="1" hidden="1">
      <c r="A41" s="277" t="s">
        <v>80</v>
      </c>
      <c r="B41" s="277" t="s">
        <v>202</v>
      </c>
      <c r="C41" s="277" t="s">
        <v>57</v>
      </c>
      <c r="D41" s="277" t="s">
        <v>143</v>
      </c>
      <c r="E41" s="277" t="s">
        <v>337</v>
      </c>
      <c r="F41" s="287" t="s">
        <v>203</v>
      </c>
      <c r="G41" s="288">
        <v>0</v>
      </c>
      <c r="H41" s="288">
        <v>0</v>
      </c>
      <c r="I41" s="288">
        <v>0</v>
      </c>
      <c r="J41" s="288">
        <v>0</v>
      </c>
      <c r="K41" s="288">
        <v>0</v>
      </c>
      <c r="L41" s="288">
        <v>0</v>
      </c>
      <c r="M41" s="288">
        <v>0</v>
      </c>
      <c r="N41" s="288">
        <v>0</v>
      </c>
      <c r="O41" s="288">
        <v>0</v>
      </c>
      <c r="P41" s="288">
        <v>0</v>
      </c>
      <c r="Q41" s="288">
        <v>0</v>
      </c>
      <c r="R41" s="288">
        <v>0</v>
      </c>
      <c r="S41" s="288">
        <v>0</v>
      </c>
    </row>
    <row r="42" spans="1:19" s="272" customFormat="1" ht="27" customHeight="1">
      <c r="A42" s="283" t="s">
        <v>204</v>
      </c>
      <c r="B42" s="283" t="s">
        <v>141</v>
      </c>
      <c r="C42" s="283" t="s">
        <v>142</v>
      </c>
      <c r="D42" s="283" t="s">
        <v>143</v>
      </c>
      <c r="E42" s="283" t="s">
        <v>144</v>
      </c>
      <c r="F42" s="271" t="s">
        <v>205</v>
      </c>
      <c r="G42" s="264">
        <f aca="true" t="shared" si="19" ref="G42:S44">G43</f>
        <v>110</v>
      </c>
      <c r="H42" s="264">
        <f t="shared" si="19"/>
        <v>0</v>
      </c>
      <c r="I42" s="264">
        <f t="shared" si="19"/>
        <v>110</v>
      </c>
      <c r="J42" s="264">
        <f t="shared" si="19"/>
        <v>0</v>
      </c>
      <c r="K42" s="264">
        <f t="shared" si="19"/>
        <v>110</v>
      </c>
      <c r="L42" s="264">
        <f t="shared" si="19"/>
        <v>0</v>
      </c>
      <c r="M42" s="264">
        <f t="shared" si="19"/>
        <v>110</v>
      </c>
      <c r="N42" s="264">
        <f t="shared" si="19"/>
        <v>0</v>
      </c>
      <c r="O42" s="264">
        <f t="shared" si="19"/>
        <v>110</v>
      </c>
      <c r="P42" s="264">
        <f t="shared" si="19"/>
        <v>0</v>
      </c>
      <c r="Q42" s="264">
        <f t="shared" si="19"/>
        <v>110</v>
      </c>
      <c r="R42" s="264">
        <f t="shared" si="19"/>
        <v>0</v>
      </c>
      <c r="S42" s="264">
        <f t="shared" si="19"/>
        <v>110</v>
      </c>
    </row>
    <row r="43" spans="1:19" s="23" customFormat="1" ht="12.75">
      <c r="A43" s="277" t="s">
        <v>204</v>
      </c>
      <c r="B43" s="277" t="s">
        <v>206</v>
      </c>
      <c r="C43" s="277" t="s">
        <v>142</v>
      </c>
      <c r="D43" s="277" t="s">
        <v>143</v>
      </c>
      <c r="E43" s="277" t="s">
        <v>207</v>
      </c>
      <c r="F43" s="273" t="s">
        <v>208</v>
      </c>
      <c r="G43" s="266">
        <f t="shared" si="19"/>
        <v>110</v>
      </c>
      <c r="H43" s="266">
        <f t="shared" si="19"/>
        <v>0</v>
      </c>
      <c r="I43" s="266">
        <f t="shared" si="19"/>
        <v>110</v>
      </c>
      <c r="J43" s="266">
        <f t="shared" si="19"/>
        <v>0</v>
      </c>
      <c r="K43" s="266">
        <f t="shared" si="19"/>
        <v>110</v>
      </c>
      <c r="L43" s="266">
        <f t="shared" si="19"/>
        <v>0</v>
      </c>
      <c r="M43" s="266">
        <f t="shared" si="19"/>
        <v>110</v>
      </c>
      <c r="N43" s="266">
        <f t="shared" si="19"/>
        <v>0</v>
      </c>
      <c r="O43" s="266">
        <f t="shared" si="19"/>
        <v>110</v>
      </c>
      <c r="P43" s="266">
        <f t="shared" si="19"/>
        <v>0</v>
      </c>
      <c r="Q43" s="266">
        <f t="shared" si="19"/>
        <v>110</v>
      </c>
      <c r="R43" s="266">
        <f t="shared" si="19"/>
        <v>0</v>
      </c>
      <c r="S43" s="266">
        <f t="shared" si="19"/>
        <v>110</v>
      </c>
    </row>
    <row r="44" spans="1:19" ht="12.75">
      <c r="A44" s="279" t="s">
        <v>204</v>
      </c>
      <c r="B44" s="279" t="s">
        <v>209</v>
      </c>
      <c r="C44" s="279" t="s">
        <v>142</v>
      </c>
      <c r="D44" s="279" t="s">
        <v>143</v>
      </c>
      <c r="E44" s="279" t="s">
        <v>207</v>
      </c>
      <c r="F44" s="290" t="s">
        <v>210</v>
      </c>
      <c r="G44" s="267">
        <f t="shared" si="19"/>
        <v>110</v>
      </c>
      <c r="H44" s="267">
        <f t="shared" si="19"/>
        <v>0</v>
      </c>
      <c r="I44" s="267">
        <f t="shared" si="19"/>
        <v>110</v>
      </c>
      <c r="J44" s="267">
        <f t="shared" si="19"/>
        <v>0</v>
      </c>
      <c r="K44" s="267">
        <f t="shared" si="19"/>
        <v>110</v>
      </c>
      <c r="L44" s="267">
        <f t="shared" si="19"/>
        <v>0</v>
      </c>
      <c r="M44" s="267">
        <f t="shared" si="19"/>
        <v>110</v>
      </c>
      <c r="N44" s="267">
        <f t="shared" si="19"/>
        <v>0</v>
      </c>
      <c r="O44" s="267">
        <f t="shared" si="19"/>
        <v>110</v>
      </c>
      <c r="P44" s="267">
        <f t="shared" si="19"/>
        <v>0</v>
      </c>
      <c r="Q44" s="267">
        <f t="shared" si="19"/>
        <v>110</v>
      </c>
      <c r="R44" s="267">
        <f t="shared" si="19"/>
        <v>0</v>
      </c>
      <c r="S44" s="267">
        <f t="shared" si="19"/>
        <v>110</v>
      </c>
    </row>
    <row r="45" spans="1:19" ht="27" customHeight="1">
      <c r="A45" s="279" t="s">
        <v>204</v>
      </c>
      <c r="B45" s="279" t="s">
        <v>211</v>
      </c>
      <c r="C45" s="279" t="s">
        <v>57</v>
      </c>
      <c r="D45" s="279" t="s">
        <v>143</v>
      </c>
      <c r="E45" s="279" t="s">
        <v>207</v>
      </c>
      <c r="F45" s="290" t="s">
        <v>212</v>
      </c>
      <c r="G45" s="267">
        <v>110</v>
      </c>
      <c r="H45" s="267"/>
      <c r="I45" s="267">
        <f>G45+H45</f>
        <v>110</v>
      </c>
      <c r="J45" s="267"/>
      <c r="K45" s="267">
        <f>I45+J45</f>
        <v>110</v>
      </c>
      <c r="L45" s="267"/>
      <c r="M45" s="267">
        <f>K45+L45</f>
        <v>110</v>
      </c>
      <c r="N45" s="267"/>
      <c r="O45" s="267">
        <f>M45+N45</f>
        <v>110</v>
      </c>
      <c r="P45" s="267"/>
      <c r="Q45" s="267">
        <f>O45+P45</f>
        <v>110</v>
      </c>
      <c r="R45" s="267"/>
      <c r="S45" s="267">
        <f>Q45+R45</f>
        <v>110</v>
      </c>
    </row>
    <row r="46" spans="1:19" ht="18" customHeight="1" hidden="1">
      <c r="A46" s="279" t="s">
        <v>204</v>
      </c>
      <c r="B46" s="279" t="s">
        <v>213</v>
      </c>
      <c r="C46" s="279" t="s">
        <v>57</v>
      </c>
      <c r="D46" s="279" t="s">
        <v>143</v>
      </c>
      <c r="E46" s="279" t="s">
        <v>207</v>
      </c>
      <c r="F46" s="290" t="s">
        <v>214</v>
      </c>
      <c r="G46" s="267">
        <v>0</v>
      </c>
      <c r="H46" s="267">
        <v>0</v>
      </c>
      <c r="I46" s="267">
        <v>0</v>
      </c>
      <c r="J46" s="267">
        <v>0</v>
      </c>
      <c r="K46" s="267">
        <v>0</v>
      </c>
      <c r="L46" s="267">
        <v>0</v>
      </c>
      <c r="M46" s="267">
        <v>0</v>
      </c>
      <c r="N46" s="267">
        <v>0</v>
      </c>
      <c r="O46" s="267">
        <v>0</v>
      </c>
      <c r="P46" s="267">
        <v>0</v>
      </c>
      <c r="Q46" s="267">
        <v>0</v>
      </c>
      <c r="R46" s="267">
        <v>0</v>
      </c>
      <c r="S46" s="267">
        <v>0</v>
      </c>
    </row>
    <row r="47" spans="1:19" ht="26.25" customHeight="1">
      <c r="A47" s="262" t="s">
        <v>215</v>
      </c>
      <c r="B47" s="262" t="s">
        <v>141</v>
      </c>
      <c r="C47" s="262" t="s">
        <v>142</v>
      </c>
      <c r="D47" s="262" t="s">
        <v>143</v>
      </c>
      <c r="E47" s="262" t="s">
        <v>144</v>
      </c>
      <c r="F47" s="291" t="s">
        <v>216</v>
      </c>
      <c r="G47" s="264">
        <f aca="true" t="shared" si="20" ref="G47:M47">G56+G49</f>
        <v>550</v>
      </c>
      <c r="H47" s="264">
        <f t="shared" si="20"/>
        <v>0</v>
      </c>
      <c r="I47" s="264">
        <f t="shared" si="20"/>
        <v>550</v>
      </c>
      <c r="J47" s="264">
        <f t="shared" si="20"/>
        <v>0</v>
      </c>
      <c r="K47" s="264">
        <f t="shared" si="20"/>
        <v>550</v>
      </c>
      <c r="L47" s="264">
        <f t="shared" si="20"/>
        <v>0</v>
      </c>
      <c r="M47" s="264">
        <f t="shared" si="20"/>
        <v>550</v>
      </c>
      <c r="N47" s="264">
        <f aca="true" t="shared" si="21" ref="N47:S47">N56+N49</f>
        <v>0</v>
      </c>
      <c r="O47" s="264">
        <f t="shared" si="21"/>
        <v>550</v>
      </c>
      <c r="P47" s="264">
        <f t="shared" si="21"/>
        <v>0</v>
      </c>
      <c r="Q47" s="264">
        <f t="shared" si="21"/>
        <v>550</v>
      </c>
      <c r="R47" s="264">
        <f t="shared" si="21"/>
        <v>0</v>
      </c>
      <c r="S47" s="264">
        <f t="shared" si="21"/>
        <v>550</v>
      </c>
    </row>
    <row r="48" spans="1:19" ht="27.75" customHeight="1" hidden="1">
      <c r="A48" s="25" t="s">
        <v>215</v>
      </c>
      <c r="B48" s="25" t="s">
        <v>217</v>
      </c>
      <c r="C48" s="25" t="s">
        <v>57</v>
      </c>
      <c r="D48" s="25" t="s">
        <v>143</v>
      </c>
      <c r="E48" s="25" t="s">
        <v>218</v>
      </c>
      <c r="F48" s="292" t="s">
        <v>219</v>
      </c>
      <c r="G48" s="267">
        <v>0</v>
      </c>
      <c r="H48" s="267">
        <v>0</v>
      </c>
      <c r="I48" s="267">
        <v>0</v>
      </c>
      <c r="J48" s="267">
        <v>0</v>
      </c>
      <c r="K48" s="267">
        <v>0</v>
      </c>
      <c r="L48" s="267">
        <v>0</v>
      </c>
      <c r="M48" s="267">
        <v>0</v>
      </c>
      <c r="N48" s="267">
        <v>0</v>
      </c>
      <c r="O48" s="267">
        <v>0</v>
      </c>
      <c r="P48" s="267">
        <v>0</v>
      </c>
      <c r="Q48" s="267">
        <v>0</v>
      </c>
      <c r="R48" s="267">
        <v>0</v>
      </c>
      <c r="S48" s="267">
        <v>0</v>
      </c>
    </row>
    <row r="49" spans="1:19" ht="63" customHeight="1" hidden="1">
      <c r="A49" s="25" t="s">
        <v>215</v>
      </c>
      <c r="B49" s="25" t="s">
        <v>220</v>
      </c>
      <c r="C49" s="25" t="s">
        <v>57</v>
      </c>
      <c r="D49" s="25" t="s">
        <v>143</v>
      </c>
      <c r="E49" s="25" t="s">
        <v>218</v>
      </c>
      <c r="F49" s="285" t="s">
        <v>221</v>
      </c>
      <c r="G49" s="267">
        <v>0</v>
      </c>
      <c r="H49" s="267">
        <v>0</v>
      </c>
      <c r="I49" s="267">
        <v>0</v>
      </c>
      <c r="J49" s="267">
        <v>0</v>
      </c>
      <c r="K49" s="267">
        <v>0</v>
      </c>
      <c r="L49" s="267">
        <v>0</v>
      </c>
      <c r="M49" s="267">
        <v>0</v>
      </c>
      <c r="N49" s="267">
        <v>0</v>
      </c>
      <c r="O49" s="267">
        <v>0</v>
      </c>
      <c r="P49" s="267">
        <v>0</v>
      </c>
      <c r="Q49" s="267">
        <v>0</v>
      </c>
      <c r="R49" s="267">
        <v>0</v>
      </c>
      <c r="S49" s="267">
        <v>0</v>
      </c>
    </row>
    <row r="50" spans="1:19" ht="69" customHeight="1" hidden="1">
      <c r="A50" s="25" t="s">
        <v>215</v>
      </c>
      <c r="B50" s="25" t="s">
        <v>222</v>
      </c>
      <c r="C50" s="25" t="s">
        <v>57</v>
      </c>
      <c r="D50" s="25" t="s">
        <v>143</v>
      </c>
      <c r="E50" s="25" t="s">
        <v>218</v>
      </c>
      <c r="F50" s="292" t="s">
        <v>223</v>
      </c>
      <c r="G50" s="267">
        <v>0</v>
      </c>
      <c r="H50" s="267">
        <v>0</v>
      </c>
      <c r="I50" s="267">
        <v>0</v>
      </c>
      <c r="J50" s="267">
        <v>0</v>
      </c>
      <c r="K50" s="267">
        <v>0</v>
      </c>
      <c r="L50" s="267">
        <v>0</v>
      </c>
      <c r="M50" s="267">
        <v>0</v>
      </c>
      <c r="N50" s="267">
        <v>0</v>
      </c>
      <c r="O50" s="267">
        <v>0</v>
      </c>
      <c r="P50" s="267">
        <v>0</v>
      </c>
      <c r="Q50" s="267">
        <v>0</v>
      </c>
      <c r="R50" s="267">
        <v>0</v>
      </c>
      <c r="S50" s="267">
        <v>0</v>
      </c>
    </row>
    <row r="51" spans="1:19" ht="69" customHeight="1" hidden="1">
      <c r="A51" s="25" t="s">
        <v>215</v>
      </c>
      <c r="B51" s="25" t="s">
        <v>220</v>
      </c>
      <c r="C51" s="25" t="s">
        <v>57</v>
      </c>
      <c r="D51" s="25" t="s">
        <v>143</v>
      </c>
      <c r="E51" s="25" t="s">
        <v>224</v>
      </c>
      <c r="F51" s="292" t="s">
        <v>225</v>
      </c>
      <c r="G51" s="267">
        <v>0</v>
      </c>
      <c r="H51" s="267">
        <v>0</v>
      </c>
      <c r="I51" s="267">
        <v>0</v>
      </c>
      <c r="J51" s="267">
        <v>0</v>
      </c>
      <c r="K51" s="267">
        <v>0</v>
      </c>
      <c r="L51" s="267">
        <v>0</v>
      </c>
      <c r="M51" s="267">
        <v>0</v>
      </c>
      <c r="N51" s="267">
        <v>0</v>
      </c>
      <c r="O51" s="267">
        <v>0</v>
      </c>
      <c r="P51" s="267">
        <v>0</v>
      </c>
      <c r="Q51" s="267">
        <v>0</v>
      </c>
      <c r="R51" s="267">
        <v>0</v>
      </c>
      <c r="S51" s="267">
        <v>0</v>
      </c>
    </row>
    <row r="52" spans="1:19" ht="70.5" customHeight="1" hidden="1">
      <c r="A52" s="25" t="s">
        <v>215</v>
      </c>
      <c r="B52" s="25" t="s">
        <v>222</v>
      </c>
      <c r="C52" s="25" t="s">
        <v>57</v>
      </c>
      <c r="D52" s="25" t="s">
        <v>143</v>
      </c>
      <c r="E52" s="25" t="s">
        <v>224</v>
      </c>
      <c r="F52" s="292" t="s">
        <v>225</v>
      </c>
      <c r="G52" s="267">
        <v>0</v>
      </c>
      <c r="H52" s="267">
        <v>0</v>
      </c>
      <c r="I52" s="267">
        <v>0</v>
      </c>
      <c r="J52" s="267">
        <v>0</v>
      </c>
      <c r="K52" s="267">
        <v>0</v>
      </c>
      <c r="L52" s="267">
        <v>0</v>
      </c>
      <c r="M52" s="267">
        <v>0</v>
      </c>
      <c r="N52" s="267">
        <v>0</v>
      </c>
      <c r="O52" s="267">
        <v>0</v>
      </c>
      <c r="P52" s="267">
        <v>0</v>
      </c>
      <c r="Q52" s="267">
        <v>0</v>
      </c>
      <c r="R52" s="267">
        <v>0</v>
      </c>
      <c r="S52" s="267">
        <v>0</v>
      </c>
    </row>
    <row r="53" spans="1:19" ht="42.75" customHeight="1" hidden="1">
      <c r="A53" s="25" t="s">
        <v>215</v>
      </c>
      <c r="B53" s="25" t="s">
        <v>226</v>
      </c>
      <c r="C53" s="25" t="s">
        <v>57</v>
      </c>
      <c r="D53" s="25" t="s">
        <v>143</v>
      </c>
      <c r="E53" s="25" t="s">
        <v>218</v>
      </c>
      <c r="F53" s="292" t="s">
        <v>227</v>
      </c>
      <c r="G53" s="267">
        <v>0</v>
      </c>
      <c r="H53" s="267">
        <v>0</v>
      </c>
      <c r="I53" s="267">
        <v>0</v>
      </c>
      <c r="J53" s="267">
        <v>0</v>
      </c>
      <c r="K53" s="267">
        <v>0</v>
      </c>
      <c r="L53" s="267">
        <v>0</v>
      </c>
      <c r="M53" s="267">
        <v>0</v>
      </c>
      <c r="N53" s="267">
        <v>0</v>
      </c>
      <c r="O53" s="267">
        <v>0</v>
      </c>
      <c r="P53" s="267">
        <v>0</v>
      </c>
      <c r="Q53" s="267">
        <v>0</v>
      </c>
      <c r="R53" s="267">
        <v>0</v>
      </c>
      <c r="S53" s="267">
        <v>0</v>
      </c>
    </row>
    <row r="54" spans="1:19" ht="40.5" customHeight="1" hidden="1">
      <c r="A54" s="25" t="s">
        <v>215</v>
      </c>
      <c r="B54" s="25" t="s">
        <v>226</v>
      </c>
      <c r="C54" s="25" t="s">
        <v>57</v>
      </c>
      <c r="D54" s="25" t="s">
        <v>143</v>
      </c>
      <c r="E54" s="25" t="s">
        <v>224</v>
      </c>
      <c r="F54" s="292" t="s">
        <v>228</v>
      </c>
      <c r="G54" s="267">
        <v>0</v>
      </c>
      <c r="H54" s="267">
        <v>0</v>
      </c>
      <c r="I54" s="267">
        <v>0</v>
      </c>
      <c r="J54" s="267">
        <v>0</v>
      </c>
      <c r="K54" s="267">
        <v>0</v>
      </c>
      <c r="L54" s="267">
        <v>0</v>
      </c>
      <c r="M54" s="267">
        <v>0</v>
      </c>
      <c r="N54" s="267">
        <v>0</v>
      </c>
      <c r="O54" s="267">
        <v>0</v>
      </c>
      <c r="P54" s="267">
        <v>0</v>
      </c>
      <c r="Q54" s="267">
        <v>0</v>
      </c>
      <c r="R54" s="267">
        <v>0</v>
      </c>
      <c r="S54" s="267">
        <v>0</v>
      </c>
    </row>
    <row r="55" spans="1:19" ht="26.25" customHeight="1" hidden="1">
      <c r="A55" s="25" t="s">
        <v>215</v>
      </c>
      <c r="B55" s="25" t="s">
        <v>189</v>
      </c>
      <c r="C55" s="25" t="s">
        <v>57</v>
      </c>
      <c r="D55" s="25" t="s">
        <v>143</v>
      </c>
      <c r="E55" s="25" t="s">
        <v>229</v>
      </c>
      <c r="F55" s="292" t="s">
        <v>230</v>
      </c>
      <c r="G55" s="267">
        <v>0</v>
      </c>
      <c r="H55" s="267">
        <v>0</v>
      </c>
      <c r="I55" s="267">
        <v>0</v>
      </c>
      <c r="J55" s="267">
        <v>0</v>
      </c>
      <c r="K55" s="267">
        <v>0</v>
      </c>
      <c r="L55" s="267">
        <v>0</v>
      </c>
      <c r="M55" s="267">
        <v>0</v>
      </c>
      <c r="N55" s="267">
        <v>0</v>
      </c>
      <c r="O55" s="267">
        <v>0</v>
      </c>
      <c r="P55" s="267">
        <v>0</v>
      </c>
      <c r="Q55" s="267">
        <v>0</v>
      </c>
      <c r="R55" s="267">
        <v>0</v>
      </c>
      <c r="S55" s="267">
        <v>0</v>
      </c>
    </row>
    <row r="56" spans="1:19" ht="41.25" customHeight="1">
      <c r="A56" s="25" t="s">
        <v>215</v>
      </c>
      <c r="B56" s="25" t="s">
        <v>231</v>
      </c>
      <c r="C56" s="25" t="s">
        <v>57</v>
      </c>
      <c r="D56" s="25" t="s">
        <v>143</v>
      </c>
      <c r="E56" s="25" t="s">
        <v>232</v>
      </c>
      <c r="F56" s="285" t="s">
        <v>233</v>
      </c>
      <c r="G56" s="267">
        <v>550</v>
      </c>
      <c r="H56" s="267"/>
      <c r="I56" s="267">
        <f>G56+H56</f>
        <v>550</v>
      </c>
      <c r="J56" s="267"/>
      <c r="K56" s="267">
        <f>I56+J56</f>
        <v>550</v>
      </c>
      <c r="L56" s="267"/>
      <c r="M56" s="267">
        <f>K56+L56</f>
        <v>550</v>
      </c>
      <c r="N56" s="267"/>
      <c r="O56" s="267">
        <f>M56+N56</f>
        <v>550</v>
      </c>
      <c r="P56" s="267"/>
      <c r="Q56" s="267">
        <f>O56+P56</f>
        <v>550</v>
      </c>
      <c r="R56" s="267"/>
      <c r="S56" s="267">
        <f>Q56+R56</f>
        <v>550</v>
      </c>
    </row>
    <row r="57" spans="1:19" s="272" customFormat="1" ht="16.5" customHeight="1">
      <c r="A57" s="262" t="s">
        <v>234</v>
      </c>
      <c r="B57" s="262" t="s">
        <v>141</v>
      </c>
      <c r="C57" s="262" t="s">
        <v>142</v>
      </c>
      <c r="D57" s="262" t="s">
        <v>143</v>
      </c>
      <c r="E57" s="262" t="s">
        <v>144</v>
      </c>
      <c r="F57" s="291" t="s">
        <v>235</v>
      </c>
      <c r="G57" s="264">
        <f aca="true" t="shared" si="22" ref="G57:M57">G67</f>
        <v>5</v>
      </c>
      <c r="H57" s="264">
        <f t="shared" si="22"/>
        <v>0</v>
      </c>
      <c r="I57" s="264">
        <f t="shared" si="22"/>
        <v>5</v>
      </c>
      <c r="J57" s="264">
        <f t="shared" si="22"/>
        <v>0</v>
      </c>
      <c r="K57" s="264">
        <f t="shared" si="22"/>
        <v>5</v>
      </c>
      <c r="L57" s="264">
        <f t="shared" si="22"/>
        <v>0</v>
      </c>
      <c r="M57" s="264">
        <f t="shared" si="22"/>
        <v>5</v>
      </c>
      <c r="N57" s="264">
        <f>N67</f>
        <v>0</v>
      </c>
      <c r="O57" s="264">
        <f>O67</f>
        <v>5</v>
      </c>
      <c r="P57" s="264">
        <f>P67+P62</f>
        <v>0</v>
      </c>
      <c r="Q57" s="264">
        <f>Q67+Q62</f>
        <v>5</v>
      </c>
      <c r="R57" s="264">
        <f>R67+R62</f>
        <v>0</v>
      </c>
      <c r="S57" s="264">
        <f>S67+S62</f>
        <v>5</v>
      </c>
    </row>
    <row r="58" spans="1:19" s="272" customFormat="1" ht="42.75" customHeight="1" hidden="1">
      <c r="A58" s="25" t="s">
        <v>234</v>
      </c>
      <c r="B58" s="25" t="s">
        <v>236</v>
      </c>
      <c r="C58" s="25" t="s">
        <v>57</v>
      </c>
      <c r="D58" s="25" t="s">
        <v>143</v>
      </c>
      <c r="E58" s="25" t="s">
        <v>237</v>
      </c>
      <c r="F58" s="292" t="s">
        <v>238</v>
      </c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</row>
    <row r="59" spans="1:19" s="272" customFormat="1" ht="55.5" customHeight="1" hidden="1">
      <c r="A59" s="25" t="s">
        <v>234</v>
      </c>
      <c r="B59" s="25" t="s">
        <v>239</v>
      </c>
      <c r="C59" s="25" t="s">
        <v>57</v>
      </c>
      <c r="D59" s="25" t="s">
        <v>143</v>
      </c>
      <c r="E59" s="25" t="s">
        <v>237</v>
      </c>
      <c r="F59" s="292" t="s">
        <v>240</v>
      </c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</row>
    <row r="60" spans="1:19" s="272" customFormat="1" ht="41.25" customHeight="1" hidden="1">
      <c r="A60" s="25" t="s">
        <v>234</v>
      </c>
      <c r="B60" s="25" t="s">
        <v>241</v>
      </c>
      <c r="C60" s="25" t="s">
        <v>57</v>
      </c>
      <c r="D60" s="25" t="s">
        <v>143</v>
      </c>
      <c r="E60" s="25" t="s">
        <v>237</v>
      </c>
      <c r="F60" s="292" t="s">
        <v>242</v>
      </c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</row>
    <row r="61" spans="1:19" s="272" customFormat="1" ht="43.5" customHeight="1" hidden="1">
      <c r="A61" s="25" t="s">
        <v>234</v>
      </c>
      <c r="B61" s="25" t="s">
        <v>243</v>
      </c>
      <c r="C61" s="25" t="s">
        <v>57</v>
      </c>
      <c r="D61" s="25" t="s">
        <v>143</v>
      </c>
      <c r="E61" s="25" t="s">
        <v>237</v>
      </c>
      <c r="F61" s="292" t="s">
        <v>244</v>
      </c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</row>
    <row r="62" spans="1:19" s="272" customFormat="1" ht="43.5" customHeight="1">
      <c r="A62" s="25" t="s">
        <v>234</v>
      </c>
      <c r="B62" s="25" t="s">
        <v>126</v>
      </c>
      <c r="C62" s="25" t="s">
        <v>142</v>
      </c>
      <c r="D62" s="25" t="s">
        <v>143</v>
      </c>
      <c r="E62" s="25" t="s">
        <v>237</v>
      </c>
      <c r="F62" s="293" t="s">
        <v>127</v>
      </c>
      <c r="G62" s="267"/>
      <c r="H62" s="267"/>
      <c r="I62" s="267"/>
      <c r="J62" s="267"/>
      <c r="K62" s="267"/>
      <c r="L62" s="267"/>
      <c r="M62" s="267"/>
      <c r="N62" s="267"/>
      <c r="O62" s="267">
        <f>O63</f>
        <v>0</v>
      </c>
      <c r="P62" s="267">
        <f>P63</f>
        <v>3</v>
      </c>
      <c r="Q62" s="267">
        <f>O62+P62</f>
        <v>3</v>
      </c>
      <c r="R62" s="267">
        <f>R63</f>
        <v>0</v>
      </c>
      <c r="S62" s="267">
        <f>Q62+R62</f>
        <v>3</v>
      </c>
    </row>
    <row r="63" spans="1:19" s="272" customFormat="1" ht="55.5" customHeight="1">
      <c r="A63" s="25" t="s">
        <v>234</v>
      </c>
      <c r="B63" s="25" t="s">
        <v>245</v>
      </c>
      <c r="C63" s="25" t="s">
        <v>57</v>
      </c>
      <c r="D63" s="25" t="s">
        <v>143</v>
      </c>
      <c r="E63" s="25" t="s">
        <v>237</v>
      </c>
      <c r="F63" s="293" t="s">
        <v>246</v>
      </c>
      <c r="G63" s="267"/>
      <c r="H63" s="267"/>
      <c r="I63" s="267"/>
      <c r="J63" s="267"/>
      <c r="K63" s="267"/>
      <c r="L63" s="267"/>
      <c r="M63" s="267"/>
      <c r="N63" s="267"/>
      <c r="O63" s="267"/>
      <c r="P63" s="267">
        <v>3</v>
      </c>
      <c r="Q63" s="267">
        <f>O63+P63</f>
        <v>3</v>
      </c>
      <c r="R63" s="267"/>
      <c r="S63" s="267">
        <f>Q63+R63</f>
        <v>3</v>
      </c>
    </row>
    <row r="64" spans="1:19" s="272" customFormat="1" ht="54" customHeight="1" hidden="1">
      <c r="A64" s="25" t="s">
        <v>234</v>
      </c>
      <c r="B64" s="25" t="s">
        <v>247</v>
      </c>
      <c r="C64" s="25" t="s">
        <v>57</v>
      </c>
      <c r="D64" s="25" t="s">
        <v>143</v>
      </c>
      <c r="E64" s="25" t="s">
        <v>237</v>
      </c>
      <c r="F64" s="292" t="s">
        <v>248</v>
      </c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</row>
    <row r="65" spans="1:19" s="272" customFormat="1" ht="69" customHeight="1" hidden="1">
      <c r="A65" s="25" t="s">
        <v>234</v>
      </c>
      <c r="B65" s="25" t="s">
        <v>249</v>
      </c>
      <c r="C65" s="25" t="s">
        <v>57</v>
      </c>
      <c r="D65" s="25" t="s">
        <v>143</v>
      </c>
      <c r="E65" s="25" t="s">
        <v>237</v>
      </c>
      <c r="F65" s="292" t="s">
        <v>250</v>
      </c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</row>
    <row r="66" spans="1:19" s="272" customFormat="1" ht="68.25" customHeight="1" hidden="1">
      <c r="A66" s="25" t="s">
        <v>234</v>
      </c>
      <c r="B66" s="25" t="s">
        <v>251</v>
      </c>
      <c r="C66" s="25" t="s">
        <v>47</v>
      </c>
      <c r="D66" s="25" t="s">
        <v>143</v>
      </c>
      <c r="E66" s="25" t="s">
        <v>237</v>
      </c>
      <c r="F66" s="292" t="s">
        <v>250</v>
      </c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</row>
    <row r="67" spans="1:19" ht="25.5" customHeight="1">
      <c r="A67" s="24" t="s">
        <v>234</v>
      </c>
      <c r="B67" s="24" t="s">
        <v>252</v>
      </c>
      <c r="C67" s="24" t="s">
        <v>142</v>
      </c>
      <c r="D67" s="24" t="s">
        <v>143</v>
      </c>
      <c r="E67" s="24" t="s">
        <v>144</v>
      </c>
      <c r="F67" s="294" t="s">
        <v>253</v>
      </c>
      <c r="G67" s="266">
        <f aca="true" t="shared" si="23" ref="G67:S67">G68</f>
        <v>5</v>
      </c>
      <c r="H67" s="266">
        <f t="shared" si="23"/>
        <v>0</v>
      </c>
      <c r="I67" s="266">
        <f t="shared" si="23"/>
        <v>5</v>
      </c>
      <c r="J67" s="266">
        <f t="shared" si="23"/>
        <v>0</v>
      </c>
      <c r="K67" s="266">
        <f t="shared" si="23"/>
        <v>5</v>
      </c>
      <c r="L67" s="266">
        <f t="shared" si="23"/>
        <v>0</v>
      </c>
      <c r="M67" s="266">
        <f t="shared" si="23"/>
        <v>5</v>
      </c>
      <c r="N67" s="266">
        <f t="shared" si="23"/>
        <v>0</v>
      </c>
      <c r="O67" s="266">
        <f t="shared" si="23"/>
        <v>5</v>
      </c>
      <c r="P67" s="266">
        <f t="shared" si="23"/>
        <v>-3</v>
      </c>
      <c r="Q67" s="266">
        <f t="shared" si="23"/>
        <v>2</v>
      </c>
      <c r="R67" s="266">
        <f t="shared" si="23"/>
        <v>0</v>
      </c>
      <c r="S67" s="266">
        <f t="shared" si="23"/>
        <v>2</v>
      </c>
    </row>
    <row r="68" spans="1:19" ht="26.25" customHeight="1">
      <c r="A68" s="25" t="s">
        <v>234</v>
      </c>
      <c r="B68" s="25" t="s">
        <v>254</v>
      </c>
      <c r="C68" s="25" t="s">
        <v>57</v>
      </c>
      <c r="D68" s="25" t="s">
        <v>143</v>
      </c>
      <c r="E68" s="25" t="s">
        <v>237</v>
      </c>
      <c r="F68" s="285" t="s">
        <v>255</v>
      </c>
      <c r="G68" s="267">
        <v>5</v>
      </c>
      <c r="H68" s="267"/>
      <c r="I68" s="267">
        <f>G68+H68</f>
        <v>5</v>
      </c>
      <c r="J68" s="267"/>
      <c r="K68" s="267">
        <f>I68+J68</f>
        <v>5</v>
      </c>
      <c r="L68" s="267"/>
      <c r="M68" s="267">
        <f>K68+L68</f>
        <v>5</v>
      </c>
      <c r="N68" s="267"/>
      <c r="O68" s="267">
        <f>M68+N68</f>
        <v>5</v>
      </c>
      <c r="P68" s="267">
        <v>-3</v>
      </c>
      <c r="Q68" s="267">
        <f>O68+P68</f>
        <v>2</v>
      </c>
      <c r="R68" s="267"/>
      <c r="S68" s="267">
        <f>Q68+R68</f>
        <v>2</v>
      </c>
    </row>
    <row r="69" spans="1:19" s="272" customFormat="1" ht="12.75" hidden="1">
      <c r="A69" s="262" t="s">
        <v>256</v>
      </c>
      <c r="B69" s="262" t="s">
        <v>141</v>
      </c>
      <c r="C69" s="262" t="s">
        <v>57</v>
      </c>
      <c r="D69" s="262" t="s">
        <v>143</v>
      </c>
      <c r="E69" s="262" t="s">
        <v>144</v>
      </c>
      <c r="F69" s="291" t="s">
        <v>257</v>
      </c>
      <c r="G69" s="264">
        <f aca="true" t="shared" si="24" ref="G69:M69">G70+G72</f>
        <v>0</v>
      </c>
      <c r="H69" s="264">
        <f t="shared" si="24"/>
        <v>0</v>
      </c>
      <c r="I69" s="264">
        <f t="shared" si="24"/>
        <v>0</v>
      </c>
      <c r="J69" s="264">
        <f t="shared" si="24"/>
        <v>0</v>
      </c>
      <c r="K69" s="264">
        <f t="shared" si="24"/>
        <v>0</v>
      </c>
      <c r="L69" s="264">
        <f t="shared" si="24"/>
        <v>0</v>
      </c>
      <c r="M69" s="264">
        <f t="shared" si="24"/>
        <v>0</v>
      </c>
      <c r="N69" s="264">
        <f aca="true" t="shared" si="25" ref="N69:S69">N70+N72</f>
        <v>0</v>
      </c>
      <c r="O69" s="264">
        <f t="shared" si="25"/>
        <v>0</v>
      </c>
      <c r="P69" s="264">
        <f t="shared" si="25"/>
        <v>0</v>
      </c>
      <c r="Q69" s="264">
        <f t="shared" si="25"/>
        <v>0</v>
      </c>
      <c r="R69" s="264">
        <f t="shared" si="25"/>
        <v>0</v>
      </c>
      <c r="S69" s="264">
        <f t="shared" si="25"/>
        <v>0</v>
      </c>
    </row>
    <row r="70" spans="1:19" ht="12.75" hidden="1">
      <c r="A70" s="24" t="s">
        <v>256</v>
      </c>
      <c r="B70" s="24" t="s">
        <v>206</v>
      </c>
      <c r="C70" s="24" t="s">
        <v>57</v>
      </c>
      <c r="D70" s="24" t="s">
        <v>143</v>
      </c>
      <c r="E70" s="24" t="s">
        <v>258</v>
      </c>
      <c r="F70" s="294" t="s">
        <v>259</v>
      </c>
      <c r="G70" s="266">
        <f aca="true" t="shared" si="26" ref="G70:S70">G71</f>
        <v>0</v>
      </c>
      <c r="H70" s="266">
        <f t="shared" si="26"/>
        <v>0</v>
      </c>
      <c r="I70" s="266">
        <f t="shared" si="26"/>
        <v>0</v>
      </c>
      <c r="J70" s="266">
        <f t="shared" si="26"/>
        <v>0</v>
      </c>
      <c r="K70" s="266">
        <f t="shared" si="26"/>
        <v>0</v>
      </c>
      <c r="L70" s="266">
        <f t="shared" si="26"/>
        <v>0</v>
      </c>
      <c r="M70" s="266">
        <f t="shared" si="26"/>
        <v>0</v>
      </c>
      <c r="N70" s="266">
        <f t="shared" si="26"/>
        <v>0</v>
      </c>
      <c r="O70" s="266">
        <f t="shared" si="26"/>
        <v>0</v>
      </c>
      <c r="P70" s="266">
        <f t="shared" si="26"/>
        <v>0</v>
      </c>
      <c r="Q70" s="266">
        <f t="shared" si="26"/>
        <v>0</v>
      </c>
      <c r="R70" s="266">
        <f t="shared" si="26"/>
        <v>0</v>
      </c>
      <c r="S70" s="266">
        <f t="shared" si="26"/>
        <v>0</v>
      </c>
    </row>
    <row r="71" spans="1:19" ht="24" customHeight="1" hidden="1">
      <c r="A71" s="25" t="s">
        <v>256</v>
      </c>
      <c r="B71" s="25" t="s">
        <v>217</v>
      </c>
      <c r="C71" s="25" t="s">
        <v>57</v>
      </c>
      <c r="D71" s="25" t="s">
        <v>143</v>
      </c>
      <c r="E71" s="25" t="s">
        <v>258</v>
      </c>
      <c r="F71" s="285" t="s">
        <v>260</v>
      </c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</row>
    <row r="72" spans="1:19" ht="12.75" customHeight="1" hidden="1">
      <c r="A72" s="25" t="s">
        <v>256</v>
      </c>
      <c r="B72" s="25" t="s">
        <v>261</v>
      </c>
      <c r="C72" s="25" t="s">
        <v>57</v>
      </c>
      <c r="D72" s="25" t="s">
        <v>143</v>
      </c>
      <c r="E72" s="25" t="s">
        <v>258</v>
      </c>
      <c r="F72" s="285" t="s">
        <v>262</v>
      </c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</row>
    <row r="73" spans="1:19" s="272" customFormat="1" ht="14.25" customHeight="1">
      <c r="A73" s="360" t="s">
        <v>263</v>
      </c>
      <c r="B73" s="361"/>
      <c r="C73" s="361"/>
      <c r="D73" s="361"/>
      <c r="E73" s="361"/>
      <c r="F73" s="362"/>
      <c r="G73" s="295">
        <f aca="true" t="shared" si="27" ref="G73:M73">G11+G17+G23+G27+G35+G42+G47+G57+G69</f>
        <v>15310</v>
      </c>
      <c r="H73" s="295">
        <f t="shared" si="27"/>
        <v>0</v>
      </c>
      <c r="I73" s="295">
        <f t="shared" si="27"/>
        <v>15310</v>
      </c>
      <c r="J73" s="295">
        <f t="shared" si="27"/>
        <v>0</v>
      </c>
      <c r="K73" s="295">
        <f t="shared" si="27"/>
        <v>15310</v>
      </c>
      <c r="L73" s="295">
        <f t="shared" si="27"/>
        <v>0</v>
      </c>
      <c r="M73" s="295">
        <f t="shared" si="27"/>
        <v>15310</v>
      </c>
      <c r="N73" s="295">
        <f aca="true" t="shared" si="28" ref="N73:S73">N11+N17+N23+N27+N35+N42+N47+N57+N69</f>
        <v>1065</v>
      </c>
      <c r="O73" s="295">
        <f t="shared" si="28"/>
        <v>16375</v>
      </c>
      <c r="P73" s="295">
        <f t="shared" si="28"/>
        <v>0</v>
      </c>
      <c r="Q73" s="295">
        <f t="shared" si="28"/>
        <v>16375</v>
      </c>
      <c r="R73" s="295">
        <f t="shared" si="28"/>
        <v>0</v>
      </c>
      <c r="S73" s="295">
        <f t="shared" si="28"/>
        <v>16375</v>
      </c>
    </row>
    <row r="74" spans="1:19" s="272" customFormat="1" ht="12.75">
      <c r="A74" s="363" t="s">
        <v>264</v>
      </c>
      <c r="B74" s="363"/>
      <c r="C74" s="363"/>
      <c r="D74" s="363"/>
      <c r="E74" s="363"/>
      <c r="F74" s="363"/>
      <c r="G74" s="296" t="e">
        <f>G75+G78+G83+G90+G94</f>
        <v>#REF!</v>
      </c>
      <c r="H74" s="296" t="e">
        <f>H75+H78+H83+H90+H94</f>
        <v>#REF!</v>
      </c>
      <c r="I74" s="296">
        <f aca="true" t="shared" si="29" ref="I74:O74">I75+I78+I83+I90</f>
        <v>10917.199999999999</v>
      </c>
      <c r="J74" s="296">
        <f t="shared" si="29"/>
        <v>20</v>
      </c>
      <c r="K74" s="296">
        <f t="shared" si="29"/>
        <v>10937.199999999999</v>
      </c>
      <c r="L74" s="296">
        <f t="shared" si="29"/>
        <v>-298.5</v>
      </c>
      <c r="M74" s="296">
        <f t="shared" si="29"/>
        <v>10638.699999999999</v>
      </c>
      <c r="N74" s="296">
        <f t="shared" si="29"/>
        <v>0</v>
      </c>
      <c r="O74" s="296">
        <f t="shared" si="29"/>
        <v>10638.699999999999</v>
      </c>
      <c r="P74" s="296">
        <f>P75+P78+P83+P90</f>
        <v>0</v>
      </c>
      <c r="Q74" s="296">
        <f>Q75+Q78+Q83+Q90</f>
        <v>10638.699999999999</v>
      </c>
      <c r="R74" s="296">
        <f>R75+R78+R83+R90</f>
        <v>0</v>
      </c>
      <c r="S74" s="296">
        <f>S75+S78+S83+S90</f>
        <v>10638.699999999999</v>
      </c>
    </row>
    <row r="75" spans="1:19" s="272" customFormat="1" ht="15.75" customHeight="1">
      <c r="A75" s="297" t="s">
        <v>265</v>
      </c>
      <c r="B75" s="297" t="s">
        <v>266</v>
      </c>
      <c r="C75" s="297" t="s">
        <v>142</v>
      </c>
      <c r="D75" s="297" t="s">
        <v>143</v>
      </c>
      <c r="E75" s="297" t="s">
        <v>144</v>
      </c>
      <c r="F75" s="298" t="s">
        <v>267</v>
      </c>
      <c r="G75" s="296">
        <f aca="true" t="shared" si="30" ref="G75:M75">G76+G77</f>
        <v>6975.6</v>
      </c>
      <c r="H75" s="296">
        <f t="shared" si="30"/>
        <v>0</v>
      </c>
      <c r="I75" s="296">
        <f t="shared" si="30"/>
        <v>6975.6</v>
      </c>
      <c r="J75" s="296">
        <f t="shared" si="30"/>
        <v>0</v>
      </c>
      <c r="K75" s="296">
        <f t="shared" si="30"/>
        <v>6975.6</v>
      </c>
      <c r="L75" s="296">
        <f t="shared" si="30"/>
        <v>0</v>
      </c>
      <c r="M75" s="296">
        <f t="shared" si="30"/>
        <v>6975.6</v>
      </c>
      <c r="N75" s="296">
        <f aca="true" t="shared" si="31" ref="N75:S75">N76+N77</f>
        <v>0</v>
      </c>
      <c r="O75" s="296">
        <f t="shared" si="31"/>
        <v>6975.6</v>
      </c>
      <c r="P75" s="296">
        <f t="shared" si="31"/>
        <v>0</v>
      </c>
      <c r="Q75" s="296">
        <f t="shared" si="31"/>
        <v>6975.6</v>
      </c>
      <c r="R75" s="296">
        <f t="shared" si="31"/>
        <v>0</v>
      </c>
      <c r="S75" s="296">
        <f t="shared" si="31"/>
        <v>6975.6</v>
      </c>
    </row>
    <row r="76" spans="1:19" ht="25.5">
      <c r="A76" s="25" t="s">
        <v>265</v>
      </c>
      <c r="B76" s="25" t="s">
        <v>268</v>
      </c>
      <c r="C76" s="25" t="s">
        <v>57</v>
      </c>
      <c r="D76" s="25" t="s">
        <v>143</v>
      </c>
      <c r="E76" s="25" t="s">
        <v>269</v>
      </c>
      <c r="F76" s="292" t="s">
        <v>270</v>
      </c>
      <c r="G76" s="299">
        <v>6109.5</v>
      </c>
      <c r="H76" s="299"/>
      <c r="I76" s="299">
        <f>G76+H76</f>
        <v>6109.5</v>
      </c>
      <c r="J76" s="299"/>
      <c r="K76" s="299">
        <f>I76+J76</f>
        <v>6109.5</v>
      </c>
      <c r="L76" s="299"/>
      <c r="M76" s="299">
        <f>K76+L76</f>
        <v>6109.5</v>
      </c>
      <c r="N76" s="299"/>
      <c r="O76" s="299">
        <f>M76+N76</f>
        <v>6109.5</v>
      </c>
      <c r="P76" s="299"/>
      <c r="Q76" s="299">
        <f>O76+P76</f>
        <v>6109.5</v>
      </c>
      <c r="R76" s="299"/>
      <c r="S76" s="299">
        <f>Q76+R76</f>
        <v>6109.5</v>
      </c>
    </row>
    <row r="77" spans="1:19" ht="25.5">
      <c r="A77" s="25" t="s">
        <v>265</v>
      </c>
      <c r="B77" s="25" t="s">
        <v>271</v>
      </c>
      <c r="C77" s="25" t="s">
        <v>57</v>
      </c>
      <c r="D77" s="25" t="s">
        <v>143</v>
      </c>
      <c r="E77" s="25" t="s">
        <v>269</v>
      </c>
      <c r="F77" s="292" t="s">
        <v>272</v>
      </c>
      <c r="G77" s="299">
        <v>866.1</v>
      </c>
      <c r="H77" s="299"/>
      <c r="I77" s="299">
        <f>G77+H77</f>
        <v>866.1</v>
      </c>
      <c r="J77" s="299"/>
      <c r="K77" s="299">
        <f>I77+J77</f>
        <v>866.1</v>
      </c>
      <c r="L77" s="299"/>
      <c r="M77" s="299">
        <f>K77+L77</f>
        <v>866.1</v>
      </c>
      <c r="N77" s="299"/>
      <c r="O77" s="299">
        <f>M77+N77</f>
        <v>866.1</v>
      </c>
      <c r="P77" s="299"/>
      <c r="Q77" s="299">
        <f>O77+P77</f>
        <v>866.1</v>
      </c>
      <c r="R77" s="299"/>
      <c r="S77" s="299">
        <f>Q77+R77</f>
        <v>866.1</v>
      </c>
    </row>
    <row r="78" spans="1:19" s="272" customFormat="1" ht="25.5">
      <c r="A78" s="262" t="s">
        <v>265</v>
      </c>
      <c r="B78" s="262" t="s">
        <v>286</v>
      </c>
      <c r="C78" s="262" t="s">
        <v>142</v>
      </c>
      <c r="D78" s="262" t="s">
        <v>273</v>
      </c>
      <c r="E78" s="262" t="s">
        <v>269</v>
      </c>
      <c r="F78" s="300" t="s">
        <v>287</v>
      </c>
      <c r="G78" s="296">
        <f aca="true" t="shared" si="32" ref="G78:S79">G79</f>
        <v>0</v>
      </c>
      <c r="H78" s="296">
        <f t="shared" si="32"/>
        <v>3178.2</v>
      </c>
      <c r="I78" s="296">
        <f t="shared" si="32"/>
        <v>3178.2</v>
      </c>
      <c r="J78" s="296">
        <f t="shared" si="32"/>
        <v>0</v>
      </c>
      <c r="K78" s="296">
        <f t="shared" si="32"/>
        <v>3178.2</v>
      </c>
      <c r="L78" s="296">
        <f t="shared" si="32"/>
        <v>-298.5</v>
      </c>
      <c r="M78" s="296">
        <f t="shared" si="32"/>
        <v>2879.7</v>
      </c>
      <c r="N78" s="296">
        <f t="shared" si="32"/>
        <v>0</v>
      </c>
      <c r="O78" s="296">
        <f t="shared" si="32"/>
        <v>2879.7</v>
      </c>
      <c r="P78" s="296">
        <f t="shared" si="32"/>
        <v>0</v>
      </c>
      <c r="Q78" s="296">
        <f t="shared" si="32"/>
        <v>2879.7</v>
      </c>
      <c r="R78" s="296">
        <f t="shared" si="32"/>
        <v>0</v>
      </c>
      <c r="S78" s="296">
        <f t="shared" si="32"/>
        <v>2879.7</v>
      </c>
    </row>
    <row r="79" spans="1:19" s="272" customFormat="1" ht="12.75">
      <c r="A79" s="25" t="s">
        <v>265</v>
      </c>
      <c r="B79" s="25" t="s">
        <v>128</v>
      </c>
      <c r="C79" s="25" t="s">
        <v>142</v>
      </c>
      <c r="D79" s="25" t="s">
        <v>143</v>
      </c>
      <c r="E79" s="25" t="s">
        <v>269</v>
      </c>
      <c r="F79" s="21" t="s">
        <v>129</v>
      </c>
      <c r="G79" s="299">
        <f t="shared" si="32"/>
        <v>0</v>
      </c>
      <c r="H79" s="299">
        <f t="shared" si="32"/>
        <v>3178.2</v>
      </c>
      <c r="I79" s="299">
        <f t="shared" si="32"/>
        <v>3178.2</v>
      </c>
      <c r="J79" s="299">
        <f t="shared" si="32"/>
        <v>0</v>
      </c>
      <c r="K79" s="299">
        <f t="shared" si="32"/>
        <v>3178.2</v>
      </c>
      <c r="L79" s="299">
        <f t="shared" si="32"/>
        <v>-298.5</v>
      </c>
      <c r="M79" s="299">
        <f t="shared" si="32"/>
        <v>2879.7</v>
      </c>
      <c r="N79" s="299">
        <f t="shared" si="32"/>
        <v>0</v>
      </c>
      <c r="O79" s="299">
        <f t="shared" si="32"/>
        <v>2879.7</v>
      </c>
      <c r="P79" s="299">
        <f t="shared" si="32"/>
        <v>0</v>
      </c>
      <c r="Q79" s="299">
        <f t="shared" si="32"/>
        <v>2879.7</v>
      </c>
      <c r="R79" s="299">
        <f t="shared" si="32"/>
        <v>0</v>
      </c>
      <c r="S79" s="299">
        <f t="shared" si="32"/>
        <v>2879.7</v>
      </c>
    </row>
    <row r="80" spans="1:19" s="272" customFormat="1" ht="12.75">
      <c r="A80" s="25" t="s">
        <v>265</v>
      </c>
      <c r="B80" s="25" t="s">
        <v>128</v>
      </c>
      <c r="C80" s="25" t="s">
        <v>57</v>
      </c>
      <c r="D80" s="25" t="s">
        <v>143</v>
      </c>
      <c r="E80" s="25" t="s">
        <v>269</v>
      </c>
      <c r="F80" s="292" t="s">
        <v>130</v>
      </c>
      <c r="G80" s="299"/>
      <c r="H80" s="299">
        <v>3178.2</v>
      </c>
      <c r="I80" s="299">
        <f>G80+H80</f>
        <v>3178.2</v>
      </c>
      <c r="J80" s="299"/>
      <c r="K80" s="299">
        <f>I80+J80</f>
        <v>3178.2</v>
      </c>
      <c r="L80" s="299">
        <v>-298.5</v>
      </c>
      <c r="M80" s="299">
        <f>K80+L80</f>
        <v>2879.7</v>
      </c>
      <c r="N80" s="299"/>
      <c r="O80" s="299">
        <f>M80+N80</f>
        <v>2879.7</v>
      </c>
      <c r="P80" s="299"/>
      <c r="Q80" s="299">
        <f>O80+P80</f>
        <v>2879.7</v>
      </c>
      <c r="R80" s="299"/>
      <c r="S80" s="299">
        <f>Q80+R80</f>
        <v>2879.7</v>
      </c>
    </row>
    <row r="81" spans="1:19" s="272" customFormat="1" ht="78" customHeight="1" hidden="1">
      <c r="A81" s="25"/>
      <c r="B81" s="25"/>
      <c r="C81" s="25"/>
      <c r="D81" s="25"/>
      <c r="E81" s="25"/>
      <c r="F81" s="301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</row>
    <row r="82" spans="1:19" s="272" customFormat="1" ht="39" customHeight="1" hidden="1">
      <c r="A82" s="279"/>
      <c r="B82" s="279"/>
      <c r="C82" s="279"/>
      <c r="D82" s="279"/>
      <c r="E82" s="279"/>
      <c r="F82" s="302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</row>
    <row r="83" spans="1:19" s="272" customFormat="1" ht="18.75" customHeight="1">
      <c r="A83" s="262" t="s">
        <v>265</v>
      </c>
      <c r="B83" s="262" t="s">
        <v>274</v>
      </c>
      <c r="C83" s="262" t="s">
        <v>142</v>
      </c>
      <c r="D83" s="262" t="s">
        <v>143</v>
      </c>
      <c r="E83" s="262" t="s">
        <v>269</v>
      </c>
      <c r="F83" s="300" t="s">
        <v>275</v>
      </c>
      <c r="G83" s="296">
        <f aca="true" t="shared" si="33" ref="G83:M83">G84+G88+G89</f>
        <v>763.4000000000001</v>
      </c>
      <c r="H83" s="296">
        <f t="shared" si="33"/>
        <v>0</v>
      </c>
      <c r="I83" s="296">
        <f t="shared" si="33"/>
        <v>763.4000000000001</v>
      </c>
      <c r="J83" s="296">
        <f t="shared" si="33"/>
        <v>0</v>
      </c>
      <c r="K83" s="296">
        <f t="shared" si="33"/>
        <v>763.4000000000001</v>
      </c>
      <c r="L83" s="296">
        <f t="shared" si="33"/>
        <v>0</v>
      </c>
      <c r="M83" s="296">
        <f t="shared" si="33"/>
        <v>763.4000000000001</v>
      </c>
      <c r="N83" s="296">
        <f aca="true" t="shared" si="34" ref="N83:S83">N84+N88+N89</f>
        <v>0</v>
      </c>
      <c r="O83" s="296">
        <f t="shared" si="34"/>
        <v>763.4000000000001</v>
      </c>
      <c r="P83" s="296">
        <f t="shared" si="34"/>
        <v>0</v>
      </c>
      <c r="Q83" s="296">
        <f t="shared" si="34"/>
        <v>763.4000000000001</v>
      </c>
      <c r="R83" s="296">
        <f t="shared" si="34"/>
        <v>0</v>
      </c>
      <c r="S83" s="296">
        <f t="shared" si="34"/>
        <v>763.4000000000001</v>
      </c>
    </row>
    <row r="84" spans="1:19" s="23" customFormat="1" ht="30" customHeight="1">
      <c r="A84" s="24" t="s">
        <v>265</v>
      </c>
      <c r="B84" s="24" t="s">
        <v>276</v>
      </c>
      <c r="C84" s="24" t="s">
        <v>142</v>
      </c>
      <c r="D84" s="24" t="s">
        <v>143</v>
      </c>
      <c r="E84" s="24" t="s">
        <v>269</v>
      </c>
      <c r="F84" s="303" t="s">
        <v>277</v>
      </c>
      <c r="G84" s="266">
        <f aca="true" t="shared" si="35" ref="G84:S84">G85</f>
        <v>33.5</v>
      </c>
      <c r="H84" s="266">
        <f t="shared" si="35"/>
        <v>0</v>
      </c>
      <c r="I84" s="266">
        <f t="shared" si="35"/>
        <v>33.5</v>
      </c>
      <c r="J84" s="266">
        <f t="shared" si="35"/>
        <v>0</v>
      </c>
      <c r="K84" s="266">
        <f t="shared" si="35"/>
        <v>33.5</v>
      </c>
      <c r="L84" s="266">
        <f t="shared" si="35"/>
        <v>0</v>
      </c>
      <c r="M84" s="266">
        <f t="shared" si="35"/>
        <v>33.5</v>
      </c>
      <c r="N84" s="266">
        <f t="shared" si="35"/>
        <v>0</v>
      </c>
      <c r="O84" s="266">
        <f t="shared" si="35"/>
        <v>33.5</v>
      </c>
      <c r="P84" s="266">
        <f t="shared" si="35"/>
        <v>0</v>
      </c>
      <c r="Q84" s="266">
        <f t="shared" si="35"/>
        <v>33.5</v>
      </c>
      <c r="R84" s="266">
        <f t="shared" si="35"/>
        <v>0</v>
      </c>
      <c r="S84" s="266">
        <f t="shared" si="35"/>
        <v>33.5</v>
      </c>
    </row>
    <row r="85" spans="1:19" ht="28.5" customHeight="1">
      <c r="A85" s="25" t="s">
        <v>265</v>
      </c>
      <c r="B85" s="25" t="s">
        <v>276</v>
      </c>
      <c r="C85" s="25" t="s">
        <v>57</v>
      </c>
      <c r="D85" s="25" t="s">
        <v>143</v>
      </c>
      <c r="E85" s="25" t="s">
        <v>269</v>
      </c>
      <c r="F85" s="292" t="s">
        <v>278</v>
      </c>
      <c r="G85" s="267">
        <f aca="true" t="shared" si="36" ref="G85:M85">G86+G87</f>
        <v>33.5</v>
      </c>
      <c r="H85" s="267">
        <f t="shared" si="36"/>
        <v>0</v>
      </c>
      <c r="I85" s="267">
        <f t="shared" si="36"/>
        <v>33.5</v>
      </c>
      <c r="J85" s="267">
        <f t="shared" si="36"/>
        <v>0</v>
      </c>
      <c r="K85" s="267">
        <f t="shared" si="36"/>
        <v>33.5</v>
      </c>
      <c r="L85" s="267">
        <f t="shared" si="36"/>
        <v>0</v>
      </c>
      <c r="M85" s="267">
        <f t="shared" si="36"/>
        <v>33.5</v>
      </c>
      <c r="N85" s="267">
        <f aca="true" t="shared" si="37" ref="N85:S85">N86+N87</f>
        <v>0</v>
      </c>
      <c r="O85" s="267">
        <f t="shared" si="37"/>
        <v>33.5</v>
      </c>
      <c r="P85" s="267">
        <f t="shared" si="37"/>
        <v>0</v>
      </c>
      <c r="Q85" s="267">
        <f t="shared" si="37"/>
        <v>33.5</v>
      </c>
      <c r="R85" s="267">
        <f t="shared" si="37"/>
        <v>0</v>
      </c>
      <c r="S85" s="267">
        <f t="shared" si="37"/>
        <v>33.5</v>
      </c>
    </row>
    <row r="86" spans="1:19" ht="31.5" customHeight="1">
      <c r="A86" s="25" t="s">
        <v>265</v>
      </c>
      <c r="B86" s="25" t="s">
        <v>276</v>
      </c>
      <c r="C86" s="25" t="s">
        <v>57</v>
      </c>
      <c r="D86" s="25" t="s">
        <v>143</v>
      </c>
      <c r="E86" s="25" t="s">
        <v>269</v>
      </c>
      <c r="F86" s="304" t="s">
        <v>279</v>
      </c>
      <c r="G86" s="267">
        <v>1</v>
      </c>
      <c r="H86" s="267"/>
      <c r="I86" s="267">
        <f>G86+H86</f>
        <v>1</v>
      </c>
      <c r="J86" s="267"/>
      <c r="K86" s="267">
        <f>I86+J86</f>
        <v>1</v>
      </c>
      <c r="L86" s="267"/>
      <c r="M86" s="267">
        <f>K86+L86</f>
        <v>1</v>
      </c>
      <c r="N86" s="267"/>
      <c r="O86" s="267">
        <f>M86+N86</f>
        <v>1</v>
      </c>
      <c r="P86" s="267"/>
      <c r="Q86" s="267">
        <f>O86+P86</f>
        <v>1</v>
      </c>
      <c r="R86" s="267"/>
      <c r="S86" s="267">
        <f>Q86+R86</f>
        <v>1</v>
      </c>
    </row>
    <row r="87" spans="1:19" ht="53.25" customHeight="1">
      <c r="A87" s="25" t="s">
        <v>265</v>
      </c>
      <c r="B87" s="25" t="s">
        <v>276</v>
      </c>
      <c r="C87" s="25" t="s">
        <v>57</v>
      </c>
      <c r="D87" s="25" t="s">
        <v>143</v>
      </c>
      <c r="E87" s="25" t="s">
        <v>269</v>
      </c>
      <c r="F87" s="304" t="s">
        <v>280</v>
      </c>
      <c r="G87" s="267">
        <v>32.5</v>
      </c>
      <c r="H87" s="267"/>
      <c r="I87" s="267">
        <f>G87+H87</f>
        <v>32.5</v>
      </c>
      <c r="J87" s="267"/>
      <c r="K87" s="267">
        <f>I87+J87</f>
        <v>32.5</v>
      </c>
      <c r="L87" s="267"/>
      <c r="M87" s="267">
        <f>K87+L87</f>
        <v>32.5</v>
      </c>
      <c r="N87" s="267"/>
      <c r="O87" s="267">
        <f>M87+N87</f>
        <v>32.5</v>
      </c>
      <c r="P87" s="267"/>
      <c r="Q87" s="267">
        <f>O87+P87</f>
        <v>32.5</v>
      </c>
      <c r="R87" s="267"/>
      <c r="S87" s="267">
        <f>Q87+R87</f>
        <v>32.5</v>
      </c>
    </row>
    <row r="88" spans="1:19" s="23" customFormat="1" ht="30" customHeight="1">
      <c r="A88" s="25" t="s">
        <v>265</v>
      </c>
      <c r="B88" s="25" t="s">
        <v>281</v>
      </c>
      <c r="C88" s="25" t="s">
        <v>57</v>
      </c>
      <c r="D88" s="25" t="s">
        <v>143</v>
      </c>
      <c r="E88" s="25" t="s">
        <v>269</v>
      </c>
      <c r="F88" s="292" t="s">
        <v>282</v>
      </c>
      <c r="G88" s="267">
        <v>580.7</v>
      </c>
      <c r="H88" s="267"/>
      <c r="I88" s="267">
        <f>G88+H88</f>
        <v>580.7</v>
      </c>
      <c r="J88" s="267"/>
      <c r="K88" s="267">
        <f>I88+J88</f>
        <v>580.7</v>
      </c>
      <c r="L88" s="267"/>
      <c r="M88" s="267">
        <f>K88+L88</f>
        <v>580.7</v>
      </c>
      <c r="N88" s="267"/>
      <c r="O88" s="267">
        <f>M88+N88</f>
        <v>580.7</v>
      </c>
      <c r="P88" s="267"/>
      <c r="Q88" s="267">
        <f>O88+P88</f>
        <v>580.7</v>
      </c>
      <c r="R88" s="267"/>
      <c r="S88" s="267">
        <f>Q88+R88</f>
        <v>580.7</v>
      </c>
    </row>
    <row r="89" spans="1:19" s="23" customFormat="1" ht="26.25" customHeight="1">
      <c r="A89" s="25" t="s">
        <v>265</v>
      </c>
      <c r="B89" s="25" t="s">
        <v>283</v>
      </c>
      <c r="C89" s="25" t="s">
        <v>57</v>
      </c>
      <c r="D89" s="25" t="s">
        <v>143</v>
      </c>
      <c r="E89" s="25" t="s">
        <v>269</v>
      </c>
      <c r="F89" s="292" t="s">
        <v>284</v>
      </c>
      <c r="G89" s="267">
        <v>149.2</v>
      </c>
      <c r="H89" s="267"/>
      <c r="I89" s="267">
        <f>G89+H89</f>
        <v>149.2</v>
      </c>
      <c r="J89" s="267"/>
      <c r="K89" s="267">
        <f>I89+J89</f>
        <v>149.2</v>
      </c>
      <c r="L89" s="267"/>
      <c r="M89" s="267">
        <f>K89+L89</f>
        <v>149.2</v>
      </c>
      <c r="N89" s="267"/>
      <c r="O89" s="267">
        <f>M89+N89</f>
        <v>149.2</v>
      </c>
      <c r="P89" s="267"/>
      <c r="Q89" s="267">
        <f>O89+P89</f>
        <v>149.2</v>
      </c>
      <c r="R89" s="267"/>
      <c r="S89" s="267">
        <f>Q89+R89</f>
        <v>149.2</v>
      </c>
    </row>
    <row r="90" spans="1:19" ht="12.75" customHeight="1">
      <c r="A90" s="262" t="s">
        <v>265</v>
      </c>
      <c r="B90" s="262" t="s">
        <v>131</v>
      </c>
      <c r="C90" s="262" t="s">
        <v>142</v>
      </c>
      <c r="D90" s="262" t="s">
        <v>143</v>
      </c>
      <c r="E90" s="262" t="s">
        <v>144</v>
      </c>
      <c r="F90" s="305" t="s">
        <v>339</v>
      </c>
      <c r="G90" s="264" t="e">
        <f>#REF!+G92</f>
        <v>#REF!</v>
      </c>
      <c r="H90" s="264" t="e">
        <f>#REF!+H92</f>
        <v>#REF!</v>
      </c>
      <c r="I90" s="264">
        <f aca="true" t="shared" si="38" ref="I90:S92">I91</f>
        <v>0</v>
      </c>
      <c r="J90" s="264">
        <f t="shared" si="38"/>
        <v>20</v>
      </c>
      <c r="K90" s="264">
        <f t="shared" si="38"/>
        <v>20</v>
      </c>
      <c r="L90" s="264">
        <f t="shared" si="38"/>
        <v>0</v>
      </c>
      <c r="M90" s="264">
        <f t="shared" si="38"/>
        <v>20</v>
      </c>
      <c r="N90" s="264">
        <f t="shared" si="38"/>
        <v>0</v>
      </c>
      <c r="O90" s="264">
        <f t="shared" si="38"/>
        <v>20</v>
      </c>
      <c r="P90" s="264">
        <f t="shared" si="38"/>
        <v>0</v>
      </c>
      <c r="Q90" s="264">
        <f t="shared" si="38"/>
        <v>20</v>
      </c>
      <c r="R90" s="264">
        <f t="shared" si="38"/>
        <v>0</v>
      </c>
      <c r="S90" s="264">
        <f t="shared" si="38"/>
        <v>20</v>
      </c>
    </row>
    <row r="91" spans="1:19" s="23" customFormat="1" ht="25.5">
      <c r="A91" s="24" t="s">
        <v>265</v>
      </c>
      <c r="B91" s="24" t="s">
        <v>132</v>
      </c>
      <c r="C91" s="24" t="s">
        <v>142</v>
      </c>
      <c r="D91" s="24" t="s">
        <v>143</v>
      </c>
      <c r="E91" s="24" t="s">
        <v>144</v>
      </c>
      <c r="F91" s="341" t="s">
        <v>133</v>
      </c>
      <c r="G91" s="266"/>
      <c r="H91" s="266"/>
      <c r="I91" s="266">
        <f t="shared" si="38"/>
        <v>0</v>
      </c>
      <c r="J91" s="266">
        <f t="shared" si="38"/>
        <v>20</v>
      </c>
      <c r="K91" s="266">
        <f t="shared" si="38"/>
        <v>20</v>
      </c>
      <c r="L91" s="266">
        <f t="shared" si="38"/>
        <v>0</v>
      </c>
      <c r="M91" s="266">
        <f t="shared" si="38"/>
        <v>20</v>
      </c>
      <c r="N91" s="266">
        <f t="shared" si="38"/>
        <v>0</v>
      </c>
      <c r="O91" s="266">
        <f t="shared" si="38"/>
        <v>20</v>
      </c>
      <c r="P91" s="266">
        <f t="shared" si="38"/>
        <v>0</v>
      </c>
      <c r="Q91" s="266">
        <f t="shared" si="38"/>
        <v>20</v>
      </c>
      <c r="R91" s="266">
        <f t="shared" si="38"/>
        <v>0</v>
      </c>
      <c r="S91" s="266">
        <f t="shared" si="38"/>
        <v>20</v>
      </c>
    </row>
    <row r="92" spans="1:19" s="272" customFormat="1" ht="25.5">
      <c r="A92" s="25" t="s">
        <v>265</v>
      </c>
      <c r="B92" s="306" t="s">
        <v>132</v>
      </c>
      <c r="C92" s="25" t="s">
        <v>57</v>
      </c>
      <c r="D92" s="25" t="s">
        <v>143</v>
      </c>
      <c r="E92" s="25" t="s">
        <v>269</v>
      </c>
      <c r="F92" s="292" t="s">
        <v>285</v>
      </c>
      <c r="G92" s="267"/>
      <c r="H92" s="267"/>
      <c r="I92" s="267">
        <f t="shared" si="38"/>
        <v>0</v>
      </c>
      <c r="J92" s="267">
        <f t="shared" si="38"/>
        <v>20</v>
      </c>
      <c r="K92" s="267">
        <f t="shared" si="38"/>
        <v>20</v>
      </c>
      <c r="L92" s="267">
        <f t="shared" si="38"/>
        <v>0</v>
      </c>
      <c r="M92" s="267">
        <f t="shared" si="38"/>
        <v>20</v>
      </c>
      <c r="N92" s="267">
        <f t="shared" si="38"/>
        <v>0</v>
      </c>
      <c r="O92" s="267">
        <f t="shared" si="38"/>
        <v>20</v>
      </c>
      <c r="P92" s="267">
        <f t="shared" si="38"/>
        <v>0</v>
      </c>
      <c r="Q92" s="267">
        <f t="shared" si="38"/>
        <v>20</v>
      </c>
      <c r="R92" s="267">
        <f t="shared" si="38"/>
        <v>0</v>
      </c>
      <c r="S92" s="267">
        <f t="shared" si="38"/>
        <v>20</v>
      </c>
    </row>
    <row r="93" spans="1:19" s="272" customFormat="1" ht="51">
      <c r="A93" s="25" t="s">
        <v>265</v>
      </c>
      <c r="B93" s="306" t="s">
        <v>132</v>
      </c>
      <c r="C93" s="25" t="s">
        <v>57</v>
      </c>
      <c r="D93" s="25" t="s">
        <v>143</v>
      </c>
      <c r="E93" s="25" t="s">
        <v>269</v>
      </c>
      <c r="F93" s="292" t="s">
        <v>134</v>
      </c>
      <c r="G93" s="267"/>
      <c r="H93" s="267"/>
      <c r="I93" s="267"/>
      <c r="J93" s="267">
        <v>20</v>
      </c>
      <c r="K93" s="267">
        <f>I93+J93</f>
        <v>20</v>
      </c>
      <c r="L93" s="267">
        <v>0</v>
      </c>
      <c r="M93" s="267">
        <f>K93+L93</f>
        <v>20</v>
      </c>
      <c r="N93" s="267">
        <v>0</v>
      </c>
      <c r="O93" s="267">
        <f>M93+N93</f>
        <v>20</v>
      </c>
      <c r="P93" s="267">
        <v>0</v>
      </c>
      <c r="Q93" s="267">
        <f>O93+P93</f>
        <v>20</v>
      </c>
      <c r="R93" s="267">
        <v>0</v>
      </c>
      <c r="S93" s="267">
        <f>Q93+R93</f>
        <v>20</v>
      </c>
    </row>
    <row r="94" spans="1:19" s="272" customFormat="1" ht="39" customHeight="1" hidden="1">
      <c r="A94" s="262" t="s">
        <v>295</v>
      </c>
      <c r="B94" s="262" t="s">
        <v>141</v>
      </c>
      <c r="C94" s="262" t="s">
        <v>57</v>
      </c>
      <c r="D94" s="262" t="s">
        <v>143</v>
      </c>
      <c r="E94" s="262" t="s">
        <v>144</v>
      </c>
      <c r="F94" s="305" t="s">
        <v>296</v>
      </c>
      <c r="G94" s="264" t="e">
        <f>#REF!</f>
        <v>#REF!</v>
      </c>
      <c r="H94" s="264" t="e">
        <f>#REF!</f>
        <v>#REF!</v>
      </c>
      <c r="I94" s="264" t="e">
        <f>#REF!</f>
        <v>#REF!</v>
      </c>
      <c r="J94" s="264" t="e">
        <f>#REF!</f>
        <v>#REF!</v>
      </c>
      <c r="K94" s="264" t="e">
        <f>#REF!</f>
        <v>#REF!</v>
      </c>
      <c r="L94" s="264" t="e">
        <f>#REF!</f>
        <v>#REF!</v>
      </c>
      <c r="M94" s="264" t="e">
        <f>#REF!</f>
        <v>#REF!</v>
      </c>
      <c r="N94" s="264" t="e">
        <f>#REF!</f>
        <v>#REF!</v>
      </c>
      <c r="O94" s="264" t="e">
        <f>#REF!</f>
        <v>#REF!</v>
      </c>
      <c r="P94" s="264" t="e">
        <f>#REF!</f>
        <v>#REF!</v>
      </c>
      <c r="Q94" s="264" t="e">
        <f>#REF!</f>
        <v>#REF!</v>
      </c>
      <c r="R94" s="264" t="e">
        <f>#REF!</f>
        <v>#REF!</v>
      </c>
      <c r="S94" s="264" t="e">
        <f>#REF!</f>
        <v>#REF!</v>
      </c>
    </row>
    <row r="95" spans="1:19" s="272" customFormat="1" ht="39" customHeight="1" hidden="1">
      <c r="A95" s="25" t="s">
        <v>297</v>
      </c>
      <c r="B95" s="25" t="s">
        <v>192</v>
      </c>
      <c r="C95" s="25" t="s">
        <v>57</v>
      </c>
      <c r="D95" s="25" t="s">
        <v>143</v>
      </c>
      <c r="E95" s="25" t="s">
        <v>269</v>
      </c>
      <c r="F95" s="292" t="s">
        <v>298</v>
      </c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</row>
    <row r="96" spans="1:19" ht="12.75">
      <c r="A96" s="262"/>
      <c r="B96" s="262"/>
      <c r="C96" s="262"/>
      <c r="D96" s="262"/>
      <c r="E96" s="262"/>
      <c r="F96" s="263" t="s">
        <v>299</v>
      </c>
      <c r="G96" s="307" t="e">
        <f aca="true" t="shared" si="39" ref="G96:M96">G73+G74</f>
        <v>#REF!</v>
      </c>
      <c r="H96" s="307" t="e">
        <f t="shared" si="39"/>
        <v>#REF!</v>
      </c>
      <c r="I96" s="307">
        <f t="shared" si="39"/>
        <v>26227.199999999997</v>
      </c>
      <c r="J96" s="307">
        <f t="shared" si="39"/>
        <v>20</v>
      </c>
      <c r="K96" s="307">
        <f t="shared" si="39"/>
        <v>26247.199999999997</v>
      </c>
      <c r="L96" s="307">
        <f t="shared" si="39"/>
        <v>-298.5</v>
      </c>
      <c r="M96" s="307">
        <f t="shared" si="39"/>
        <v>25948.699999999997</v>
      </c>
      <c r="N96" s="307">
        <f aca="true" t="shared" si="40" ref="N96:S96">N73+N74</f>
        <v>1065</v>
      </c>
      <c r="O96" s="307">
        <f t="shared" si="40"/>
        <v>27013.699999999997</v>
      </c>
      <c r="P96" s="307">
        <f t="shared" si="40"/>
        <v>0</v>
      </c>
      <c r="Q96" s="307">
        <f t="shared" si="40"/>
        <v>27013.699999999997</v>
      </c>
      <c r="R96" s="307">
        <f t="shared" si="40"/>
        <v>0</v>
      </c>
      <c r="S96" s="307">
        <f t="shared" si="40"/>
        <v>27013.699999999997</v>
      </c>
    </row>
    <row r="97" spans="1:6" ht="12.75">
      <c r="A97" s="272"/>
      <c r="B97" s="272"/>
      <c r="C97" s="272"/>
      <c r="D97" s="272"/>
      <c r="E97" s="272"/>
      <c r="F97" s="272"/>
    </row>
    <row r="98" spans="1:19" ht="12.75" hidden="1">
      <c r="A98" s="21" t="s">
        <v>291</v>
      </c>
      <c r="G98" s="308"/>
      <c r="H98" s="308"/>
      <c r="I98" s="309" t="e">
        <f>I96-G96</f>
        <v>#REF!</v>
      </c>
      <c r="J98" s="308"/>
      <c r="K98" s="309">
        <f>K96-I96</f>
        <v>20</v>
      </c>
      <c r="L98" s="308"/>
      <c r="M98" s="309">
        <f>M96-K96</f>
        <v>-298.5</v>
      </c>
      <c r="N98" s="308"/>
      <c r="O98" s="309">
        <f>O96-M96</f>
        <v>1065</v>
      </c>
      <c r="P98" s="308"/>
      <c r="Q98" s="309">
        <f>Q96-O96</f>
        <v>0</v>
      </c>
      <c r="R98" s="308"/>
      <c r="S98" s="309">
        <f>S96-Q96</f>
        <v>0</v>
      </c>
    </row>
    <row r="99" spans="7:19" ht="12.75"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</row>
    <row r="100" spans="7:19" ht="12.75"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</row>
    <row r="101" spans="7:19" ht="12.75" hidden="1">
      <c r="G101" s="310"/>
      <c r="H101" s="310"/>
      <c r="I101" s="310"/>
      <c r="J101" s="310"/>
      <c r="K101" s="310"/>
      <c r="L101" s="310"/>
      <c r="M101" s="310"/>
      <c r="N101" s="310"/>
      <c r="O101" s="310">
        <f>O10+O75</f>
        <v>23350.6</v>
      </c>
      <c r="P101" s="310"/>
      <c r="Q101" s="310">
        <f>Q10+Q75</f>
        <v>23350.6</v>
      </c>
      <c r="R101" s="310"/>
      <c r="S101" s="310">
        <f>S10+S75</f>
        <v>23350.6</v>
      </c>
    </row>
  </sheetData>
  <mergeCells count="7">
    <mergeCell ref="A9:E9"/>
    <mergeCell ref="A73:F73"/>
    <mergeCell ref="A74:F74"/>
    <mergeCell ref="F1:G1"/>
    <mergeCell ref="F3:G3"/>
    <mergeCell ref="A6:Q6"/>
    <mergeCell ref="A8:E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3"/>
  <sheetViews>
    <sheetView view="pageBreakPreview" zoomScaleSheetLayoutView="100" zoomScalePageLayoutView="0" workbookViewId="0" topLeftCell="A1">
      <selection activeCell="AA7" sqref="AA7"/>
    </sheetView>
  </sheetViews>
  <sheetFormatPr defaultColWidth="9.00390625" defaultRowHeight="12.75"/>
  <cols>
    <col min="1" max="1" width="62.75390625" style="1" customWidth="1"/>
    <col min="2" max="2" width="5.00390625" style="21" customWidth="1"/>
    <col min="3" max="3" width="4.00390625" style="7" customWidth="1"/>
    <col min="4" max="4" width="4.25390625" style="7" customWidth="1"/>
    <col min="5" max="5" width="13.00390625" style="1" customWidth="1"/>
    <col min="6" max="6" width="5.00390625" style="7" customWidth="1"/>
    <col min="7" max="7" width="11.375" style="18" hidden="1" customWidth="1"/>
    <col min="8" max="8" width="12.00390625" style="18" hidden="1" customWidth="1"/>
    <col min="9" max="9" width="10.75390625" style="18" hidden="1" customWidth="1"/>
    <col min="10" max="10" width="12.00390625" style="18" hidden="1" customWidth="1"/>
    <col min="11" max="11" width="10.75390625" style="18" hidden="1" customWidth="1"/>
    <col min="12" max="12" width="12.00390625" style="18" hidden="1" customWidth="1"/>
    <col min="13" max="13" width="10.75390625" style="18" hidden="1" customWidth="1"/>
    <col min="14" max="14" width="12.00390625" style="18" hidden="1" customWidth="1"/>
    <col min="15" max="15" width="11.25390625" style="18" hidden="1" customWidth="1"/>
    <col min="16" max="16" width="12.00390625" style="18" hidden="1" customWidth="1"/>
    <col min="17" max="17" width="11.25390625" style="18" hidden="1" customWidth="1"/>
    <col min="18" max="18" width="12.00390625" style="18" hidden="1" customWidth="1"/>
    <col min="19" max="19" width="11.25390625" style="18" hidden="1" customWidth="1"/>
    <col min="20" max="20" width="12.00390625" style="18" hidden="1" customWidth="1"/>
    <col min="21" max="21" width="11.25390625" style="18" hidden="1" customWidth="1"/>
    <col min="22" max="22" width="12.00390625" style="18" hidden="1" customWidth="1"/>
    <col min="23" max="23" width="11.25390625" style="18" hidden="1" customWidth="1"/>
    <col min="24" max="24" width="12.00390625" style="18" hidden="1" customWidth="1"/>
    <col min="25" max="25" width="11.25390625" style="18" customWidth="1"/>
    <col min="26" max="16384" width="9.125" style="1" customWidth="1"/>
  </cols>
  <sheetData>
    <row r="1" spans="1:7" s="5" customFormat="1" ht="15.75">
      <c r="A1" s="10"/>
      <c r="B1" s="67"/>
      <c r="C1" s="367" t="s">
        <v>464</v>
      </c>
      <c r="D1" s="367"/>
      <c r="E1" s="367"/>
      <c r="F1" s="367"/>
      <c r="G1" s="367"/>
    </row>
    <row r="2" spans="1:7" s="5" customFormat="1" ht="15.75">
      <c r="A2" s="10"/>
      <c r="B2" s="67"/>
      <c r="C2" s="209" t="s">
        <v>54</v>
      </c>
      <c r="D2" s="209"/>
      <c r="E2" s="209"/>
      <c r="F2" s="209"/>
      <c r="G2" s="209"/>
    </row>
    <row r="3" spans="1:7" s="5" customFormat="1" ht="15.75">
      <c r="A3" s="10"/>
      <c r="B3" s="67"/>
      <c r="C3" s="368" t="s">
        <v>466</v>
      </c>
      <c r="D3" s="368"/>
      <c r="E3" s="368"/>
      <c r="F3" s="368"/>
      <c r="G3" s="368"/>
    </row>
    <row r="4" spans="1:25" s="5" customFormat="1" ht="15.75">
      <c r="A4" s="10"/>
      <c r="B4" s="67"/>
      <c r="C4" s="11"/>
      <c r="D4" s="11"/>
      <c r="E4" s="11"/>
      <c r="F4" s="98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3" s="5" customFormat="1" ht="34.5" customHeight="1">
      <c r="A5" s="369" t="s">
        <v>406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</row>
    <row r="6" ht="12" customHeight="1"/>
    <row r="7" spans="1:25" s="4" customFormat="1" ht="42.75" customHeight="1">
      <c r="A7" s="53" t="s">
        <v>55</v>
      </c>
      <c r="B7" s="53" t="s">
        <v>432</v>
      </c>
      <c r="C7" s="53" t="s">
        <v>447</v>
      </c>
      <c r="D7" s="53" t="s">
        <v>448</v>
      </c>
      <c r="E7" s="53" t="s">
        <v>449</v>
      </c>
      <c r="F7" s="53" t="s">
        <v>450</v>
      </c>
      <c r="G7" s="99" t="s">
        <v>451</v>
      </c>
      <c r="H7" s="99" t="s">
        <v>405</v>
      </c>
      <c r="I7" s="99" t="s">
        <v>451</v>
      </c>
      <c r="J7" s="99" t="s">
        <v>338</v>
      </c>
      <c r="K7" s="99" t="s">
        <v>451</v>
      </c>
      <c r="L7" s="99" t="s">
        <v>330</v>
      </c>
      <c r="M7" s="99" t="s">
        <v>451</v>
      </c>
      <c r="N7" s="99" t="s">
        <v>98</v>
      </c>
      <c r="O7" s="99" t="s">
        <v>451</v>
      </c>
      <c r="P7" s="99" t="s">
        <v>120</v>
      </c>
      <c r="Q7" s="99" t="s">
        <v>451</v>
      </c>
      <c r="R7" s="99" t="s">
        <v>121</v>
      </c>
      <c r="S7" s="99" t="s">
        <v>451</v>
      </c>
      <c r="T7" s="99" t="s">
        <v>122</v>
      </c>
      <c r="U7" s="99" t="s">
        <v>451</v>
      </c>
      <c r="V7" s="99" t="s">
        <v>313</v>
      </c>
      <c r="W7" s="99" t="s">
        <v>451</v>
      </c>
      <c r="X7" s="99" t="s">
        <v>313</v>
      </c>
      <c r="Y7" s="99" t="s">
        <v>451</v>
      </c>
    </row>
    <row r="8" spans="1:25" ht="12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74">
        <v>7</v>
      </c>
      <c r="H8" s="74">
        <v>7</v>
      </c>
      <c r="I8" s="74">
        <v>7</v>
      </c>
      <c r="J8" s="74">
        <v>7</v>
      </c>
      <c r="K8" s="74">
        <v>7</v>
      </c>
      <c r="L8" s="74">
        <v>7</v>
      </c>
      <c r="M8" s="74">
        <v>7</v>
      </c>
      <c r="N8" s="74">
        <v>7</v>
      </c>
      <c r="O8" s="74">
        <v>7</v>
      </c>
      <c r="P8" s="74">
        <v>7</v>
      </c>
      <c r="Q8" s="74">
        <v>7</v>
      </c>
      <c r="R8" s="74">
        <v>7</v>
      </c>
      <c r="S8" s="74">
        <v>7</v>
      </c>
      <c r="T8" s="74">
        <v>7</v>
      </c>
      <c r="U8" s="74">
        <v>7</v>
      </c>
      <c r="V8" s="74">
        <v>7</v>
      </c>
      <c r="W8" s="74">
        <v>7</v>
      </c>
      <c r="X8" s="74">
        <v>7</v>
      </c>
      <c r="Y8" s="74">
        <v>7</v>
      </c>
    </row>
    <row r="9" spans="1:25" s="12" customFormat="1" ht="15" customHeight="1">
      <c r="A9" s="29" t="s">
        <v>60</v>
      </c>
      <c r="B9" s="68" t="s">
        <v>407</v>
      </c>
      <c r="C9" s="30" t="s">
        <v>46</v>
      </c>
      <c r="D9" s="30"/>
      <c r="E9" s="31"/>
      <c r="F9" s="30"/>
      <c r="G9" s="54">
        <f aca="true" t="shared" si="0" ref="G9:M9">G10+G18+G26+G51</f>
        <v>9818.760000000002</v>
      </c>
      <c r="H9" s="54">
        <f t="shared" si="0"/>
        <v>20</v>
      </c>
      <c r="I9" s="54">
        <f t="shared" si="0"/>
        <v>9838.760000000002</v>
      </c>
      <c r="J9" s="54">
        <f t="shared" si="0"/>
        <v>0</v>
      </c>
      <c r="K9" s="215">
        <f t="shared" si="0"/>
        <v>9838.760000000002</v>
      </c>
      <c r="L9" s="54">
        <f t="shared" si="0"/>
        <v>-50</v>
      </c>
      <c r="M9" s="215">
        <f t="shared" si="0"/>
        <v>9788.760000000002</v>
      </c>
      <c r="N9" s="227">
        <f aca="true" t="shared" si="1" ref="N9:S9">N10+N18+N26+N51</f>
        <v>402.47952999999995</v>
      </c>
      <c r="O9" s="227">
        <f t="shared" si="1"/>
        <v>10191.23953</v>
      </c>
      <c r="P9" s="227">
        <f t="shared" si="1"/>
        <v>1154.5107600000001</v>
      </c>
      <c r="Q9" s="227">
        <f t="shared" si="1"/>
        <v>11345.75029</v>
      </c>
      <c r="R9" s="227">
        <f t="shared" si="1"/>
        <v>-29.28</v>
      </c>
      <c r="S9" s="227">
        <f t="shared" si="1"/>
        <v>11316.470290000001</v>
      </c>
      <c r="T9" s="227">
        <f aca="true" t="shared" si="2" ref="T9:Y9">T10+T18+T26+T51</f>
        <v>0</v>
      </c>
      <c r="U9" s="227">
        <f t="shared" si="2"/>
        <v>11316.470290000001</v>
      </c>
      <c r="V9" s="227">
        <f t="shared" si="2"/>
        <v>-125</v>
      </c>
      <c r="W9" s="227">
        <f t="shared" si="2"/>
        <v>11191.470290000001</v>
      </c>
      <c r="X9" s="227">
        <f t="shared" si="2"/>
        <v>274</v>
      </c>
      <c r="Y9" s="227">
        <f t="shared" si="2"/>
        <v>11465.470290000001</v>
      </c>
    </row>
    <row r="10" spans="1:25" s="13" customFormat="1" ht="27" customHeight="1">
      <c r="A10" s="100" t="s">
        <v>43</v>
      </c>
      <c r="B10" s="68" t="s">
        <v>407</v>
      </c>
      <c r="C10" s="101" t="s">
        <v>46</v>
      </c>
      <c r="D10" s="101" t="s">
        <v>47</v>
      </c>
      <c r="E10" s="102"/>
      <c r="F10" s="103"/>
      <c r="G10" s="104">
        <f aca="true" t="shared" si="3" ref="G10:X14">G11</f>
        <v>998.4100000000001</v>
      </c>
      <c r="H10" s="104">
        <f t="shared" si="3"/>
        <v>0</v>
      </c>
      <c r="I10" s="104">
        <f t="shared" si="3"/>
        <v>998.4100000000001</v>
      </c>
      <c r="J10" s="104">
        <f t="shared" si="3"/>
        <v>0</v>
      </c>
      <c r="K10" s="216">
        <f t="shared" si="3"/>
        <v>998.4100000000001</v>
      </c>
      <c r="L10" s="104">
        <f t="shared" si="3"/>
        <v>-38</v>
      </c>
      <c r="M10" s="216">
        <f t="shared" si="3"/>
        <v>960.4100000000001</v>
      </c>
      <c r="N10" s="104">
        <f t="shared" si="3"/>
        <v>0</v>
      </c>
      <c r="O10" s="216">
        <f t="shared" si="3"/>
        <v>960.4100000000001</v>
      </c>
      <c r="P10" s="104">
        <f t="shared" si="3"/>
        <v>0</v>
      </c>
      <c r="Q10" s="216">
        <f t="shared" si="3"/>
        <v>960.4100000000001</v>
      </c>
      <c r="R10" s="104">
        <f t="shared" si="3"/>
        <v>0</v>
      </c>
      <c r="S10" s="216">
        <f t="shared" si="3"/>
        <v>960.4100000000001</v>
      </c>
      <c r="T10" s="104">
        <f t="shared" si="3"/>
        <v>0</v>
      </c>
      <c r="U10" s="216">
        <f t="shared" si="3"/>
        <v>960.4100000000001</v>
      </c>
      <c r="V10" s="104">
        <f t="shared" si="3"/>
        <v>-33</v>
      </c>
      <c r="W10" s="216">
        <f aca="true" t="shared" si="4" ref="V10:Y14">W11</f>
        <v>927.4100000000001</v>
      </c>
      <c r="X10" s="104">
        <f t="shared" si="3"/>
        <v>0</v>
      </c>
      <c r="Y10" s="216">
        <f t="shared" si="4"/>
        <v>927.4100000000001</v>
      </c>
    </row>
    <row r="11" spans="1:25" s="5" customFormat="1" ht="30" customHeight="1">
      <c r="A11" s="105" t="s">
        <v>452</v>
      </c>
      <c r="B11" s="106" t="s">
        <v>407</v>
      </c>
      <c r="C11" s="107" t="s">
        <v>46</v>
      </c>
      <c r="D11" s="107" t="s">
        <v>47</v>
      </c>
      <c r="E11" s="108" t="s">
        <v>367</v>
      </c>
      <c r="F11" s="109"/>
      <c r="G11" s="110">
        <f t="shared" si="3"/>
        <v>998.4100000000001</v>
      </c>
      <c r="H11" s="110">
        <f t="shared" si="3"/>
        <v>0</v>
      </c>
      <c r="I11" s="110">
        <f t="shared" si="3"/>
        <v>998.4100000000001</v>
      </c>
      <c r="J11" s="110">
        <f t="shared" si="3"/>
        <v>0</v>
      </c>
      <c r="K11" s="217">
        <f t="shared" si="3"/>
        <v>998.4100000000001</v>
      </c>
      <c r="L11" s="110">
        <f t="shared" si="3"/>
        <v>-38</v>
      </c>
      <c r="M11" s="217">
        <f t="shared" si="3"/>
        <v>960.4100000000001</v>
      </c>
      <c r="N11" s="110">
        <f t="shared" si="3"/>
        <v>0</v>
      </c>
      <c r="O11" s="217">
        <f t="shared" si="3"/>
        <v>960.4100000000001</v>
      </c>
      <c r="P11" s="110">
        <f t="shared" si="3"/>
        <v>0</v>
      </c>
      <c r="Q11" s="217">
        <f t="shared" si="3"/>
        <v>960.4100000000001</v>
      </c>
      <c r="R11" s="110">
        <f t="shared" si="3"/>
        <v>0</v>
      </c>
      <c r="S11" s="217">
        <f t="shared" si="3"/>
        <v>960.4100000000001</v>
      </c>
      <c r="T11" s="110">
        <f t="shared" si="3"/>
        <v>0</v>
      </c>
      <c r="U11" s="217">
        <f t="shared" si="3"/>
        <v>960.4100000000001</v>
      </c>
      <c r="V11" s="110">
        <f t="shared" si="4"/>
        <v>-33</v>
      </c>
      <c r="W11" s="217">
        <f t="shared" si="4"/>
        <v>927.4100000000001</v>
      </c>
      <c r="X11" s="110">
        <f t="shared" si="4"/>
        <v>0</v>
      </c>
      <c r="Y11" s="217">
        <f t="shared" si="4"/>
        <v>927.4100000000001</v>
      </c>
    </row>
    <row r="12" spans="1:25" s="5" customFormat="1" ht="15" customHeight="1">
      <c r="A12" s="111" t="s">
        <v>414</v>
      </c>
      <c r="B12" s="77" t="s">
        <v>407</v>
      </c>
      <c r="C12" s="112" t="s">
        <v>46</v>
      </c>
      <c r="D12" s="112" t="s">
        <v>47</v>
      </c>
      <c r="E12" s="81" t="s">
        <v>368</v>
      </c>
      <c r="F12" s="112"/>
      <c r="G12" s="113">
        <f t="shared" si="3"/>
        <v>998.4100000000001</v>
      </c>
      <c r="H12" s="113">
        <f t="shared" si="3"/>
        <v>0</v>
      </c>
      <c r="I12" s="113">
        <f t="shared" si="3"/>
        <v>998.4100000000001</v>
      </c>
      <c r="J12" s="113">
        <f t="shared" si="3"/>
        <v>0</v>
      </c>
      <c r="K12" s="218">
        <f t="shared" si="3"/>
        <v>998.4100000000001</v>
      </c>
      <c r="L12" s="113">
        <f t="shared" si="3"/>
        <v>-38</v>
      </c>
      <c r="M12" s="218">
        <f t="shared" si="3"/>
        <v>960.4100000000001</v>
      </c>
      <c r="N12" s="113">
        <f t="shared" si="3"/>
        <v>0</v>
      </c>
      <c r="O12" s="218">
        <f t="shared" si="3"/>
        <v>960.4100000000001</v>
      </c>
      <c r="P12" s="113">
        <f t="shared" si="3"/>
        <v>0</v>
      </c>
      <c r="Q12" s="218">
        <f t="shared" si="3"/>
        <v>960.4100000000001</v>
      </c>
      <c r="R12" s="113">
        <f t="shared" si="3"/>
        <v>0</v>
      </c>
      <c r="S12" s="218">
        <f t="shared" si="3"/>
        <v>960.4100000000001</v>
      </c>
      <c r="T12" s="113">
        <f t="shared" si="3"/>
        <v>0</v>
      </c>
      <c r="U12" s="218">
        <f t="shared" si="3"/>
        <v>960.4100000000001</v>
      </c>
      <c r="V12" s="113">
        <f t="shared" si="4"/>
        <v>-33</v>
      </c>
      <c r="W12" s="218">
        <f t="shared" si="4"/>
        <v>927.4100000000001</v>
      </c>
      <c r="X12" s="113">
        <f t="shared" si="4"/>
        <v>0</v>
      </c>
      <c r="Y12" s="218">
        <f t="shared" si="4"/>
        <v>927.4100000000001</v>
      </c>
    </row>
    <row r="13" spans="1:25" s="5" customFormat="1" ht="27.75" customHeight="1">
      <c r="A13" s="33" t="s">
        <v>415</v>
      </c>
      <c r="B13" s="69" t="s">
        <v>407</v>
      </c>
      <c r="C13" s="45" t="s">
        <v>46</v>
      </c>
      <c r="D13" s="45" t="s">
        <v>47</v>
      </c>
      <c r="E13" s="42" t="s">
        <v>369</v>
      </c>
      <c r="F13" s="32"/>
      <c r="G13" s="55">
        <f t="shared" si="3"/>
        <v>998.4100000000001</v>
      </c>
      <c r="H13" s="55">
        <f t="shared" si="3"/>
        <v>0</v>
      </c>
      <c r="I13" s="55">
        <f t="shared" si="3"/>
        <v>998.4100000000001</v>
      </c>
      <c r="J13" s="55">
        <f t="shared" si="3"/>
        <v>0</v>
      </c>
      <c r="K13" s="219">
        <f t="shared" si="3"/>
        <v>998.4100000000001</v>
      </c>
      <c r="L13" s="55">
        <f t="shared" si="3"/>
        <v>-38</v>
      </c>
      <c r="M13" s="219">
        <f t="shared" si="3"/>
        <v>960.4100000000001</v>
      </c>
      <c r="N13" s="55">
        <f t="shared" si="3"/>
        <v>0</v>
      </c>
      <c r="O13" s="219">
        <f t="shared" si="3"/>
        <v>960.4100000000001</v>
      </c>
      <c r="P13" s="55">
        <f t="shared" si="3"/>
        <v>0</v>
      </c>
      <c r="Q13" s="219">
        <f t="shared" si="3"/>
        <v>960.4100000000001</v>
      </c>
      <c r="R13" s="55">
        <f t="shared" si="3"/>
        <v>0</v>
      </c>
      <c r="S13" s="219">
        <f t="shared" si="3"/>
        <v>960.4100000000001</v>
      </c>
      <c r="T13" s="55">
        <f t="shared" si="3"/>
        <v>0</v>
      </c>
      <c r="U13" s="219">
        <f t="shared" si="3"/>
        <v>960.4100000000001</v>
      </c>
      <c r="V13" s="55">
        <f t="shared" si="4"/>
        <v>-33</v>
      </c>
      <c r="W13" s="219">
        <f t="shared" si="4"/>
        <v>927.4100000000001</v>
      </c>
      <c r="X13" s="55">
        <f t="shared" si="4"/>
        <v>0</v>
      </c>
      <c r="Y13" s="219">
        <f t="shared" si="4"/>
        <v>927.4100000000001</v>
      </c>
    </row>
    <row r="14" spans="1:25" s="5" customFormat="1" ht="45.75" customHeight="1">
      <c r="A14" s="114" t="s">
        <v>453</v>
      </c>
      <c r="B14" s="69" t="s">
        <v>407</v>
      </c>
      <c r="C14" s="45" t="s">
        <v>46</v>
      </c>
      <c r="D14" s="45" t="s">
        <v>47</v>
      </c>
      <c r="E14" s="42" t="s">
        <v>369</v>
      </c>
      <c r="F14" s="45" t="s">
        <v>341</v>
      </c>
      <c r="G14" s="55">
        <f t="shared" si="3"/>
        <v>998.4100000000001</v>
      </c>
      <c r="H14" s="55">
        <f t="shared" si="3"/>
        <v>0</v>
      </c>
      <c r="I14" s="55">
        <f t="shared" si="3"/>
        <v>998.4100000000001</v>
      </c>
      <c r="J14" s="55">
        <f t="shared" si="3"/>
        <v>0</v>
      </c>
      <c r="K14" s="219">
        <f t="shared" si="3"/>
        <v>998.4100000000001</v>
      </c>
      <c r="L14" s="55">
        <f t="shared" si="3"/>
        <v>-38</v>
      </c>
      <c r="M14" s="219">
        <f t="shared" si="3"/>
        <v>960.4100000000001</v>
      </c>
      <c r="N14" s="55">
        <f t="shared" si="3"/>
        <v>0</v>
      </c>
      <c r="O14" s="219">
        <f t="shared" si="3"/>
        <v>960.4100000000001</v>
      </c>
      <c r="P14" s="55">
        <f t="shared" si="3"/>
        <v>0</v>
      </c>
      <c r="Q14" s="219">
        <f t="shared" si="3"/>
        <v>960.4100000000001</v>
      </c>
      <c r="R14" s="55">
        <f t="shared" si="3"/>
        <v>0</v>
      </c>
      <c r="S14" s="219">
        <f t="shared" si="3"/>
        <v>960.4100000000001</v>
      </c>
      <c r="T14" s="55">
        <f t="shared" si="3"/>
        <v>0</v>
      </c>
      <c r="U14" s="219">
        <f t="shared" si="3"/>
        <v>960.4100000000001</v>
      </c>
      <c r="V14" s="55">
        <f t="shared" si="4"/>
        <v>-33</v>
      </c>
      <c r="W14" s="219">
        <f t="shared" si="4"/>
        <v>927.4100000000001</v>
      </c>
      <c r="X14" s="55">
        <f t="shared" si="4"/>
        <v>0</v>
      </c>
      <c r="Y14" s="219">
        <f t="shared" si="4"/>
        <v>927.4100000000001</v>
      </c>
    </row>
    <row r="15" spans="1:25" s="5" customFormat="1" ht="17.25" customHeight="1">
      <c r="A15" s="114" t="s">
        <v>454</v>
      </c>
      <c r="B15" s="69" t="s">
        <v>407</v>
      </c>
      <c r="C15" s="45" t="s">
        <v>46</v>
      </c>
      <c r="D15" s="45" t="s">
        <v>47</v>
      </c>
      <c r="E15" s="42" t="s">
        <v>369</v>
      </c>
      <c r="F15" s="32" t="s">
        <v>337</v>
      </c>
      <c r="G15" s="55">
        <f aca="true" t="shared" si="5" ref="G15:M15">G16+G17</f>
        <v>998.4100000000001</v>
      </c>
      <c r="H15" s="55">
        <f t="shared" si="5"/>
        <v>0</v>
      </c>
      <c r="I15" s="55">
        <f t="shared" si="5"/>
        <v>998.4100000000001</v>
      </c>
      <c r="J15" s="55">
        <f t="shared" si="5"/>
        <v>0</v>
      </c>
      <c r="K15" s="219">
        <f t="shared" si="5"/>
        <v>998.4100000000001</v>
      </c>
      <c r="L15" s="55">
        <f t="shared" si="5"/>
        <v>-38</v>
      </c>
      <c r="M15" s="219">
        <f t="shared" si="5"/>
        <v>960.4100000000001</v>
      </c>
      <c r="N15" s="55">
        <f aca="true" t="shared" si="6" ref="N15:S15">N16+N17</f>
        <v>0</v>
      </c>
      <c r="O15" s="219">
        <f t="shared" si="6"/>
        <v>960.4100000000001</v>
      </c>
      <c r="P15" s="55">
        <f t="shared" si="6"/>
        <v>0</v>
      </c>
      <c r="Q15" s="219">
        <f t="shared" si="6"/>
        <v>960.4100000000001</v>
      </c>
      <c r="R15" s="55">
        <f t="shared" si="6"/>
        <v>0</v>
      </c>
      <c r="S15" s="219">
        <f t="shared" si="6"/>
        <v>960.4100000000001</v>
      </c>
      <c r="T15" s="55">
        <f aca="true" t="shared" si="7" ref="T15:Y15">T16+T17</f>
        <v>0</v>
      </c>
      <c r="U15" s="219">
        <f t="shared" si="7"/>
        <v>960.4100000000001</v>
      </c>
      <c r="V15" s="55">
        <f t="shared" si="7"/>
        <v>-33</v>
      </c>
      <c r="W15" s="219">
        <f t="shared" si="7"/>
        <v>927.4100000000001</v>
      </c>
      <c r="X15" s="55">
        <f t="shared" si="7"/>
        <v>0</v>
      </c>
      <c r="Y15" s="219">
        <f t="shared" si="7"/>
        <v>927.4100000000001</v>
      </c>
    </row>
    <row r="16" spans="1:25" s="5" customFormat="1" ht="15.75" hidden="1">
      <c r="A16" s="115" t="s">
        <v>416</v>
      </c>
      <c r="B16" s="69" t="s">
        <v>407</v>
      </c>
      <c r="C16" s="117" t="s">
        <v>46</v>
      </c>
      <c r="D16" s="117" t="s">
        <v>47</v>
      </c>
      <c r="E16" s="118" t="s">
        <v>369</v>
      </c>
      <c r="F16" s="117">
        <v>121</v>
      </c>
      <c r="G16" s="56">
        <v>766.83</v>
      </c>
      <c r="H16" s="56"/>
      <c r="I16" s="56">
        <f>G16+H16</f>
        <v>766.83</v>
      </c>
      <c r="J16" s="56"/>
      <c r="K16" s="220">
        <f>I16+J16</f>
        <v>766.83</v>
      </c>
      <c r="L16" s="56">
        <v>-76</v>
      </c>
      <c r="M16" s="220">
        <f>K16+L16</f>
        <v>690.83</v>
      </c>
      <c r="N16" s="56"/>
      <c r="O16" s="220">
        <f>M16+N16</f>
        <v>690.83</v>
      </c>
      <c r="P16" s="56"/>
      <c r="Q16" s="220">
        <f>O16+P16</f>
        <v>690.83</v>
      </c>
      <c r="R16" s="56"/>
      <c r="S16" s="220">
        <f>Q16+R16</f>
        <v>690.83</v>
      </c>
      <c r="T16" s="56"/>
      <c r="U16" s="220">
        <f>S16+T16</f>
        <v>690.83</v>
      </c>
      <c r="V16" s="56"/>
      <c r="W16" s="220">
        <f>U16+V16</f>
        <v>690.83</v>
      </c>
      <c r="X16" s="56">
        <v>6</v>
      </c>
      <c r="Y16" s="220">
        <f>W16+X16</f>
        <v>696.83</v>
      </c>
    </row>
    <row r="17" spans="1:25" s="5" customFormat="1" ht="38.25" hidden="1">
      <c r="A17" s="115" t="s">
        <v>418</v>
      </c>
      <c r="B17" s="69" t="s">
        <v>407</v>
      </c>
      <c r="C17" s="117" t="s">
        <v>46</v>
      </c>
      <c r="D17" s="117" t="s">
        <v>47</v>
      </c>
      <c r="E17" s="118" t="s">
        <v>369</v>
      </c>
      <c r="F17" s="117" t="s">
        <v>419</v>
      </c>
      <c r="G17" s="56">
        <v>231.58</v>
      </c>
      <c r="H17" s="56"/>
      <c r="I17" s="56">
        <f>G17+H17</f>
        <v>231.58</v>
      </c>
      <c r="J17" s="56"/>
      <c r="K17" s="220">
        <f>I17+J17</f>
        <v>231.58</v>
      </c>
      <c r="L17" s="56">
        <v>38</v>
      </c>
      <c r="M17" s="220">
        <f>K17+L17</f>
        <v>269.58000000000004</v>
      </c>
      <c r="N17" s="56"/>
      <c r="O17" s="220">
        <f>M17+N17</f>
        <v>269.58000000000004</v>
      </c>
      <c r="P17" s="56"/>
      <c r="Q17" s="220">
        <f>O17+P17</f>
        <v>269.58000000000004</v>
      </c>
      <c r="R17" s="56"/>
      <c r="S17" s="220">
        <f>Q17+R17</f>
        <v>269.58000000000004</v>
      </c>
      <c r="T17" s="56"/>
      <c r="U17" s="220">
        <f>S17+T17</f>
        <v>269.58000000000004</v>
      </c>
      <c r="V17" s="56">
        <v>-33</v>
      </c>
      <c r="W17" s="220">
        <f>U17+V17</f>
        <v>236.58000000000004</v>
      </c>
      <c r="X17" s="56">
        <v>-6</v>
      </c>
      <c r="Y17" s="220">
        <f>W17+X17</f>
        <v>230.58000000000004</v>
      </c>
    </row>
    <row r="18" spans="1:25" s="13" customFormat="1" ht="42" customHeight="1">
      <c r="A18" s="100" t="s">
        <v>68</v>
      </c>
      <c r="B18" s="69" t="s">
        <v>407</v>
      </c>
      <c r="C18" s="64" t="s">
        <v>46</v>
      </c>
      <c r="D18" s="64" t="s">
        <v>49</v>
      </c>
      <c r="E18" s="119"/>
      <c r="F18" s="64"/>
      <c r="G18" s="65">
        <f aca="true" t="shared" si="8" ref="G18:X22">G19</f>
        <v>799.37</v>
      </c>
      <c r="H18" s="65">
        <f t="shared" si="8"/>
        <v>0</v>
      </c>
      <c r="I18" s="65">
        <f t="shared" si="8"/>
        <v>799.37</v>
      </c>
      <c r="J18" s="65">
        <f t="shared" si="8"/>
        <v>0</v>
      </c>
      <c r="K18" s="124">
        <f t="shared" si="8"/>
        <v>799.37</v>
      </c>
      <c r="L18" s="65">
        <f t="shared" si="8"/>
        <v>48</v>
      </c>
      <c r="M18" s="124">
        <f t="shared" si="8"/>
        <v>847.37</v>
      </c>
      <c r="N18" s="65">
        <f t="shared" si="8"/>
        <v>0</v>
      </c>
      <c r="O18" s="124">
        <f t="shared" si="8"/>
        <v>847.37</v>
      </c>
      <c r="P18" s="65">
        <f t="shared" si="8"/>
        <v>0</v>
      </c>
      <c r="Q18" s="124">
        <f t="shared" si="8"/>
        <v>847.37</v>
      </c>
      <c r="R18" s="65">
        <f t="shared" si="8"/>
        <v>0</v>
      </c>
      <c r="S18" s="124">
        <f t="shared" si="8"/>
        <v>847.37</v>
      </c>
      <c r="T18" s="65">
        <f t="shared" si="8"/>
        <v>0</v>
      </c>
      <c r="U18" s="124">
        <f t="shared" si="8"/>
        <v>847.37</v>
      </c>
      <c r="V18" s="65">
        <f t="shared" si="8"/>
        <v>45</v>
      </c>
      <c r="W18" s="124">
        <f aca="true" t="shared" si="9" ref="V18:Y22">W19</f>
        <v>892.37</v>
      </c>
      <c r="X18" s="65">
        <f t="shared" si="8"/>
        <v>0</v>
      </c>
      <c r="Y18" s="124">
        <f t="shared" si="9"/>
        <v>892.37</v>
      </c>
    </row>
    <row r="19" spans="1:25" s="5" customFormat="1" ht="27" customHeight="1">
      <c r="A19" s="105" t="s">
        <v>420</v>
      </c>
      <c r="B19" s="69" t="s">
        <v>407</v>
      </c>
      <c r="C19" s="92" t="s">
        <v>46</v>
      </c>
      <c r="D19" s="92" t="s">
        <v>49</v>
      </c>
      <c r="E19" s="108" t="s">
        <v>370</v>
      </c>
      <c r="F19" s="92"/>
      <c r="G19" s="93">
        <f t="shared" si="8"/>
        <v>799.37</v>
      </c>
      <c r="H19" s="93">
        <f t="shared" si="8"/>
        <v>0</v>
      </c>
      <c r="I19" s="93">
        <f t="shared" si="8"/>
        <v>799.37</v>
      </c>
      <c r="J19" s="93">
        <f t="shared" si="8"/>
        <v>0</v>
      </c>
      <c r="K19" s="126">
        <f t="shared" si="8"/>
        <v>799.37</v>
      </c>
      <c r="L19" s="93">
        <f t="shared" si="8"/>
        <v>48</v>
      </c>
      <c r="M19" s="126">
        <f t="shared" si="8"/>
        <v>847.37</v>
      </c>
      <c r="N19" s="93">
        <f t="shared" si="8"/>
        <v>0</v>
      </c>
      <c r="O19" s="126">
        <f t="shared" si="8"/>
        <v>847.37</v>
      </c>
      <c r="P19" s="93">
        <f t="shared" si="8"/>
        <v>0</v>
      </c>
      <c r="Q19" s="126">
        <f t="shared" si="8"/>
        <v>847.37</v>
      </c>
      <c r="R19" s="93">
        <f t="shared" si="8"/>
        <v>0</v>
      </c>
      <c r="S19" s="126">
        <f t="shared" si="8"/>
        <v>847.37</v>
      </c>
      <c r="T19" s="93">
        <f t="shared" si="8"/>
        <v>0</v>
      </c>
      <c r="U19" s="126">
        <f t="shared" si="8"/>
        <v>847.37</v>
      </c>
      <c r="V19" s="93">
        <f t="shared" si="9"/>
        <v>45</v>
      </c>
      <c r="W19" s="126">
        <f t="shared" si="9"/>
        <v>892.37</v>
      </c>
      <c r="X19" s="93">
        <f t="shared" si="9"/>
        <v>0</v>
      </c>
      <c r="Y19" s="126">
        <f t="shared" si="9"/>
        <v>892.37</v>
      </c>
    </row>
    <row r="20" spans="1:25" s="5" customFormat="1" ht="15" customHeight="1">
      <c r="A20" s="120" t="s">
        <v>455</v>
      </c>
      <c r="B20" s="69" t="s">
        <v>407</v>
      </c>
      <c r="C20" s="78" t="s">
        <v>46</v>
      </c>
      <c r="D20" s="78" t="s">
        <v>49</v>
      </c>
      <c r="E20" s="81" t="s">
        <v>371</v>
      </c>
      <c r="F20" s="121"/>
      <c r="G20" s="91">
        <f t="shared" si="8"/>
        <v>799.37</v>
      </c>
      <c r="H20" s="91">
        <f t="shared" si="8"/>
        <v>0</v>
      </c>
      <c r="I20" s="91">
        <f t="shared" si="8"/>
        <v>799.37</v>
      </c>
      <c r="J20" s="91">
        <f t="shared" si="8"/>
        <v>0</v>
      </c>
      <c r="K20" s="94">
        <f t="shared" si="8"/>
        <v>799.37</v>
      </c>
      <c r="L20" s="91">
        <f t="shared" si="8"/>
        <v>48</v>
      </c>
      <c r="M20" s="94">
        <f t="shared" si="8"/>
        <v>847.37</v>
      </c>
      <c r="N20" s="91">
        <f t="shared" si="8"/>
        <v>0</v>
      </c>
      <c r="O20" s="94">
        <f t="shared" si="8"/>
        <v>847.37</v>
      </c>
      <c r="P20" s="91">
        <f t="shared" si="8"/>
        <v>0</v>
      </c>
      <c r="Q20" s="94">
        <f t="shared" si="8"/>
        <v>847.37</v>
      </c>
      <c r="R20" s="91">
        <f t="shared" si="8"/>
        <v>0</v>
      </c>
      <c r="S20" s="94">
        <f t="shared" si="8"/>
        <v>847.37</v>
      </c>
      <c r="T20" s="91">
        <f t="shared" si="8"/>
        <v>0</v>
      </c>
      <c r="U20" s="94">
        <f t="shared" si="8"/>
        <v>847.37</v>
      </c>
      <c r="V20" s="91">
        <f t="shared" si="9"/>
        <v>45</v>
      </c>
      <c r="W20" s="94">
        <f t="shared" si="9"/>
        <v>892.37</v>
      </c>
      <c r="X20" s="91">
        <f t="shared" si="9"/>
        <v>0</v>
      </c>
      <c r="Y20" s="94">
        <f t="shared" si="9"/>
        <v>892.37</v>
      </c>
    </row>
    <row r="21" spans="1:25" s="5" customFormat="1" ht="25.5" customHeight="1">
      <c r="A21" s="33" t="s">
        <v>415</v>
      </c>
      <c r="B21" s="69" t="s">
        <v>407</v>
      </c>
      <c r="C21" s="34" t="s">
        <v>46</v>
      </c>
      <c r="D21" s="34" t="s">
        <v>49</v>
      </c>
      <c r="E21" s="42" t="s">
        <v>372</v>
      </c>
      <c r="F21" s="35"/>
      <c r="G21" s="55">
        <f t="shared" si="8"/>
        <v>799.37</v>
      </c>
      <c r="H21" s="55">
        <f t="shared" si="8"/>
        <v>0</v>
      </c>
      <c r="I21" s="55">
        <f t="shared" si="8"/>
        <v>799.37</v>
      </c>
      <c r="J21" s="55">
        <f t="shared" si="8"/>
        <v>0</v>
      </c>
      <c r="K21" s="219">
        <f t="shared" si="8"/>
        <v>799.37</v>
      </c>
      <c r="L21" s="55">
        <f t="shared" si="8"/>
        <v>48</v>
      </c>
      <c r="M21" s="219">
        <f t="shared" si="8"/>
        <v>847.37</v>
      </c>
      <c r="N21" s="55">
        <f t="shared" si="8"/>
        <v>0</v>
      </c>
      <c r="O21" s="219">
        <f t="shared" si="8"/>
        <v>847.37</v>
      </c>
      <c r="P21" s="55">
        <f t="shared" si="8"/>
        <v>0</v>
      </c>
      <c r="Q21" s="219">
        <f t="shared" si="8"/>
        <v>847.37</v>
      </c>
      <c r="R21" s="55">
        <f t="shared" si="8"/>
        <v>0</v>
      </c>
      <c r="S21" s="219">
        <f t="shared" si="8"/>
        <v>847.37</v>
      </c>
      <c r="T21" s="55">
        <f t="shared" si="8"/>
        <v>0</v>
      </c>
      <c r="U21" s="219">
        <f t="shared" si="8"/>
        <v>847.37</v>
      </c>
      <c r="V21" s="55">
        <f t="shared" si="9"/>
        <v>45</v>
      </c>
      <c r="W21" s="219">
        <f t="shared" si="9"/>
        <v>892.37</v>
      </c>
      <c r="X21" s="55">
        <f t="shared" si="9"/>
        <v>0</v>
      </c>
      <c r="Y21" s="219">
        <f t="shared" si="9"/>
        <v>892.37</v>
      </c>
    </row>
    <row r="22" spans="1:25" s="5" customFormat="1" ht="51.75" customHeight="1">
      <c r="A22" s="114" t="s">
        <v>453</v>
      </c>
      <c r="B22" s="69" t="s">
        <v>407</v>
      </c>
      <c r="C22" s="34" t="s">
        <v>46</v>
      </c>
      <c r="D22" s="34" t="s">
        <v>49</v>
      </c>
      <c r="E22" s="42" t="s">
        <v>372</v>
      </c>
      <c r="F22" s="35" t="s">
        <v>341</v>
      </c>
      <c r="G22" s="55">
        <f t="shared" si="8"/>
        <v>799.37</v>
      </c>
      <c r="H22" s="55">
        <f t="shared" si="8"/>
        <v>0</v>
      </c>
      <c r="I22" s="55">
        <f t="shared" si="8"/>
        <v>799.37</v>
      </c>
      <c r="J22" s="55">
        <f t="shared" si="8"/>
        <v>0</v>
      </c>
      <c r="K22" s="219">
        <f t="shared" si="8"/>
        <v>799.37</v>
      </c>
      <c r="L22" s="55">
        <f t="shared" si="8"/>
        <v>48</v>
      </c>
      <c r="M22" s="219">
        <f t="shared" si="8"/>
        <v>847.37</v>
      </c>
      <c r="N22" s="55">
        <f t="shared" si="8"/>
        <v>0</v>
      </c>
      <c r="O22" s="219">
        <f t="shared" si="8"/>
        <v>847.37</v>
      </c>
      <c r="P22" s="55">
        <f t="shared" si="8"/>
        <v>0</v>
      </c>
      <c r="Q22" s="219">
        <f t="shared" si="8"/>
        <v>847.37</v>
      </c>
      <c r="R22" s="55">
        <f t="shared" si="8"/>
        <v>0</v>
      </c>
      <c r="S22" s="219">
        <f t="shared" si="8"/>
        <v>847.37</v>
      </c>
      <c r="T22" s="55">
        <f t="shared" si="8"/>
        <v>0</v>
      </c>
      <c r="U22" s="219">
        <f t="shared" si="8"/>
        <v>847.37</v>
      </c>
      <c r="V22" s="55">
        <f t="shared" si="9"/>
        <v>45</v>
      </c>
      <c r="W22" s="219">
        <f t="shared" si="9"/>
        <v>892.37</v>
      </c>
      <c r="X22" s="55">
        <f t="shared" si="9"/>
        <v>0</v>
      </c>
      <c r="Y22" s="219">
        <f t="shared" si="9"/>
        <v>892.37</v>
      </c>
    </row>
    <row r="23" spans="1:25" s="5" customFormat="1" ht="17.25" customHeight="1">
      <c r="A23" s="114" t="s">
        <v>454</v>
      </c>
      <c r="B23" s="69" t="s">
        <v>407</v>
      </c>
      <c r="C23" s="34" t="s">
        <v>46</v>
      </c>
      <c r="D23" s="34" t="s">
        <v>49</v>
      </c>
      <c r="E23" s="42" t="s">
        <v>372</v>
      </c>
      <c r="F23" s="35" t="s">
        <v>337</v>
      </c>
      <c r="G23" s="55">
        <f aca="true" t="shared" si="10" ref="G23:M23">G24+G25</f>
        <v>799.37</v>
      </c>
      <c r="H23" s="55">
        <f t="shared" si="10"/>
        <v>0</v>
      </c>
      <c r="I23" s="55">
        <f t="shared" si="10"/>
        <v>799.37</v>
      </c>
      <c r="J23" s="55">
        <f t="shared" si="10"/>
        <v>0</v>
      </c>
      <c r="K23" s="219">
        <f t="shared" si="10"/>
        <v>799.37</v>
      </c>
      <c r="L23" s="55">
        <f t="shared" si="10"/>
        <v>48</v>
      </c>
      <c r="M23" s="219">
        <f t="shared" si="10"/>
        <v>847.37</v>
      </c>
      <c r="N23" s="55">
        <f aca="true" t="shared" si="11" ref="N23:S23">N24+N25</f>
        <v>0</v>
      </c>
      <c r="O23" s="219">
        <f t="shared" si="11"/>
        <v>847.37</v>
      </c>
      <c r="P23" s="55">
        <f t="shared" si="11"/>
        <v>0</v>
      </c>
      <c r="Q23" s="219">
        <f t="shared" si="11"/>
        <v>847.37</v>
      </c>
      <c r="R23" s="55">
        <f t="shared" si="11"/>
        <v>0</v>
      </c>
      <c r="S23" s="219">
        <f t="shared" si="11"/>
        <v>847.37</v>
      </c>
      <c r="T23" s="55">
        <f aca="true" t="shared" si="12" ref="T23:Y23">T24+T25</f>
        <v>0</v>
      </c>
      <c r="U23" s="219">
        <f t="shared" si="12"/>
        <v>847.37</v>
      </c>
      <c r="V23" s="55">
        <f t="shared" si="12"/>
        <v>45</v>
      </c>
      <c r="W23" s="219">
        <f t="shared" si="12"/>
        <v>892.37</v>
      </c>
      <c r="X23" s="55">
        <f t="shared" si="12"/>
        <v>0</v>
      </c>
      <c r="Y23" s="219">
        <f t="shared" si="12"/>
        <v>892.37</v>
      </c>
    </row>
    <row r="24" spans="1:25" s="5" customFormat="1" ht="15.75" hidden="1">
      <c r="A24" s="115" t="s">
        <v>416</v>
      </c>
      <c r="B24" s="69" t="s">
        <v>407</v>
      </c>
      <c r="C24" s="117" t="s">
        <v>46</v>
      </c>
      <c r="D24" s="117" t="s">
        <v>49</v>
      </c>
      <c r="E24" s="118" t="s">
        <v>372</v>
      </c>
      <c r="F24" s="117">
        <v>121</v>
      </c>
      <c r="G24" s="56">
        <v>613.95</v>
      </c>
      <c r="H24" s="56"/>
      <c r="I24" s="56">
        <f>G24+H24</f>
        <v>613.95</v>
      </c>
      <c r="J24" s="56"/>
      <c r="K24" s="56">
        <f>I24+J24</f>
        <v>613.95</v>
      </c>
      <c r="L24" s="56">
        <v>6</v>
      </c>
      <c r="M24" s="56">
        <f>K24+L24</f>
        <v>619.95</v>
      </c>
      <c r="N24" s="56"/>
      <c r="O24" s="56">
        <f>M24+N24</f>
        <v>619.95</v>
      </c>
      <c r="P24" s="56"/>
      <c r="Q24" s="56">
        <f>O24+P24</f>
        <v>619.95</v>
      </c>
      <c r="R24" s="56"/>
      <c r="S24" s="56">
        <f>Q24+R24</f>
        <v>619.95</v>
      </c>
      <c r="T24" s="56"/>
      <c r="U24" s="56">
        <f>S24+T24</f>
        <v>619.95</v>
      </c>
      <c r="V24" s="56"/>
      <c r="W24" s="56">
        <f>U24+V24</f>
        <v>619.95</v>
      </c>
      <c r="X24" s="56"/>
      <c r="Y24" s="56">
        <f>W24+X24</f>
        <v>619.95</v>
      </c>
    </row>
    <row r="25" spans="1:25" s="5" customFormat="1" ht="38.25" hidden="1">
      <c r="A25" s="115" t="s">
        <v>418</v>
      </c>
      <c r="B25" s="69" t="s">
        <v>407</v>
      </c>
      <c r="C25" s="117" t="s">
        <v>46</v>
      </c>
      <c r="D25" s="117" t="s">
        <v>49</v>
      </c>
      <c r="E25" s="118" t="s">
        <v>372</v>
      </c>
      <c r="F25" s="117" t="s">
        <v>419</v>
      </c>
      <c r="G25" s="56">
        <v>185.42</v>
      </c>
      <c r="H25" s="56"/>
      <c r="I25" s="56">
        <f>G25+H25</f>
        <v>185.42</v>
      </c>
      <c r="J25" s="56"/>
      <c r="K25" s="56">
        <f>I25+J25</f>
        <v>185.42</v>
      </c>
      <c r="L25" s="56">
        <v>42</v>
      </c>
      <c r="M25" s="56">
        <f>K25+L25</f>
        <v>227.42</v>
      </c>
      <c r="N25" s="56"/>
      <c r="O25" s="56">
        <f>M25+N25</f>
        <v>227.42</v>
      </c>
      <c r="P25" s="56"/>
      <c r="Q25" s="56">
        <f>O25+P25</f>
        <v>227.42</v>
      </c>
      <c r="R25" s="56"/>
      <c r="S25" s="56">
        <f>Q25+R25</f>
        <v>227.42</v>
      </c>
      <c r="T25" s="56"/>
      <c r="U25" s="56">
        <f>S25+T25</f>
        <v>227.42</v>
      </c>
      <c r="V25" s="56">
        <v>45</v>
      </c>
      <c r="W25" s="56">
        <f>U25+V25</f>
        <v>272.41999999999996</v>
      </c>
      <c r="X25" s="56"/>
      <c r="Y25" s="56">
        <f>W25+X25</f>
        <v>272.41999999999996</v>
      </c>
    </row>
    <row r="26" spans="1:25" s="13" customFormat="1" ht="40.5" customHeight="1">
      <c r="A26" s="122" t="s">
        <v>40</v>
      </c>
      <c r="B26" s="68" t="s">
        <v>407</v>
      </c>
      <c r="C26" s="123" t="s">
        <v>46</v>
      </c>
      <c r="D26" s="123" t="s">
        <v>48</v>
      </c>
      <c r="E26" s="119"/>
      <c r="F26" s="123"/>
      <c r="G26" s="124">
        <f aca="true" t="shared" si="13" ref="G26:Y26">G27</f>
        <v>7851.780000000001</v>
      </c>
      <c r="H26" s="124">
        <f t="shared" si="13"/>
        <v>0</v>
      </c>
      <c r="I26" s="124">
        <f t="shared" si="13"/>
        <v>7851.780000000001</v>
      </c>
      <c r="J26" s="124">
        <f t="shared" si="13"/>
        <v>0</v>
      </c>
      <c r="K26" s="124">
        <f t="shared" si="13"/>
        <v>7851.780000000001</v>
      </c>
      <c r="L26" s="124">
        <f t="shared" si="13"/>
        <v>-60</v>
      </c>
      <c r="M26" s="124">
        <f t="shared" si="13"/>
        <v>7791.780000000001</v>
      </c>
      <c r="N26" s="124">
        <f t="shared" si="13"/>
        <v>187.95851</v>
      </c>
      <c r="O26" s="245">
        <f t="shared" si="13"/>
        <v>7979.73851</v>
      </c>
      <c r="P26" s="124">
        <f t="shared" si="13"/>
        <v>200</v>
      </c>
      <c r="Q26" s="245">
        <f t="shared" si="13"/>
        <v>8179.73851</v>
      </c>
      <c r="R26" s="124">
        <f t="shared" si="13"/>
        <v>-29.28</v>
      </c>
      <c r="S26" s="245">
        <f t="shared" si="13"/>
        <v>8150.45851</v>
      </c>
      <c r="T26" s="124">
        <f t="shared" si="13"/>
        <v>0</v>
      </c>
      <c r="U26" s="245">
        <f t="shared" si="13"/>
        <v>8150.45851</v>
      </c>
      <c r="V26" s="124">
        <f t="shared" si="13"/>
        <v>213</v>
      </c>
      <c r="W26" s="245">
        <f t="shared" si="13"/>
        <v>8363.45851</v>
      </c>
      <c r="X26" s="124">
        <f t="shared" si="13"/>
        <v>214</v>
      </c>
      <c r="Y26" s="245">
        <f t="shared" si="13"/>
        <v>8577.45851</v>
      </c>
    </row>
    <row r="27" spans="1:25" s="5" customFormat="1" ht="39.75" customHeight="1">
      <c r="A27" s="125" t="s">
        <v>421</v>
      </c>
      <c r="B27" s="106" t="s">
        <v>407</v>
      </c>
      <c r="C27" s="92" t="s">
        <v>46</v>
      </c>
      <c r="D27" s="92" t="s">
        <v>48</v>
      </c>
      <c r="E27" s="108" t="s">
        <v>373</v>
      </c>
      <c r="F27" s="92"/>
      <c r="G27" s="126">
        <f aca="true" t="shared" si="14" ref="G27:M27">G28+G46</f>
        <v>7851.780000000001</v>
      </c>
      <c r="H27" s="126">
        <f t="shared" si="14"/>
        <v>0</v>
      </c>
      <c r="I27" s="126">
        <f t="shared" si="14"/>
        <v>7851.780000000001</v>
      </c>
      <c r="J27" s="126">
        <f t="shared" si="14"/>
        <v>0</v>
      </c>
      <c r="K27" s="126">
        <f t="shared" si="14"/>
        <v>7851.780000000001</v>
      </c>
      <c r="L27" s="126">
        <f t="shared" si="14"/>
        <v>-60</v>
      </c>
      <c r="M27" s="126">
        <f t="shared" si="14"/>
        <v>7791.780000000001</v>
      </c>
      <c r="N27" s="126">
        <f aca="true" t="shared" si="15" ref="N27:S27">N28+N46</f>
        <v>187.95851</v>
      </c>
      <c r="O27" s="231">
        <f t="shared" si="15"/>
        <v>7979.73851</v>
      </c>
      <c r="P27" s="126">
        <f t="shared" si="15"/>
        <v>200</v>
      </c>
      <c r="Q27" s="231">
        <f t="shared" si="15"/>
        <v>8179.73851</v>
      </c>
      <c r="R27" s="126">
        <f t="shared" si="15"/>
        <v>-29.28</v>
      </c>
      <c r="S27" s="231">
        <f t="shared" si="15"/>
        <v>8150.45851</v>
      </c>
      <c r="T27" s="126">
        <f aca="true" t="shared" si="16" ref="T27:Y27">T28+T46</f>
        <v>0</v>
      </c>
      <c r="U27" s="231">
        <f t="shared" si="16"/>
        <v>8150.45851</v>
      </c>
      <c r="V27" s="126">
        <f t="shared" si="16"/>
        <v>213</v>
      </c>
      <c r="W27" s="231">
        <f t="shared" si="16"/>
        <v>8363.45851</v>
      </c>
      <c r="X27" s="126">
        <f t="shared" si="16"/>
        <v>214</v>
      </c>
      <c r="Y27" s="231">
        <f t="shared" si="16"/>
        <v>8577.45851</v>
      </c>
    </row>
    <row r="28" spans="1:25" s="5" customFormat="1" ht="26.25" customHeight="1">
      <c r="A28" s="36" t="s">
        <v>456</v>
      </c>
      <c r="B28" s="69" t="s">
        <v>407</v>
      </c>
      <c r="C28" s="34" t="s">
        <v>46</v>
      </c>
      <c r="D28" s="34" t="s">
        <v>48</v>
      </c>
      <c r="E28" s="42" t="s">
        <v>374</v>
      </c>
      <c r="F28" s="34"/>
      <c r="G28" s="89">
        <f aca="true" t="shared" si="17" ref="G28:M28">G29+G35</f>
        <v>7850.780000000001</v>
      </c>
      <c r="H28" s="89">
        <f t="shared" si="17"/>
        <v>0</v>
      </c>
      <c r="I28" s="89">
        <f t="shared" si="17"/>
        <v>7850.780000000001</v>
      </c>
      <c r="J28" s="89">
        <f t="shared" si="17"/>
        <v>0</v>
      </c>
      <c r="K28" s="89">
        <f t="shared" si="17"/>
        <v>7850.780000000001</v>
      </c>
      <c r="L28" s="89">
        <f t="shared" si="17"/>
        <v>-60</v>
      </c>
      <c r="M28" s="89">
        <f t="shared" si="17"/>
        <v>7790.780000000001</v>
      </c>
      <c r="N28" s="89">
        <f aca="true" t="shared" si="18" ref="N28:S28">N29+N35</f>
        <v>187.95851</v>
      </c>
      <c r="O28" s="226">
        <f t="shared" si="18"/>
        <v>7978.73851</v>
      </c>
      <c r="P28" s="89">
        <f t="shared" si="18"/>
        <v>200</v>
      </c>
      <c r="Q28" s="226">
        <f t="shared" si="18"/>
        <v>8178.73851</v>
      </c>
      <c r="R28" s="89">
        <f t="shared" si="18"/>
        <v>-29.28</v>
      </c>
      <c r="S28" s="226">
        <f t="shared" si="18"/>
        <v>8149.45851</v>
      </c>
      <c r="T28" s="89">
        <f aca="true" t="shared" si="19" ref="T28:Y28">T29+T35</f>
        <v>0</v>
      </c>
      <c r="U28" s="226">
        <f t="shared" si="19"/>
        <v>8149.45851</v>
      </c>
      <c r="V28" s="89">
        <f t="shared" si="19"/>
        <v>213</v>
      </c>
      <c r="W28" s="226">
        <f t="shared" si="19"/>
        <v>8362.45851</v>
      </c>
      <c r="X28" s="89">
        <f t="shared" si="19"/>
        <v>214</v>
      </c>
      <c r="Y28" s="226">
        <f t="shared" si="19"/>
        <v>8576.45851</v>
      </c>
    </row>
    <row r="29" spans="1:25" s="5" customFormat="1" ht="27" customHeight="1">
      <c r="A29" s="33" t="s">
        <v>415</v>
      </c>
      <c r="B29" s="69" t="s">
        <v>407</v>
      </c>
      <c r="C29" s="34" t="s">
        <v>46</v>
      </c>
      <c r="D29" s="34" t="s">
        <v>48</v>
      </c>
      <c r="E29" s="42" t="s">
        <v>375</v>
      </c>
      <c r="F29" s="34"/>
      <c r="G29" s="90">
        <f aca="true" t="shared" si="20" ref="G29:X30">G30</f>
        <v>5959.8</v>
      </c>
      <c r="H29" s="90">
        <f t="shared" si="20"/>
        <v>0</v>
      </c>
      <c r="I29" s="90">
        <f t="shared" si="20"/>
        <v>5959.8</v>
      </c>
      <c r="J29" s="90">
        <f t="shared" si="20"/>
        <v>0</v>
      </c>
      <c r="K29" s="90">
        <f t="shared" si="20"/>
        <v>5959.8</v>
      </c>
      <c r="L29" s="90">
        <f t="shared" si="20"/>
        <v>-10</v>
      </c>
      <c r="M29" s="90">
        <f t="shared" si="20"/>
        <v>5949.8</v>
      </c>
      <c r="N29" s="90">
        <f t="shared" si="20"/>
        <v>0</v>
      </c>
      <c r="O29" s="90">
        <f t="shared" si="20"/>
        <v>5949.8</v>
      </c>
      <c r="P29" s="90">
        <f t="shared" si="20"/>
        <v>0</v>
      </c>
      <c r="Q29" s="90">
        <f t="shared" si="20"/>
        <v>5949.8</v>
      </c>
      <c r="R29" s="90">
        <f t="shared" si="20"/>
        <v>0</v>
      </c>
      <c r="S29" s="90">
        <f t="shared" si="20"/>
        <v>5949.8</v>
      </c>
      <c r="T29" s="90">
        <f t="shared" si="20"/>
        <v>0</v>
      </c>
      <c r="U29" s="90">
        <f t="shared" si="20"/>
        <v>5949.8</v>
      </c>
      <c r="V29" s="90">
        <f t="shared" si="20"/>
        <v>670</v>
      </c>
      <c r="W29" s="90">
        <f>W30</f>
        <v>6619.8</v>
      </c>
      <c r="X29" s="90">
        <f t="shared" si="20"/>
        <v>214</v>
      </c>
      <c r="Y29" s="90">
        <f>Y30</f>
        <v>6833.8</v>
      </c>
    </row>
    <row r="30" spans="1:25" s="5" customFormat="1" ht="51">
      <c r="A30" s="114" t="s">
        <v>453</v>
      </c>
      <c r="B30" s="69" t="s">
        <v>407</v>
      </c>
      <c r="C30" s="34" t="s">
        <v>46</v>
      </c>
      <c r="D30" s="34" t="s">
        <v>48</v>
      </c>
      <c r="E30" s="42" t="s">
        <v>375</v>
      </c>
      <c r="F30" s="34" t="s">
        <v>341</v>
      </c>
      <c r="G30" s="90">
        <f t="shared" si="20"/>
        <v>5959.8</v>
      </c>
      <c r="H30" s="90">
        <f t="shared" si="20"/>
        <v>0</v>
      </c>
      <c r="I30" s="90">
        <f t="shared" si="20"/>
        <v>5959.8</v>
      </c>
      <c r="J30" s="90">
        <f t="shared" si="20"/>
        <v>0</v>
      </c>
      <c r="K30" s="90">
        <f t="shared" si="20"/>
        <v>5959.8</v>
      </c>
      <c r="L30" s="90">
        <f t="shared" si="20"/>
        <v>-10</v>
      </c>
      <c r="M30" s="90">
        <f t="shared" si="20"/>
        <v>5949.8</v>
      </c>
      <c r="N30" s="90">
        <f t="shared" si="20"/>
        <v>0</v>
      </c>
      <c r="O30" s="90">
        <f t="shared" si="20"/>
        <v>5949.8</v>
      </c>
      <c r="P30" s="90">
        <f t="shared" si="20"/>
        <v>0</v>
      </c>
      <c r="Q30" s="90">
        <f t="shared" si="20"/>
        <v>5949.8</v>
      </c>
      <c r="R30" s="90">
        <f t="shared" si="20"/>
        <v>0</v>
      </c>
      <c r="S30" s="90">
        <f t="shared" si="20"/>
        <v>5949.8</v>
      </c>
      <c r="T30" s="90">
        <f t="shared" si="20"/>
        <v>0</v>
      </c>
      <c r="U30" s="90">
        <f t="shared" si="20"/>
        <v>5949.8</v>
      </c>
      <c r="V30" s="90">
        <f>V31</f>
        <v>670</v>
      </c>
      <c r="W30" s="90">
        <f>W31</f>
        <v>6619.8</v>
      </c>
      <c r="X30" s="90">
        <f>X31</f>
        <v>214</v>
      </c>
      <c r="Y30" s="90">
        <f>Y31</f>
        <v>6833.8</v>
      </c>
    </row>
    <row r="31" spans="1:25" s="5" customFormat="1" ht="16.5" customHeight="1">
      <c r="A31" s="33" t="s">
        <v>424</v>
      </c>
      <c r="B31" s="69" t="s">
        <v>407</v>
      </c>
      <c r="C31" s="34" t="s">
        <v>46</v>
      </c>
      <c r="D31" s="34" t="s">
        <v>48</v>
      </c>
      <c r="E31" s="42" t="s">
        <v>375</v>
      </c>
      <c r="F31" s="34" t="s">
        <v>337</v>
      </c>
      <c r="G31" s="58">
        <f aca="true" t="shared" si="21" ref="G31:M31">G32+G34+G33</f>
        <v>5959.8</v>
      </c>
      <c r="H31" s="58">
        <f t="shared" si="21"/>
        <v>0</v>
      </c>
      <c r="I31" s="58">
        <f t="shared" si="21"/>
        <v>5959.8</v>
      </c>
      <c r="J31" s="58">
        <f t="shared" si="21"/>
        <v>0</v>
      </c>
      <c r="K31" s="58">
        <f t="shared" si="21"/>
        <v>5959.8</v>
      </c>
      <c r="L31" s="58">
        <f t="shared" si="21"/>
        <v>-10</v>
      </c>
      <c r="M31" s="58">
        <f t="shared" si="21"/>
        <v>5949.8</v>
      </c>
      <c r="N31" s="58">
        <f aca="true" t="shared" si="22" ref="N31:S31">N32+N34+N33</f>
        <v>0</v>
      </c>
      <c r="O31" s="58">
        <f t="shared" si="22"/>
        <v>5949.8</v>
      </c>
      <c r="P31" s="58">
        <f t="shared" si="22"/>
        <v>0</v>
      </c>
      <c r="Q31" s="58">
        <f t="shared" si="22"/>
        <v>5949.8</v>
      </c>
      <c r="R31" s="58">
        <f t="shared" si="22"/>
        <v>0</v>
      </c>
      <c r="S31" s="58">
        <f t="shared" si="22"/>
        <v>5949.8</v>
      </c>
      <c r="T31" s="58">
        <f aca="true" t="shared" si="23" ref="T31:Y31">T32+T34+T33</f>
        <v>0</v>
      </c>
      <c r="U31" s="58">
        <f t="shared" si="23"/>
        <v>5949.8</v>
      </c>
      <c r="V31" s="58">
        <f t="shared" si="23"/>
        <v>670</v>
      </c>
      <c r="W31" s="58">
        <f t="shared" si="23"/>
        <v>6619.8</v>
      </c>
      <c r="X31" s="58">
        <f t="shared" si="23"/>
        <v>214</v>
      </c>
      <c r="Y31" s="58">
        <f t="shared" si="23"/>
        <v>6833.8</v>
      </c>
    </row>
    <row r="32" spans="1:25" s="5" customFormat="1" ht="15.75" hidden="1">
      <c r="A32" s="115" t="s">
        <v>416</v>
      </c>
      <c r="B32" s="69" t="s">
        <v>407</v>
      </c>
      <c r="C32" s="127" t="s">
        <v>46</v>
      </c>
      <c r="D32" s="127" t="s">
        <v>48</v>
      </c>
      <c r="E32" s="118" t="s">
        <v>375</v>
      </c>
      <c r="F32" s="127" t="s">
        <v>61</v>
      </c>
      <c r="G32" s="57">
        <v>4158.8</v>
      </c>
      <c r="H32" s="57"/>
      <c r="I32" s="57">
        <f>G32+H32</f>
        <v>4158.8</v>
      </c>
      <c r="J32" s="57"/>
      <c r="K32" s="57">
        <f>I32+J32</f>
        <v>4158.8</v>
      </c>
      <c r="L32" s="57"/>
      <c r="M32" s="57">
        <f>K32+L32</f>
        <v>4158.8</v>
      </c>
      <c r="N32" s="57"/>
      <c r="O32" s="57">
        <f>M32+N32</f>
        <v>4158.8</v>
      </c>
      <c r="P32" s="57"/>
      <c r="Q32" s="57">
        <f>O32+P32</f>
        <v>4158.8</v>
      </c>
      <c r="R32" s="57"/>
      <c r="S32" s="57">
        <f>Q32+R32</f>
        <v>4158.8</v>
      </c>
      <c r="T32" s="57">
        <v>250</v>
      </c>
      <c r="U32" s="57">
        <f>S32+T32</f>
        <v>4408.8</v>
      </c>
      <c r="V32" s="57">
        <v>300</v>
      </c>
      <c r="W32" s="57">
        <f>U32+V32</f>
        <v>4708.8</v>
      </c>
      <c r="X32" s="57">
        <v>600</v>
      </c>
      <c r="Y32" s="57">
        <f>W32+X32</f>
        <v>5308.8</v>
      </c>
    </row>
    <row r="33" spans="1:25" s="5" customFormat="1" ht="15.75" hidden="1">
      <c r="A33" s="115" t="s">
        <v>427</v>
      </c>
      <c r="B33" s="69" t="s">
        <v>407</v>
      </c>
      <c r="C33" s="127" t="s">
        <v>46</v>
      </c>
      <c r="D33" s="127" t="s">
        <v>48</v>
      </c>
      <c r="E33" s="118" t="s">
        <v>375</v>
      </c>
      <c r="F33" s="127" t="s">
        <v>62</v>
      </c>
      <c r="G33" s="57">
        <v>1</v>
      </c>
      <c r="H33" s="57"/>
      <c r="I33" s="57">
        <f>G33+H33</f>
        <v>1</v>
      </c>
      <c r="J33" s="57"/>
      <c r="K33" s="57">
        <f>I33+J33</f>
        <v>1</v>
      </c>
      <c r="L33" s="57"/>
      <c r="M33" s="57">
        <f>K33+L33</f>
        <v>1</v>
      </c>
      <c r="N33" s="57"/>
      <c r="O33" s="57">
        <f>M33+N33</f>
        <v>1</v>
      </c>
      <c r="P33" s="57"/>
      <c r="Q33" s="57">
        <f>O33+P33</f>
        <v>1</v>
      </c>
      <c r="R33" s="57"/>
      <c r="S33" s="57">
        <f>Q33+R33</f>
        <v>1</v>
      </c>
      <c r="T33" s="57"/>
      <c r="U33" s="57">
        <f>S33+T33</f>
        <v>1</v>
      </c>
      <c r="V33" s="57"/>
      <c r="W33" s="57">
        <f>U33+V33</f>
        <v>1</v>
      </c>
      <c r="X33" s="57">
        <v>14</v>
      </c>
      <c r="Y33" s="57">
        <f>W33+X33</f>
        <v>15</v>
      </c>
    </row>
    <row r="34" spans="1:25" s="5" customFormat="1" ht="41.25" customHeight="1" hidden="1">
      <c r="A34" s="115" t="s">
        <v>418</v>
      </c>
      <c r="B34" s="69" t="s">
        <v>407</v>
      </c>
      <c r="C34" s="127" t="s">
        <v>46</v>
      </c>
      <c r="D34" s="127" t="s">
        <v>48</v>
      </c>
      <c r="E34" s="118" t="s">
        <v>375</v>
      </c>
      <c r="F34" s="127" t="s">
        <v>419</v>
      </c>
      <c r="G34" s="57">
        <v>1800</v>
      </c>
      <c r="H34" s="57"/>
      <c r="I34" s="57">
        <f>G34+H34</f>
        <v>1800</v>
      </c>
      <c r="J34" s="57"/>
      <c r="K34" s="57">
        <f>I34+J34</f>
        <v>1800</v>
      </c>
      <c r="L34" s="57">
        <v>-10</v>
      </c>
      <c r="M34" s="57">
        <f>K34+L34</f>
        <v>1790</v>
      </c>
      <c r="N34" s="57"/>
      <c r="O34" s="57">
        <f>M34+N34</f>
        <v>1790</v>
      </c>
      <c r="P34" s="57"/>
      <c r="Q34" s="57">
        <f>O34+P34</f>
        <v>1790</v>
      </c>
      <c r="R34" s="57"/>
      <c r="S34" s="57">
        <f>Q34+R34</f>
        <v>1790</v>
      </c>
      <c r="T34" s="57">
        <v>-250</v>
      </c>
      <c r="U34" s="57">
        <f>S34+T34</f>
        <v>1540</v>
      </c>
      <c r="V34" s="57">
        <v>370</v>
      </c>
      <c r="W34" s="57">
        <f>U34+V34</f>
        <v>1910</v>
      </c>
      <c r="X34" s="57">
        <v>-400</v>
      </c>
      <c r="Y34" s="57">
        <f>W34+X34</f>
        <v>1510</v>
      </c>
    </row>
    <row r="35" spans="1:25" s="5" customFormat="1" ht="19.5" customHeight="1">
      <c r="A35" s="33" t="s">
        <v>423</v>
      </c>
      <c r="B35" s="69" t="s">
        <v>407</v>
      </c>
      <c r="C35" s="34" t="s">
        <v>46</v>
      </c>
      <c r="D35" s="34" t="s">
        <v>48</v>
      </c>
      <c r="E35" s="42" t="s">
        <v>376</v>
      </c>
      <c r="F35" s="34"/>
      <c r="G35" s="89">
        <f aca="true" t="shared" si="24" ref="G35:M35">G36+G40</f>
        <v>1890.98</v>
      </c>
      <c r="H35" s="89">
        <f t="shared" si="24"/>
        <v>0</v>
      </c>
      <c r="I35" s="89">
        <f t="shared" si="24"/>
        <v>1890.98</v>
      </c>
      <c r="J35" s="89">
        <f t="shared" si="24"/>
        <v>0</v>
      </c>
      <c r="K35" s="89">
        <f t="shared" si="24"/>
        <v>1890.98</v>
      </c>
      <c r="L35" s="89">
        <f t="shared" si="24"/>
        <v>-50</v>
      </c>
      <c r="M35" s="89">
        <f t="shared" si="24"/>
        <v>1840.98</v>
      </c>
      <c r="N35" s="89">
        <f aca="true" t="shared" si="25" ref="N35:S35">N36+N40</f>
        <v>187.95851</v>
      </c>
      <c r="O35" s="89">
        <f t="shared" si="25"/>
        <v>2028.93851</v>
      </c>
      <c r="P35" s="89">
        <f t="shared" si="25"/>
        <v>200</v>
      </c>
      <c r="Q35" s="89">
        <f t="shared" si="25"/>
        <v>2228.93851</v>
      </c>
      <c r="R35" s="89">
        <f t="shared" si="25"/>
        <v>-29.28</v>
      </c>
      <c r="S35" s="89">
        <f t="shared" si="25"/>
        <v>2199.6585099999998</v>
      </c>
      <c r="T35" s="89">
        <f aca="true" t="shared" si="26" ref="T35:Y35">T36+T40</f>
        <v>0</v>
      </c>
      <c r="U35" s="89">
        <f t="shared" si="26"/>
        <v>2199.6585099999998</v>
      </c>
      <c r="V35" s="89">
        <f t="shared" si="26"/>
        <v>-457</v>
      </c>
      <c r="W35" s="89">
        <f t="shared" si="26"/>
        <v>1742.6585099999998</v>
      </c>
      <c r="X35" s="89">
        <f t="shared" si="26"/>
        <v>0</v>
      </c>
      <c r="Y35" s="89">
        <f t="shared" si="26"/>
        <v>1742.6585099999998</v>
      </c>
    </row>
    <row r="36" spans="1:25" s="5" customFormat="1" ht="29.25" customHeight="1">
      <c r="A36" s="46" t="s">
        <v>457</v>
      </c>
      <c r="B36" s="69" t="s">
        <v>407</v>
      </c>
      <c r="C36" s="34" t="s">
        <v>46</v>
      </c>
      <c r="D36" s="34" t="s">
        <v>48</v>
      </c>
      <c r="E36" s="42" t="s">
        <v>376</v>
      </c>
      <c r="F36" s="34" t="s">
        <v>458</v>
      </c>
      <c r="G36" s="89">
        <f aca="true" t="shared" si="27" ref="G36:Y36">G37</f>
        <v>1644.98</v>
      </c>
      <c r="H36" s="89">
        <f t="shared" si="27"/>
        <v>0</v>
      </c>
      <c r="I36" s="89">
        <f t="shared" si="27"/>
        <v>1644.98</v>
      </c>
      <c r="J36" s="89">
        <f t="shared" si="27"/>
        <v>0</v>
      </c>
      <c r="K36" s="89">
        <f t="shared" si="27"/>
        <v>1644.98</v>
      </c>
      <c r="L36" s="89">
        <f t="shared" si="27"/>
        <v>-61</v>
      </c>
      <c r="M36" s="89">
        <f t="shared" si="27"/>
        <v>1583.98</v>
      </c>
      <c r="N36" s="89">
        <f t="shared" si="27"/>
        <v>136.5</v>
      </c>
      <c r="O36" s="89">
        <f t="shared" si="27"/>
        <v>1720.48</v>
      </c>
      <c r="P36" s="89">
        <f t="shared" si="27"/>
        <v>0</v>
      </c>
      <c r="Q36" s="89">
        <f t="shared" si="27"/>
        <v>1720.48</v>
      </c>
      <c r="R36" s="89">
        <f t="shared" si="27"/>
        <v>-29.28</v>
      </c>
      <c r="S36" s="89">
        <f t="shared" si="27"/>
        <v>1691.1999999999998</v>
      </c>
      <c r="T36" s="89">
        <f t="shared" si="27"/>
        <v>130</v>
      </c>
      <c r="U36" s="89">
        <f t="shared" si="27"/>
        <v>1821.1999999999998</v>
      </c>
      <c r="V36" s="89">
        <f t="shared" si="27"/>
        <v>-344.8</v>
      </c>
      <c r="W36" s="89">
        <f t="shared" si="27"/>
        <v>1476.3999999999999</v>
      </c>
      <c r="X36" s="89">
        <f t="shared" si="27"/>
        <v>-100</v>
      </c>
      <c r="Y36" s="89">
        <f t="shared" si="27"/>
        <v>1376.3999999999999</v>
      </c>
    </row>
    <row r="37" spans="1:25" s="5" customFormat="1" ht="28.5" customHeight="1">
      <c r="A37" s="33" t="s">
        <v>459</v>
      </c>
      <c r="B37" s="69" t="s">
        <v>407</v>
      </c>
      <c r="C37" s="34" t="s">
        <v>46</v>
      </c>
      <c r="D37" s="34" t="s">
        <v>48</v>
      </c>
      <c r="E37" s="42" t="s">
        <v>422</v>
      </c>
      <c r="F37" s="34" t="s">
        <v>425</v>
      </c>
      <c r="G37" s="57">
        <f aca="true" t="shared" si="28" ref="G37:M37">G38+G39</f>
        <v>1644.98</v>
      </c>
      <c r="H37" s="57">
        <f t="shared" si="28"/>
        <v>0</v>
      </c>
      <c r="I37" s="57">
        <f t="shared" si="28"/>
        <v>1644.98</v>
      </c>
      <c r="J37" s="57">
        <f t="shared" si="28"/>
        <v>0</v>
      </c>
      <c r="K37" s="57">
        <f t="shared" si="28"/>
        <v>1644.98</v>
      </c>
      <c r="L37" s="57">
        <f t="shared" si="28"/>
        <v>-61</v>
      </c>
      <c r="M37" s="57">
        <f t="shared" si="28"/>
        <v>1583.98</v>
      </c>
      <c r="N37" s="57">
        <f aca="true" t="shared" si="29" ref="N37:S37">N38+N39</f>
        <v>136.5</v>
      </c>
      <c r="O37" s="57">
        <f t="shared" si="29"/>
        <v>1720.48</v>
      </c>
      <c r="P37" s="57">
        <f t="shared" si="29"/>
        <v>0</v>
      </c>
      <c r="Q37" s="57">
        <f t="shared" si="29"/>
        <v>1720.48</v>
      </c>
      <c r="R37" s="57">
        <f t="shared" si="29"/>
        <v>-29.28</v>
      </c>
      <c r="S37" s="57">
        <f t="shared" si="29"/>
        <v>1691.1999999999998</v>
      </c>
      <c r="T37" s="57">
        <f aca="true" t="shared" si="30" ref="T37:Y37">T38+T39</f>
        <v>130</v>
      </c>
      <c r="U37" s="57">
        <f t="shared" si="30"/>
        <v>1821.1999999999998</v>
      </c>
      <c r="V37" s="57">
        <f t="shared" si="30"/>
        <v>-344.8</v>
      </c>
      <c r="W37" s="57">
        <f t="shared" si="30"/>
        <v>1476.3999999999999</v>
      </c>
      <c r="X37" s="57">
        <f t="shared" si="30"/>
        <v>-100</v>
      </c>
      <c r="Y37" s="57">
        <f t="shared" si="30"/>
        <v>1376.3999999999999</v>
      </c>
    </row>
    <row r="38" spans="1:25" s="5" customFormat="1" ht="25.5" hidden="1">
      <c r="A38" s="128" t="s">
        <v>63</v>
      </c>
      <c r="B38" s="69" t="s">
        <v>407</v>
      </c>
      <c r="C38" s="127" t="s">
        <v>46</v>
      </c>
      <c r="D38" s="127" t="s">
        <v>48</v>
      </c>
      <c r="E38" s="118" t="s">
        <v>376</v>
      </c>
      <c r="F38" s="127" t="s">
        <v>64</v>
      </c>
      <c r="G38" s="89">
        <f>138.41+21+161.44+1.5</f>
        <v>322.35</v>
      </c>
      <c r="H38" s="89"/>
      <c r="I38" s="89">
        <f>G38+H38</f>
        <v>322.35</v>
      </c>
      <c r="J38" s="89"/>
      <c r="K38" s="89">
        <f>I38+J38</f>
        <v>322.35</v>
      </c>
      <c r="L38" s="89">
        <v>-20</v>
      </c>
      <c r="M38" s="89">
        <f>K38+L38</f>
        <v>302.35</v>
      </c>
      <c r="N38" s="89">
        <v>135</v>
      </c>
      <c r="O38" s="89">
        <f>M38+N38</f>
        <v>437.35</v>
      </c>
      <c r="P38" s="89"/>
      <c r="Q38" s="89">
        <f>O38+P38</f>
        <v>437.35</v>
      </c>
      <c r="R38" s="89">
        <v>-29.28</v>
      </c>
      <c r="S38" s="89">
        <f>Q38+R38</f>
        <v>408.07000000000005</v>
      </c>
      <c r="T38" s="89"/>
      <c r="U38" s="89">
        <f>S38+T38</f>
        <v>408.07000000000005</v>
      </c>
      <c r="V38" s="89">
        <v>-84.8</v>
      </c>
      <c r="W38" s="89">
        <f>U38+V38</f>
        <v>323.27000000000004</v>
      </c>
      <c r="X38" s="89"/>
      <c r="Y38" s="89">
        <f>W38+X38</f>
        <v>323.27000000000004</v>
      </c>
    </row>
    <row r="39" spans="1:25" s="5" customFormat="1" ht="27" customHeight="1" hidden="1">
      <c r="A39" s="128" t="s">
        <v>334</v>
      </c>
      <c r="B39" s="69" t="s">
        <v>407</v>
      </c>
      <c r="C39" s="127" t="s">
        <v>46</v>
      </c>
      <c r="D39" s="127" t="s">
        <v>48</v>
      </c>
      <c r="E39" s="118" t="s">
        <v>376</v>
      </c>
      <c r="F39" s="127" t="s">
        <v>65</v>
      </c>
      <c r="G39" s="89">
        <f>11+816.93+50.9+122.8+325-4</f>
        <v>1322.6299999999999</v>
      </c>
      <c r="H39" s="89"/>
      <c r="I39" s="89">
        <f>G39+H39</f>
        <v>1322.6299999999999</v>
      </c>
      <c r="J39" s="89"/>
      <c r="K39" s="89">
        <f>I39+J39</f>
        <v>1322.6299999999999</v>
      </c>
      <c r="L39" s="89">
        <v>-41</v>
      </c>
      <c r="M39" s="89">
        <f>K39+L39</f>
        <v>1281.6299999999999</v>
      </c>
      <c r="N39" s="89">
        <v>1.5</v>
      </c>
      <c r="O39" s="89">
        <f>M39+N39</f>
        <v>1283.1299999999999</v>
      </c>
      <c r="P39" s="89"/>
      <c r="Q39" s="89">
        <f>O39+P39</f>
        <v>1283.1299999999999</v>
      </c>
      <c r="R39" s="89"/>
      <c r="S39" s="89">
        <f>Q39+R39</f>
        <v>1283.1299999999999</v>
      </c>
      <c r="T39" s="89">
        <v>130</v>
      </c>
      <c r="U39" s="89">
        <f>S39+T39</f>
        <v>1413.1299999999999</v>
      </c>
      <c r="V39" s="89">
        <v>-260</v>
      </c>
      <c r="W39" s="89">
        <f>U39+V39</f>
        <v>1153.1299999999999</v>
      </c>
      <c r="X39" s="89">
        <v>-100</v>
      </c>
      <c r="Y39" s="89">
        <f>W39+X39</f>
        <v>1053.1299999999999</v>
      </c>
    </row>
    <row r="40" spans="1:25" s="5" customFormat="1" ht="16.5" customHeight="1">
      <c r="A40" s="36" t="s">
        <v>343</v>
      </c>
      <c r="B40" s="69" t="s">
        <v>407</v>
      </c>
      <c r="C40" s="34" t="s">
        <v>46</v>
      </c>
      <c r="D40" s="34" t="s">
        <v>48</v>
      </c>
      <c r="E40" s="42" t="s">
        <v>376</v>
      </c>
      <c r="F40" s="34" t="s">
        <v>460</v>
      </c>
      <c r="G40" s="57">
        <f aca="true" t="shared" si="31" ref="G40:M40">G41+G43</f>
        <v>246</v>
      </c>
      <c r="H40" s="57">
        <f t="shared" si="31"/>
        <v>0</v>
      </c>
      <c r="I40" s="57">
        <f t="shared" si="31"/>
        <v>246</v>
      </c>
      <c r="J40" s="57">
        <f t="shared" si="31"/>
        <v>0</v>
      </c>
      <c r="K40" s="57">
        <f t="shared" si="31"/>
        <v>246</v>
      </c>
      <c r="L40" s="57">
        <f t="shared" si="31"/>
        <v>11</v>
      </c>
      <c r="M40" s="57">
        <f t="shared" si="31"/>
        <v>257</v>
      </c>
      <c r="N40" s="226">
        <f aca="true" t="shared" si="32" ref="N40:S40">N41+N43</f>
        <v>51.45851</v>
      </c>
      <c r="O40" s="226">
        <f t="shared" si="32"/>
        <v>308.45851</v>
      </c>
      <c r="P40" s="226">
        <f t="shared" si="32"/>
        <v>200</v>
      </c>
      <c r="Q40" s="226">
        <f t="shared" si="32"/>
        <v>508.45851</v>
      </c>
      <c r="R40" s="226">
        <f t="shared" si="32"/>
        <v>0</v>
      </c>
      <c r="S40" s="226">
        <f t="shared" si="32"/>
        <v>508.45851</v>
      </c>
      <c r="T40" s="226">
        <f aca="true" t="shared" si="33" ref="T40:Y40">T41+T43</f>
        <v>-130</v>
      </c>
      <c r="U40" s="226">
        <f t="shared" si="33"/>
        <v>378.45851</v>
      </c>
      <c r="V40" s="226">
        <f t="shared" si="33"/>
        <v>-112.2</v>
      </c>
      <c r="W40" s="226">
        <f t="shared" si="33"/>
        <v>266.25851</v>
      </c>
      <c r="X40" s="226">
        <f t="shared" si="33"/>
        <v>100</v>
      </c>
      <c r="Y40" s="226">
        <f t="shared" si="33"/>
        <v>366.25851</v>
      </c>
    </row>
    <row r="41" spans="1:25" s="5" customFormat="1" ht="16.5" customHeight="1">
      <c r="A41" s="36" t="s">
        <v>461</v>
      </c>
      <c r="B41" s="69" t="s">
        <v>407</v>
      </c>
      <c r="C41" s="34" t="s">
        <v>46</v>
      </c>
      <c r="D41" s="34" t="s">
        <v>48</v>
      </c>
      <c r="E41" s="84" t="s">
        <v>376</v>
      </c>
      <c r="F41" s="34" t="s">
        <v>462</v>
      </c>
      <c r="G41" s="57">
        <f aca="true" t="shared" si="34" ref="G41:Y41">G42</f>
        <v>150</v>
      </c>
      <c r="H41" s="57">
        <f t="shared" si="34"/>
        <v>0</v>
      </c>
      <c r="I41" s="57">
        <f t="shared" si="34"/>
        <v>150</v>
      </c>
      <c r="J41" s="57">
        <f t="shared" si="34"/>
        <v>0</v>
      </c>
      <c r="K41" s="57">
        <f t="shared" si="34"/>
        <v>150</v>
      </c>
      <c r="L41" s="57">
        <f t="shared" si="34"/>
        <v>0</v>
      </c>
      <c r="M41" s="57">
        <f t="shared" si="34"/>
        <v>150</v>
      </c>
      <c r="N41" s="226">
        <f t="shared" si="34"/>
        <v>0</v>
      </c>
      <c r="O41" s="57">
        <f t="shared" si="34"/>
        <v>150</v>
      </c>
      <c r="P41" s="226">
        <f t="shared" si="34"/>
        <v>0</v>
      </c>
      <c r="Q41" s="57">
        <f t="shared" si="34"/>
        <v>150</v>
      </c>
      <c r="R41" s="226">
        <f t="shared" si="34"/>
        <v>0</v>
      </c>
      <c r="S41" s="57">
        <f t="shared" si="34"/>
        <v>150</v>
      </c>
      <c r="T41" s="226">
        <f t="shared" si="34"/>
        <v>-70</v>
      </c>
      <c r="U41" s="57">
        <f t="shared" si="34"/>
        <v>80</v>
      </c>
      <c r="V41" s="226">
        <f t="shared" si="34"/>
        <v>-50</v>
      </c>
      <c r="W41" s="57">
        <f t="shared" si="34"/>
        <v>30</v>
      </c>
      <c r="X41" s="226">
        <f t="shared" si="34"/>
        <v>0</v>
      </c>
      <c r="Y41" s="57">
        <f t="shared" si="34"/>
        <v>30</v>
      </c>
    </row>
    <row r="42" spans="1:25" s="5" customFormat="1" ht="66.75" customHeight="1" hidden="1">
      <c r="A42" s="129" t="s">
        <v>0</v>
      </c>
      <c r="B42" s="69" t="s">
        <v>407</v>
      </c>
      <c r="C42" s="127" t="s">
        <v>46</v>
      </c>
      <c r="D42" s="127" t="s">
        <v>48</v>
      </c>
      <c r="E42" s="118" t="s">
        <v>422</v>
      </c>
      <c r="F42" s="127" t="s">
        <v>35</v>
      </c>
      <c r="G42" s="57">
        <v>150</v>
      </c>
      <c r="H42" s="57"/>
      <c r="I42" s="57">
        <f>G42+H42</f>
        <v>150</v>
      </c>
      <c r="J42" s="57"/>
      <c r="K42" s="57">
        <f>I42+J42</f>
        <v>150</v>
      </c>
      <c r="L42" s="57"/>
      <c r="M42" s="57">
        <f>K42+L42</f>
        <v>150</v>
      </c>
      <c r="N42" s="226"/>
      <c r="O42" s="226">
        <f>M42+N42</f>
        <v>150</v>
      </c>
      <c r="P42" s="226"/>
      <c r="Q42" s="226">
        <f>O42+P42</f>
        <v>150</v>
      </c>
      <c r="R42" s="226"/>
      <c r="S42" s="226">
        <f>Q42+R42</f>
        <v>150</v>
      </c>
      <c r="T42" s="226">
        <v>-70</v>
      </c>
      <c r="U42" s="226">
        <f>S42+T42</f>
        <v>80</v>
      </c>
      <c r="V42" s="226">
        <v>-50</v>
      </c>
      <c r="W42" s="226">
        <f>U42+V42</f>
        <v>30</v>
      </c>
      <c r="X42" s="226"/>
      <c r="Y42" s="226">
        <f>W42+X42</f>
        <v>30</v>
      </c>
    </row>
    <row r="43" spans="1:25" s="5" customFormat="1" ht="18" customHeight="1">
      <c r="A43" s="46" t="s">
        <v>1</v>
      </c>
      <c r="B43" s="69" t="s">
        <v>407</v>
      </c>
      <c r="C43" s="34" t="s">
        <v>46</v>
      </c>
      <c r="D43" s="34" t="s">
        <v>48</v>
      </c>
      <c r="E43" s="42" t="s">
        <v>376</v>
      </c>
      <c r="F43" s="34" t="s">
        <v>428</v>
      </c>
      <c r="G43" s="57">
        <f aca="true" t="shared" si="35" ref="G43:M43">G44+G45</f>
        <v>96</v>
      </c>
      <c r="H43" s="57">
        <f t="shared" si="35"/>
        <v>0</v>
      </c>
      <c r="I43" s="57">
        <f t="shared" si="35"/>
        <v>96</v>
      </c>
      <c r="J43" s="57">
        <f t="shared" si="35"/>
        <v>0</v>
      </c>
      <c r="K43" s="57">
        <f t="shared" si="35"/>
        <v>96</v>
      </c>
      <c r="L43" s="57">
        <f t="shared" si="35"/>
        <v>11</v>
      </c>
      <c r="M43" s="57">
        <f t="shared" si="35"/>
        <v>107</v>
      </c>
      <c r="N43" s="226">
        <f aca="true" t="shared" si="36" ref="N43:S43">N44+N45</f>
        <v>51.45851</v>
      </c>
      <c r="O43" s="226">
        <f t="shared" si="36"/>
        <v>158.45851</v>
      </c>
      <c r="P43" s="226">
        <f t="shared" si="36"/>
        <v>200</v>
      </c>
      <c r="Q43" s="226">
        <f t="shared" si="36"/>
        <v>358.45851</v>
      </c>
      <c r="R43" s="226">
        <f t="shared" si="36"/>
        <v>0</v>
      </c>
      <c r="S43" s="226">
        <f t="shared" si="36"/>
        <v>358.45851</v>
      </c>
      <c r="T43" s="226">
        <f aca="true" t="shared" si="37" ref="T43:Y43">T44+T45</f>
        <v>-60</v>
      </c>
      <c r="U43" s="226">
        <f t="shared" si="37"/>
        <v>298.45851</v>
      </c>
      <c r="V43" s="226">
        <f t="shared" si="37"/>
        <v>-62.2</v>
      </c>
      <c r="W43" s="226">
        <f t="shared" si="37"/>
        <v>236.25851</v>
      </c>
      <c r="X43" s="226">
        <f t="shared" si="37"/>
        <v>100</v>
      </c>
      <c r="Y43" s="226">
        <f t="shared" si="37"/>
        <v>336.25851</v>
      </c>
    </row>
    <row r="44" spans="1:25" s="5" customFormat="1" ht="17.25" customHeight="1" hidden="1">
      <c r="A44" s="130" t="s">
        <v>2</v>
      </c>
      <c r="B44" s="69" t="s">
        <v>407</v>
      </c>
      <c r="C44" s="127" t="s">
        <v>46</v>
      </c>
      <c r="D44" s="127" t="s">
        <v>48</v>
      </c>
      <c r="E44" s="118" t="s">
        <v>376</v>
      </c>
      <c r="F44" s="127" t="s">
        <v>67</v>
      </c>
      <c r="G44" s="57">
        <v>36</v>
      </c>
      <c r="H44" s="57"/>
      <c r="I44" s="57">
        <f>G44+H44</f>
        <v>36</v>
      </c>
      <c r="J44" s="57"/>
      <c r="K44" s="57">
        <f>I44+J44</f>
        <v>36</v>
      </c>
      <c r="L44" s="57">
        <v>11</v>
      </c>
      <c r="M44" s="57">
        <f>K44+L44</f>
        <v>47</v>
      </c>
      <c r="N44" s="226"/>
      <c r="O44" s="57">
        <f>M44+N44</f>
        <v>47</v>
      </c>
      <c r="P44" s="226"/>
      <c r="Q44" s="57">
        <f>O44+P44</f>
        <v>47</v>
      </c>
      <c r="R44" s="226"/>
      <c r="S44" s="57">
        <f>Q44+R44</f>
        <v>47</v>
      </c>
      <c r="T44" s="226"/>
      <c r="U44" s="57">
        <f>S44+T44</f>
        <v>47</v>
      </c>
      <c r="V44" s="226"/>
      <c r="W44" s="57">
        <f>U44+V44</f>
        <v>47</v>
      </c>
      <c r="X44" s="226"/>
      <c r="Y44" s="57">
        <f>W44+X44</f>
        <v>47</v>
      </c>
    </row>
    <row r="45" spans="1:25" s="5" customFormat="1" ht="17.25" customHeight="1" hidden="1">
      <c r="A45" s="130" t="s">
        <v>431</v>
      </c>
      <c r="B45" s="69" t="s">
        <v>407</v>
      </c>
      <c r="C45" s="127" t="s">
        <v>46</v>
      </c>
      <c r="D45" s="127" t="s">
        <v>48</v>
      </c>
      <c r="E45" s="118" t="s">
        <v>422</v>
      </c>
      <c r="F45" s="127" t="s">
        <v>430</v>
      </c>
      <c r="G45" s="57">
        <v>60</v>
      </c>
      <c r="H45" s="57"/>
      <c r="I45" s="57">
        <f>G45+H45</f>
        <v>60</v>
      </c>
      <c r="J45" s="57"/>
      <c r="K45" s="57">
        <f>I45+J45</f>
        <v>60</v>
      </c>
      <c r="L45" s="57"/>
      <c r="M45" s="57">
        <f>K45+L45</f>
        <v>60</v>
      </c>
      <c r="N45" s="226">
        <v>51.45851</v>
      </c>
      <c r="O45" s="226">
        <f>M45+N45</f>
        <v>111.45850999999999</v>
      </c>
      <c r="P45" s="226">
        <v>200</v>
      </c>
      <c r="Q45" s="226">
        <f>O45+P45</f>
        <v>311.45851</v>
      </c>
      <c r="R45" s="226"/>
      <c r="S45" s="226">
        <f>Q45+R45</f>
        <v>311.45851</v>
      </c>
      <c r="T45" s="226">
        <v>-60</v>
      </c>
      <c r="U45" s="226">
        <f>S45+T45</f>
        <v>251.45851</v>
      </c>
      <c r="V45" s="226">
        <v>-62.2</v>
      </c>
      <c r="W45" s="226">
        <f>U45+V45</f>
        <v>189.25851</v>
      </c>
      <c r="X45" s="226">
        <v>100</v>
      </c>
      <c r="Y45" s="226">
        <f>W45+X45</f>
        <v>289.25851</v>
      </c>
    </row>
    <row r="46" spans="1:25" s="5" customFormat="1" ht="29.25" customHeight="1">
      <c r="A46" s="131" t="s">
        <v>3</v>
      </c>
      <c r="B46" s="68" t="s">
        <v>407</v>
      </c>
      <c r="C46" s="92" t="s">
        <v>46</v>
      </c>
      <c r="D46" s="92" t="s">
        <v>48</v>
      </c>
      <c r="E46" s="108" t="s">
        <v>378</v>
      </c>
      <c r="F46" s="92"/>
      <c r="G46" s="93">
        <f aca="true" t="shared" si="38" ref="G46:X49">G47</f>
        <v>1</v>
      </c>
      <c r="H46" s="93">
        <f t="shared" si="38"/>
        <v>0</v>
      </c>
      <c r="I46" s="93">
        <f t="shared" si="38"/>
        <v>1</v>
      </c>
      <c r="J46" s="93">
        <f t="shared" si="38"/>
        <v>0</v>
      </c>
      <c r="K46" s="93">
        <f t="shared" si="38"/>
        <v>1</v>
      </c>
      <c r="L46" s="93">
        <f t="shared" si="38"/>
        <v>0</v>
      </c>
      <c r="M46" s="93">
        <f t="shared" si="38"/>
        <v>1</v>
      </c>
      <c r="N46" s="93">
        <f t="shared" si="38"/>
        <v>0</v>
      </c>
      <c r="O46" s="93">
        <f t="shared" si="38"/>
        <v>1</v>
      </c>
      <c r="P46" s="93">
        <f t="shared" si="38"/>
        <v>0</v>
      </c>
      <c r="Q46" s="93">
        <f t="shared" si="38"/>
        <v>1</v>
      </c>
      <c r="R46" s="93">
        <f t="shared" si="38"/>
        <v>0</v>
      </c>
      <c r="S46" s="93">
        <f t="shared" si="38"/>
        <v>1</v>
      </c>
      <c r="T46" s="93">
        <f t="shared" si="38"/>
        <v>0</v>
      </c>
      <c r="U46" s="93">
        <f t="shared" si="38"/>
        <v>1</v>
      </c>
      <c r="V46" s="93">
        <f t="shared" si="38"/>
        <v>0</v>
      </c>
      <c r="W46" s="93">
        <f aca="true" t="shared" si="39" ref="V46:Y49">W47</f>
        <v>1</v>
      </c>
      <c r="X46" s="93">
        <f t="shared" si="38"/>
        <v>0</v>
      </c>
      <c r="Y46" s="93">
        <f t="shared" si="39"/>
        <v>1</v>
      </c>
    </row>
    <row r="47" spans="1:25" s="5" customFormat="1" ht="30.75" customHeight="1">
      <c r="A47" s="132" t="s">
        <v>434</v>
      </c>
      <c r="B47" s="77" t="s">
        <v>407</v>
      </c>
      <c r="C47" s="78" t="s">
        <v>46</v>
      </c>
      <c r="D47" s="78" t="s">
        <v>48</v>
      </c>
      <c r="E47" s="81" t="s">
        <v>377</v>
      </c>
      <c r="F47" s="78"/>
      <c r="G47" s="91">
        <f t="shared" si="38"/>
        <v>1</v>
      </c>
      <c r="H47" s="91">
        <f t="shared" si="38"/>
        <v>0</v>
      </c>
      <c r="I47" s="91">
        <f t="shared" si="38"/>
        <v>1</v>
      </c>
      <c r="J47" s="91">
        <f t="shared" si="38"/>
        <v>0</v>
      </c>
      <c r="K47" s="91">
        <f t="shared" si="38"/>
        <v>1</v>
      </c>
      <c r="L47" s="91">
        <f t="shared" si="38"/>
        <v>0</v>
      </c>
      <c r="M47" s="91">
        <f t="shared" si="38"/>
        <v>1</v>
      </c>
      <c r="N47" s="91">
        <f t="shared" si="38"/>
        <v>0</v>
      </c>
      <c r="O47" s="91">
        <f t="shared" si="38"/>
        <v>1</v>
      </c>
      <c r="P47" s="91">
        <f t="shared" si="38"/>
        <v>0</v>
      </c>
      <c r="Q47" s="91">
        <f t="shared" si="38"/>
        <v>1</v>
      </c>
      <c r="R47" s="91">
        <f t="shared" si="38"/>
        <v>0</v>
      </c>
      <c r="S47" s="91">
        <f t="shared" si="38"/>
        <v>1</v>
      </c>
      <c r="T47" s="91">
        <f t="shared" si="38"/>
        <v>0</v>
      </c>
      <c r="U47" s="91">
        <f t="shared" si="38"/>
        <v>1</v>
      </c>
      <c r="V47" s="91">
        <f t="shared" si="39"/>
        <v>0</v>
      </c>
      <c r="W47" s="91">
        <f t="shared" si="39"/>
        <v>1</v>
      </c>
      <c r="X47" s="91">
        <f t="shared" si="39"/>
        <v>0</v>
      </c>
      <c r="Y47" s="91">
        <f t="shared" si="39"/>
        <v>1</v>
      </c>
    </row>
    <row r="48" spans="1:25" s="5" customFormat="1" ht="30.75" customHeight="1">
      <c r="A48" s="46" t="s">
        <v>457</v>
      </c>
      <c r="B48" s="69" t="s">
        <v>407</v>
      </c>
      <c r="C48" s="78" t="s">
        <v>46</v>
      </c>
      <c r="D48" s="78" t="s">
        <v>48</v>
      </c>
      <c r="E48" s="81" t="s">
        <v>377</v>
      </c>
      <c r="F48" s="47" t="s">
        <v>458</v>
      </c>
      <c r="G48" s="91">
        <f t="shared" si="38"/>
        <v>1</v>
      </c>
      <c r="H48" s="91">
        <f t="shared" si="38"/>
        <v>0</v>
      </c>
      <c r="I48" s="91">
        <f t="shared" si="38"/>
        <v>1</v>
      </c>
      <c r="J48" s="91">
        <f t="shared" si="38"/>
        <v>0</v>
      </c>
      <c r="K48" s="91">
        <f t="shared" si="38"/>
        <v>1</v>
      </c>
      <c r="L48" s="91">
        <f t="shared" si="38"/>
        <v>0</v>
      </c>
      <c r="M48" s="91">
        <f t="shared" si="38"/>
        <v>1</v>
      </c>
      <c r="N48" s="91">
        <f t="shared" si="38"/>
        <v>0</v>
      </c>
      <c r="O48" s="91">
        <f t="shared" si="38"/>
        <v>1</v>
      </c>
      <c r="P48" s="91">
        <f t="shared" si="38"/>
        <v>0</v>
      </c>
      <c r="Q48" s="91">
        <f t="shared" si="38"/>
        <v>1</v>
      </c>
      <c r="R48" s="91">
        <f t="shared" si="38"/>
        <v>0</v>
      </c>
      <c r="S48" s="91">
        <f t="shared" si="38"/>
        <v>1</v>
      </c>
      <c r="T48" s="91">
        <f t="shared" si="38"/>
        <v>0</v>
      </c>
      <c r="U48" s="91">
        <f t="shared" si="38"/>
        <v>1</v>
      </c>
      <c r="V48" s="91">
        <f t="shared" si="39"/>
        <v>0</v>
      </c>
      <c r="W48" s="91">
        <f t="shared" si="39"/>
        <v>1</v>
      </c>
      <c r="X48" s="91">
        <f t="shared" si="39"/>
        <v>0</v>
      </c>
      <c r="Y48" s="91">
        <f t="shared" si="39"/>
        <v>1</v>
      </c>
    </row>
    <row r="49" spans="1:25" s="5" customFormat="1" ht="30.75" customHeight="1">
      <c r="A49" s="33" t="s">
        <v>459</v>
      </c>
      <c r="B49" s="69" t="s">
        <v>407</v>
      </c>
      <c r="C49" s="34" t="s">
        <v>46</v>
      </c>
      <c r="D49" s="34" t="s">
        <v>48</v>
      </c>
      <c r="E49" s="42" t="s">
        <v>377</v>
      </c>
      <c r="F49" s="34" t="s">
        <v>425</v>
      </c>
      <c r="G49" s="57">
        <f t="shared" si="38"/>
        <v>1</v>
      </c>
      <c r="H49" s="57">
        <f t="shared" si="38"/>
        <v>0</v>
      </c>
      <c r="I49" s="57">
        <f t="shared" si="38"/>
        <v>1</v>
      </c>
      <c r="J49" s="57">
        <f t="shared" si="38"/>
        <v>0</v>
      </c>
      <c r="K49" s="57">
        <f t="shared" si="38"/>
        <v>1</v>
      </c>
      <c r="L49" s="57">
        <f t="shared" si="38"/>
        <v>0</v>
      </c>
      <c r="M49" s="57">
        <f t="shared" si="38"/>
        <v>1</v>
      </c>
      <c r="N49" s="57">
        <f t="shared" si="38"/>
        <v>0</v>
      </c>
      <c r="O49" s="57">
        <f t="shared" si="38"/>
        <v>1</v>
      </c>
      <c r="P49" s="57">
        <f t="shared" si="38"/>
        <v>0</v>
      </c>
      <c r="Q49" s="57">
        <f t="shared" si="38"/>
        <v>1</v>
      </c>
      <c r="R49" s="57">
        <f t="shared" si="38"/>
        <v>0</v>
      </c>
      <c r="S49" s="57">
        <f t="shared" si="38"/>
        <v>1</v>
      </c>
      <c r="T49" s="57">
        <f t="shared" si="38"/>
        <v>0</v>
      </c>
      <c r="U49" s="57">
        <f t="shared" si="38"/>
        <v>1</v>
      </c>
      <c r="V49" s="57">
        <f t="shared" si="39"/>
        <v>0</v>
      </c>
      <c r="W49" s="57">
        <f t="shared" si="39"/>
        <v>1</v>
      </c>
      <c r="X49" s="57">
        <f t="shared" si="39"/>
        <v>0</v>
      </c>
      <c r="Y49" s="57">
        <f t="shared" si="39"/>
        <v>1</v>
      </c>
    </row>
    <row r="50" spans="1:25" s="5" customFormat="1" ht="25.5" customHeight="1" hidden="1">
      <c r="A50" s="128" t="s">
        <v>334</v>
      </c>
      <c r="B50" s="69" t="s">
        <v>407</v>
      </c>
      <c r="C50" s="127" t="s">
        <v>46</v>
      </c>
      <c r="D50" s="127" t="s">
        <v>48</v>
      </c>
      <c r="E50" s="118" t="s">
        <v>377</v>
      </c>
      <c r="F50" s="127" t="s">
        <v>65</v>
      </c>
      <c r="G50" s="57">
        <v>1</v>
      </c>
      <c r="H50" s="57"/>
      <c r="I50" s="57">
        <f>G50+H50</f>
        <v>1</v>
      </c>
      <c r="J50" s="57"/>
      <c r="K50" s="57">
        <f>I50+J50</f>
        <v>1</v>
      </c>
      <c r="L50" s="57"/>
      <c r="M50" s="57">
        <f>K50+L50</f>
        <v>1</v>
      </c>
      <c r="N50" s="57"/>
      <c r="O50" s="57">
        <f>M50+N50</f>
        <v>1</v>
      </c>
      <c r="P50" s="57"/>
      <c r="Q50" s="57">
        <f>O50+P50</f>
        <v>1</v>
      </c>
      <c r="R50" s="57"/>
      <c r="S50" s="57">
        <f>Q50+R50</f>
        <v>1</v>
      </c>
      <c r="T50" s="57"/>
      <c r="U50" s="57">
        <f>S50+T50</f>
        <v>1</v>
      </c>
      <c r="V50" s="57"/>
      <c r="W50" s="57">
        <f>U50+V50</f>
        <v>1</v>
      </c>
      <c r="X50" s="57"/>
      <c r="Y50" s="57">
        <f>W50+X50</f>
        <v>1</v>
      </c>
    </row>
    <row r="51" spans="1:25" s="3" customFormat="1" ht="14.25" customHeight="1">
      <c r="A51" s="100" t="s">
        <v>69</v>
      </c>
      <c r="B51" s="68" t="s">
        <v>407</v>
      </c>
      <c r="C51" s="133" t="s">
        <v>46</v>
      </c>
      <c r="D51" s="133" t="s">
        <v>57</v>
      </c>
      <c r="E51" s="119"/>
      <c r="F51" s="133"/>
      <c r="G51" s="66">
        <f aca="true" t="shared" si="40" ref="G51:M51">G52+G62</f>
        <v>169.20000000000002</v>
      </c>
      <c r="H51" s="66">
        <f t="shared" si="40"/>
        <v>20</v>
      </c>
      <c r="I51" s="66">
        <f t="shared" si="40"/>
        <v>189.20000000000002</v>
      </c>
      <c r="J51" s="66">
        <f t="shared" si="40"/>
        <v>0</v>
      </c>
      <c r="K51" s="66">
        <f t="shared" si="40"/>
        <v>189.20000000000002</v>
      </c>
      <c r="L51" s="66">
        <f t="shared" si="40"/>
        <v>0</v>
      </c>
      <c r="M51" s="66">
        <f t="shared" si="40"/>
        <v>189.20000000000002</v>
      </c>
      <c r="N51" s="232">
        <f aca="true" t="shared" si="41" ref="N51:S51">N52+N62</f>
        <v>214.52102</v>
      </c>
      <c r="O51" s="232">
        <f t="shared" si="41"/>
        <v>403.72102</v>
      </c>
      <c r="P51" s="232">
        <f t="shared" si="41"/>
        <v>954.51076</v>
      </c>
      <c r="Q51" s="232">
        <f t="shared" si="41"/>
        <v>1358.23178</v>
      </c>
      <c r="R51" s="232">
        <f t="shared" si="41"/>
        <v>0</v>
      </c>
      <c r="S51" s="232">
        <f t="shared" si="41"/>
        <v>1358.23178</v>
      </c>
      <c r="T51" s="232">
        <f aca="true" t="shared" si="42" ref="T51:Y51">T52+T62</f>
        <v>0</v>
      </c>
      <c r="U51" s="232">
        <f t="shared" si="42"/>
        <v>1358.23178</v>
      </c>
      <c r="V51" s="232">
        <f t="shared" si="42"/>
        <v>-350</v>
      </c>
      <c r="W51" s="232">
        <f t="shared" si="42"/>
        <v>1008.2317800000001</v>
      </c>
      <c r="X51" s="232">
        <f t="shared" si="42"/>
        <v>60</v>
      </c>
      <c r="Y51" s="232">
        <f t="shared" si="42"/>
        <v>1068.23178</v>
      </c>
    </row>
    <row r="52" spans="1:25" s="5" customFormat="1" ht="29.25" customHeight="1">
      <c r="A52" s="131" t="s">
        <v>3</v>
      </c>
      <c r="B52" s="106" t="s">
        <v>407</v>
      </c>
      <c r="C52" s="92" t="s">
        <v>46</v>
      </c>
      <c r="D52" s="92" t="s">
        <v>57</v>
      </c>
      <c r="E52" s="108" t="s">
        <v>378</v>
      </c>
      <c r="F52" s="92"/>
      <c r="G52" s="93">
        <f aca="true" t="shared" si="43" ref="G52:Y52">G53</f>
        <v>149.20000000000002</v>
      </c>
      <c r="H52" s="93">
        <f t="shared" si="43"/>
        <v>0</v>
      </c>
      <c r="I52" s="93">
        <f t="shared" si="43"/>
        <v>149.20000000000002</v>
      </c>
      <c r="J52" s="93">
        <f t="shared" si="43"/>
        <v>0</v>
      </c>
      <c r="K52" s="93">
        <f t="shared" si="43"/>
        <v>149.20000000000002</v>
      </c>
      <c r="L52" s="93">
        <f t="shared" si="43"/>
        <v>0</v>
      </c>
      <c r="M52" s="93">
        <f t="shared" si="43"/>
        <v>149.20000000000002</v>
      </c>
      <c r="N52" s="93">
        <f t="shared" si="43"/>
        <v>0</v>
      </c>
      <c r="O52" s="93">
        <f t="shared" si="43"/>
        <v>149.20000000000002</v>
      </c>
      <c r="P52" s="93">
        <f t="shared" si="43"/>
        <v>0</v>
      </c>
      <c r="Q52" s="93">
        <f t="shared" si="43"/>
        <v>149.20000000000002</v>
      </c>
      <c r="R52" s="93">
        <f t="shared" si="43"/>
        <v>0</v>
      </c>
      <c r="S52" s="93">
        <f t="shared" si="43"/>
        <v>149.20000000000002</v>
      </c>
      <c r="T52" s="93">
        <f t="shared" si="43"/>
        <v>0</v>
      </c>
      <c r="U52" s="93">
        <f t="shared" si="43"/>
        <v>149.20000000000002</v>
      </c>
      <c r="V52" s="93">
        <f t="shared" si="43"/>
        <v>0</v>
      </c>
      <c r="W52" s="93">
        <f t="shared" si="43"/>
        <v>149.20000000000002</v>
      </c>
      <c r="X52" s="93">
        <f t="shared" si="43"/>
        <v>0</v>
      </c>
      <c r="Y52" s="93">
        <f t="shared" si="43"/>
        <v>149.20000000000002</v>
      </c>
    </row>
    <row r="53" spans="1:25" s="6" customFormat="1" ht="29.25" customHeight="1">
      <c r="A53" s="134" t="s">
        <v>435</v>
      </c>
      <c r="B53" s="69" t="s">
        <v>407</v>
      </c>
      <c r="C53" s="83" t="s">
        <v>46</v>
      </c>
      <c r="D53" s="83" t="s">
        <v>57</v>
      </c>
      <c r="E53" s="81" t="s">
        <v>379</v>
      </c>
      <c r="F53" s="83"/>
      <c r="G53" s="82">
        <f aca="true" t="shared" si="44" ref="G53:M53">G54+G58</f>
        <v>149.20000000000002</v>
      </c>
      <c r="H53" s="82">
        <f t="shared" si="44"/>
        <v>0</v>
      </c>
      <c r="I53" s="82">
        <f t="shared" si="44"/>
        <v>149.20000000000002</v>
      </c>
      <c r="J53" s="82">
        <f t="shared" si="44"/>
        <v>0</v>
      </c>
      <c r="K53" s="82">
        <f t="shared" si="44"/>
        <v>149.20000000000002</v>
      </c>
      <c r="L53" s="82">
        <f t="shared" si="44"/>
        <v>0</v>
      </c>
      <c r="M53" s="82">
        <f t="shared" si="44"/>
        <v>149.20000000000002</v>
      </c>
      <c r="N53" s="82">
        <f aca="true" t="shared" si="45" ref="N53:S53">N54+N58</f>
        <v>0</v>
      </c>
      <c r="O53" s="82">
        <f t="shared" si="45"/>
        <v>149.20000000000002</v>
      </c>
      <c r="P53" s="82">
        <f t="shared" si="45"/>
        <v>0</v>
      </c>
      <c r="Q53" s="82">
        <f t="shared" si="45"/>
        <v>149.20000000000002</v>
      </c>
      <c r="R53" s="82">
        <f t="shared" si="45"/>
        <v>0</v>
      </c>
      <c r="S53" s="82">
        <f t="shared" si="45"/>
        <v>149.20000000000002</v>
      </c>
      <c r="T53" s="82">
        <f aca="true" t="shared" si="46" ref="T53:Y53">T54+T58</f>
        <v>0</v>
      </c>
      <c r="U53" s="82">
        <f t="shared" si="46"/>
        <v>149.20000000000002</v>
      </c>
      <c r="V53" s="82">
        <f t="shared" si="46"/>
        <v>0</v>
      </c>
      <c r="W53" s="82">
        <f t="shared" si="46"/>
        <v>149.20000000000002</v>
      </c>
      <c r="X53" s="82">
        <f t="shared" si="46"/>
        <v>0</v>
      </c>
      <c r="Y53" s="82">
        <f t="shared" si="46"/>
        <v>149.20000000000002</v>
      </c>
    </row>
    <row r="54" spans="1:25" s="6" customFormat="1" ht="43.5" customHeight="1">
      <c r="A54" s="114" t="s">
        <v>453</v>
      </c>
      <c r="B54" s="69" t="s">
        <v>407</v>
      </c>
      <c r="C54" s="28" t="s">
        <v>46</v>
      </c>
      <c r="D54" s="28" t="s">
        <v>57</v>
      </c>
      <c r="E54" s="135" t="s">
        <v>379</v>
      </c>
      <c r="F54" s="28" t="s">
        <v>341</v>
      </c>
      <c r="G54" s="82">
        <f aca="true" t="shared" si="47" ref="G54:Y54">G55</f>
        <v>121.4</v>
      </c>
      <c r="H54" s="82">
        <f t="shared" si="47"/>
        <v>0</v>
      </c>
      <c r="I54" s="82">
        <f t="shared" si="47"/>
        <v>121.4</v>
      </c>
      <c r="J54" s="82">
        <f t="shared" si="47"/>
        <v>0</v>
      </c>
      <c r="K54" s="82">
        <f t="shared" si="47"/>
        <v>121.4</v>
      </c>
      <c r="L54" s="82">
        <f t="shared" si="47"/>
        <v>0</v>
      </c>
      <c r="M54" s="82">
        <f t="shared" si="47"/>
        <v>121.4</v>
      </c>
      <c r="N54" s="82">
        <f t="shared" si="47"/>
        <v>0</v>
      </c>
      <c r="O54" s="82">
        <f t="shared" si="47"/>
        <v>121.4</v>
      </c>
      <c r="P54" s="82">
        <f t="shared" si="47"/>
        <v>0</v>
      </c>
      <c r="Q54" s="82">
        <f t="shared" si="47"/>
        <v>121.4</v>
      </c>
      <c r="R54" s="82">
        <f t="shared" si="47"/>
        <v>0</v>
      </c>
      <c r="S54" s="82">
        <f t="shared" si="47"/>
        <v>121.4</v>
      </c>
      <c r="T54" s="82">
        <f t="shared" si="47"/>
        <v>0</v>
      </c>
      <c r="U54" s="82">
        <f t="shared" si="47"/>
        <v>121.4</v>
      </c>
      <c r="V54" s="82">
        <f t="shared" si="47"/>
        <v>0</v>
      </c>
      <c r="W54" s="82">
        <f t="shared" si="47"/>
        <v>121.4</v>
      </c>
      <c r="X54" s="82">
        <f t="shared" si="47"/>
        <v>0</v>
      </c>
      <c r="Y54" s="82">
        <f t="shared" si="47"/>
        <v>121.4</v>
      </c>
    </row>
    <row r="55" spans="1:25" ht="17.25" customHeight="1">
      <c r="A55" s="33" t="s">
        <v>424</v>
      </c>
      <c r="B55" s="69" t="s">
        <v>407</v>
      </c>
      <c r="C55" s="37" t="s">
        <v>46</v>
      </c>
      <c r="D55" s="37" t="s">
        <v>57</v>
      </c>
      <c r="E55" s="42" t="s">
        <v>379</v>
      </c>
      <c r="F55" s="37" t="s">
        <v>337</v>
      </c>
      <c r="G55" s="60">
        <f aca="true" t="shared" si="48" ref="G55:M55">G56+G57</f>
        <v>121.4</v>
      </c>
      <c r="H55" s="60">
        <f t="shared" si="48"/>
        <v>0</v>
      </c>
      <c r="I55" s="60">
        <f t="shared" si="48"/>
        <v>121.4</v>
      </c>
      <c r="J55" s="60">
        <f t="shared" si="48"/>
        <v>0</v>
      </c>
      <c r="K55" s="60">
        <f t="shared" si="48"/>
        <v>121.4</v>
      </c>
      <c r="L55" s="60">
        <f t="shared" si="48"/>
        <v>0</v>
      </c>
      <c r="M55" s="60">
        <f t="shared" si="48"/>
        <v>121.4</v>
      </c>
      <c r="N55" s="60">
        <f aca="true" t="shared" si="49" ref="N55:S55">N56+N57</f>
        <v>0</v>
      </c>
      <c r="O55" s="60">
        <f t="shared" si="49"/>
        <v>121.4</v>
      </c>
      <c r="P55" s="60">
        <f t="shared" si="49"/>
        <v>0</v>
      </c>
      <c r="Q55" s="60">
        <f t="shared" si="49"/>
        <v>121.4</v>
      </c>
      <c r="R55" s="60">
        <f t="shared" si="49"/>
        <v>0</v>
      </c>
      <c r="S55" s="60">
        <f t="shared" si="49"/>
        <v>121.4</v>
      </c>
      <c r="T55" s="60">
        <f aca="true" t="shared" si="50" ref="T55:Y55">T56+T57</f>
        <v>0</v>
      </c>
      <c r="U55" s="60">
        <f t="shared" si="50"/>
        <v>121.4</v>
      </c>
      <c r="V55" s="60">
        <f t="shared" si="50"/>
        <v>0</v>
      </c>
      <c r="W55" s="60">
        <f t="shared" si="50"/>
        <v>121.4</v>
      </c>
      <c r="X55" s="60">
        <f t="shared" si="50"/>
        <v>0</v>
      </c>
      <c r="Y55" s="60">
        <f t="shared" si="50"/>
        <v>121.4</v>
      </c>
    </row>
    <row r="56" spans="1:25" s="5" customFormat="1" ht="15.75" hidden="1">
      <c r="A56" s="115" t="s">
        <v>416</v>
      </c>
      <c r="B56" s="69" t="s">
        <v>407</v>
      </c>
      <c r="C56" s="136" t="s">
        <v>46</v>
      </c>
      <c r="D56" s="136" t="s">
        <v>57</v>
      </c>
      <c r="E56" s="118" t="s">
        <v>379</v>
      </c>
      <c r="F56" s="127" t="s">
        <v>61</v>
      </c>
      <c r="G56" s="57">
        <v>93.2</v>
      </c>
      <c r="H56" s="57"/>
      <c r="I56" s="57">
        <f>G56+H56</f>
        <v>93.2</v>
      </c>
      <c r="J56" s="57"/>
      <c r="K56" s="57">
        <f>I56+J56</f>
        <v>93.2</v>
      </c>
      <c r="L56" s="57"/>
      <c r="M56" s="57">
        <f>K56+L56</f>
        <v>93.2</v>
      </c>
      <c r="N56" s="57"/>
      <c r="O56" s="57">
        <f>M56+N56</f>
        <v>93.2</v>
      </c>
      <c r="P56" s="57"/>
      <c r="Q56" s="57">
        <f>O56+P56</f>
        <v>93.2</v>
      </c>
      <c r="R56" s="57"/>
      <c r="S56" s="57">
        <f>Q56+R56</f>
        <v>93.2</v>
      </c>
      <c r="T56" s="57"/>
      <c r="U56" s="57">
        <f>S56+T56</f>
        <v>93.2</v>
      </c>
      <c r="V56" s="57"/>
      <c r="W56" s="57">
        <f>U56+V56</f>
        <v>93.2</v>
      </c>
      <c r="X56" s="57"/>
      <c r="Y56" s="57">
        <f>W56+X56</f>
        <v>93.2</v>
      </c>
    </row>
    <row r="57" spans="1:25" s="5" customFormat="1" ht="38.25" hidden="1">
      <c r="A57" s="115" t="s">
        <v>418</v>
      </c>
      <c r="B57" s="69" t="s">
        <v>407</v>
      </c>
      <c r="C57" s="136" t="s">
        <v>46</v>
      </c>
      <c r="D57" s="136" t="s">
        <v>57</v>
      </c>
      <c r="E57" s="118" t="s">
        <v>379</v>
      </c>
      <c r="F57" s="127" t="s">
        <v>419</v>
      </c>
      <c r="G57" s="57">
        <v>28.2</v>
      </c>
      <c r="H57" s="57"/>
      <c r="I57" s="57">
        <f>G57+H57</f>
        <v>28.2</v>
      </c>
      <c r="J57" s="57"/>
      <c r="K57" s="57">
        <f>I57+J57</f>
        <v>28.2</v>
      </c>
      <c r="L57" s="57"/>
      <c r="M57" s="57">
        <f>K57+L57</f>
        <v>28.2</v>
      </c>
      <c r="N57" s="57"/>
      <c r="O57" s="57">
        <f>M57+N57</f>
        <v>28.2</v>
      </c>
      <c r="P57" s="57"/>
      <c r="Q57" s="57">
        <f>O57+P57</f>
        <v>28.2</v>
      </c>
      <c r="R57" s="57"/>
      <c r="S57" s="57">
        <f>Q57+R57</f>
        <v>28.2</v>
      </c>
      <c r="T57" s="57"/>
      <c r="U57" s="57">
        <f>S57+T57</f>
        <v>28.2</v>
      </c>
      <c r="V57" s="57"/>
      <c r="W57" s="57">
        <f>U57+V57</f>
        <v>28.2</v>
      </c>
      <c r="X57" s="57"/>
      <c r="Y57" s="57">
        <f>W57+X57</f>
        <v>28.2</v>
      </c>
    </row>
    <row r="58" spans="1:25" s="5" customFormat="1" ht="25.5">
      <c r="A58" s="46" t="s">
        <v>457</v>
      </c>
      <c r="B58" s="69" t="s">
        <v>407</v>
      </c>
      <c r="C58" s="37" t="s">
        <v>46</v>
      </c>
      <c r="D58" s="37" t="s">
        <v>57</v>
      </c>
      <c r="E58" s="42" t="s">
        <v>379</v>
      </c>
      <c r="F58" s="34" t="s">
        <v>458</v>
      </c>
      <c r="G58" s="57">
        <f aca="true" t="shared" si="51" ref="G58:Y58">G59</f>
        <v>27.8</v>
      </c>
      <c r="H58" s="57">
        <f t="shared" si="51"/>
        <v>0</v>
      </c>
      <c r="I58" s="57">
        <f t="shared" si="51"/>
        <v>27.8</v>
      </c>
      <c r="J58" s="57">
        <f t="shared" si="51"/>
        <v>0</v>
      </c>
      <c r="K58" s="57">
        <f t="shared" si="51"/>
        <v>27.8</v>
      </c>
      <c r="L58" s="57">
        <f t="shared" si="51"/>
        <v>0</v>
      </c>
      <c r="M58" s="57">
        <f t="shared" si="51"/>
        <v>27.8</v>
      </c>
      <c r="N58" s="57">
        <f t="shared" si="51"/>
        <v>0</v>
      </c>
      <c r="O58" s="57">
        <f t="shared" si="51"/>
        <v>27.8</v>
      </c>
      <c r="P58" s="57">
        <f t="shared" si="51"/>
        <v>0</v>
      </c>
      <c r="Q58" s="57">
        <f t="shared" si="51"/>
        <v>27.8</v>
      </c>
      <c r="R58" s="57">
        <f t="shared" si="51"/>
        <v>0</v>
      </c>
      <c r="S58" s="57">
        <f t="shared" si="51"/>
        <v>27.8</v>
      </c>
      <c r="T58" s="57">
        <f t="shared" si="51"/>
        <v>0</v>
      </c>
      <c r="U58" s="57">
        <f t="shared" si="51"/>
        <v>27.8</v>
      </c>
      <c r="V58" s="57">
        <f t="shared" si="51"/>
        <v>0</v>
      </c>
      <c r="W58" s="57">
        <f t="shared" si="51"/>
        <v>27.8</v>
      </c>
      <c r="X58" s="57">
        <f t="shared" si="51"/>
        <v>0</v>
      </c>
      <c r="Y58" s="57">
        <f t="shared" si="51"/>
        <v>27.8</v>
      </c>
    </row>
    <row r="59" spans="1:25" s="5" customFormat="1" ht="25.5">
      <c r="A59" s="33" t="s">
        <v>426</v>
      </c>
      <c r="B59" s="69" t="s">
        <v>407</v>
      </c>
      <c r="C59" s="37" t="s">
        <v>46</v>
      </c>
      <c r="D59" s="37" t="s">
        <v>57</v>
      </c>
      <c r="E59" s="42" t="s">
        <v>379</v>
      </c>
      <c r="F59" s="34" t="s">
        <v>425</v>
      </c>
      <c r="G59" s="57">
        <f aca="true" t="shared" si="52" ref="G59:M59">G60+G61</f>
        <v>27.8</v>
      </c>
      <c r="H59" s="57">
        <f t="shared" si="52"/>
        <v>0</v>
      </c>
      <c r="I59" s="57">
        <f t="shared" si="52"/>
        <v>27.8</v>
      </c>
      <c r="J59" s="57">
        <f t="shared" si="52"/>
        <v>0</v>
      </c>
      <c r="K59" s="57">
        <f t="shared" si="52"/>
        <v>27.8</v>
      </c>
      <c r="L59" s="57">
        <f t="shared" si="52"/>
        <v>0</v>
      </c>
      <c r="M59" s="57">
        <f t="shared" si="52"/>
        <v>27.8</v>
      </c>
      <c r="N59" s="57">
        <f aca="true" t="shared" si="53" ref="N59:S59">N60+N61</f>
        <v>0</v>
      </c>
      <c r="O59" s="57">
        <f t="shared" si="53"/>
        <v>27.8</v>
      </c>
      <c r="P59" s="57">
        <f t="shared" si="53"/>
        <v>0</v>
      </c>
      <c r="Q59" s="57">
        <f t="shared" si="53"/>
        <v>27.8</v>
      </c>
      <c r="R59" s="57">
        <f t="shared" si="53"/>
        <v>0</v>
      </c>
      <c r="S59" s="57">
        <f t="shared" si="53"/>
        <v>27.8</v>
      </c>
      <c r="T59" s="57">
        <f aca="true" t="shared" si="54" ref="T59:Y59">T60+T61</f>
        <v>0</v>
      </c>
      <c r="U59" s="57">
        <f t="shared" si="54"/>
        <v>27.8</v>
      </c>
      <c r="V59" s="57">
        <f t="shared" si="54"/>
        <v>0</v>
      </c>
      <c r="W59" s="57">
        <f t="shared" si="54"/>
        <v>27.8</v>
      </c>
      <c r="X59" s="57">
        <f t="shared" si="54"/>
        <v>0</v>
      </c>
      <c r="Y59" s="57">
        <f t="shared" si="54"/>
        <v>27.8</v>
      </c>
    </row>
    <row r="60" spans="1:25" s="5" customFormat="1" ht="25.5" hidden="1">
      <c r="A60" s="128" t="s">
        <v>63</v>
      </c>
      <c r="B60" s="69" t="s">
        <v>407</v>
      </c>
      <c r="C60" s="136" t="s">
        <v>46</v>
      </c>
      <c r="D60" s="136" t="s">
        <v>57</v>
      </c>
      <c r="E60" s="118" t="s">
        <v>379</v>
      </c>
      <c r="F60" s="127" t="s">
        <v>64</v>
      </c>
      <c r="G60" s="58">
        <v>7</v>
      </c>
      <c r="H60" s="58"/>
      <c r="I60" s="58">
        <f>G60+H60</f>
        <v>7</v>
      </c>
      <c r="J60" s="58"/>
      <c r="K60" s="58">
        <f>I60+J60</f>
        <v>7</v>
      </c>
      <c r="L60" s="58">
        <v>1.2</v>
      </c>
      <c r="M60" s="58">
        <f>K60+L60</f>
        <v>8.2</v>
      </c>
      <c r="N60" s="58">
        <v>1.2</v>
      </c>
      <c r="O60" s="58">
        <f>M60+N60</f>
        <v>9.399999999999999</v>
      </c>
      <c r="P60" s="58">
        <v>1.2</v>
      </c>
      <c r="Q60" s="58">
        <f>O60+P60</f>
        <v>10.599999999999998</v>
      </c>
      <c r="R60" s="58">
        <v>1.2</v>
      </c>
      <c r="S60" s="58">
        <f>Q60+R60</f>
        <v>11.799999999999997</v>
      </c>
      <c r="T60" s="58"/>
      <c r="U60" s="58">
        <f>S60+T60</f>
        <v>11.799999999999997</v>
      </c>
      <c r="V60" s="58"/>
      <c r="W60" s="58">
        <f>U60+V60</f>
        <v>11.799999999999997</v>
      </c>
      <c r="X60" s="58"/>
      <c r="Y60" s="58">
        <f>W60+X60</f>
        <v>11.799999999999997</v>
      </c>
    </row>
    <row r="61" spans="1:25" s="5" customFormat="1" ht="28.5" customHeight="1" hidden="1">
      <c r="A61" s="128" t="s">
        <v>334</v>
      </c>
      <c r="B61" s="69" t="s">
        <v>407</v>
      </c>
      <c r="C61" s="136" t="s">
        <v>46</v>
      </c>
      <c r="D61" s="136" t="s">
        <v>57</v>
      </c>
      <c r="E61" s="118" t="s">
        <v>379</v>
      </c>
      <c r="F61" s="127" t="s">
        <v>65</v>
      </c>
      <c r="G61" s="57">
        <v>20.8</v>
      </c>
      <c r="H61" s="57"/>
      <c r="I61" s="58">
        <f>G61+H61</f>
        <v>20.8</v>
      </c>
      <c r="J61" s="57"/>
      <c r="K61" s="58">
        <f>I61+J61</f>
        <v>20.8</v>
      </c>
      <c r="L61" s="57">
        <v>-1.2</v>
      </c>
      <c r="M61" s="58">
        <f>K61+L61</f>
        <v>19.6</v>
      </c>
      <c r="N61" s="57">
        <v>-1.2</v>
      </c>
      <c r="O61" s="58">
        <f>M61+N61</f>
        <v>18.400000000000002</v>
      </c>
      <c r="P61" s="57">
        <v>-1.2</v>
      </c>
      <c r="Q61" s="58">
        <f>O61+P61</f>
        <v>17.200000000000003</v>
      </c>
      <c r="R61" s="57">
        <v>-1.2</v>
      </c>
      <c r="S61" s="58">
        <f>Q61+R61</f>
        <v>16.000000000000004</v>
      </c>
      <c r="T61" s="57"/>
      <c r="U61" s="58">
        <f>S61+T61</f>
        <v>16.000000000000004</v>
      </c>
      <c r="V61" s="57"/>
      <c r="W61" s="58">
        <f>U61+V61</f>
        <v>16.000000000000004</v>
      </c>
      <c r="X61" s="57"/>
      <c r="Y61" s="58">
        <f>W61+X61</f>
        <v>16.000000000000004</v>
      </c>
    </row>
    <row r="62" spans="1:25" s="138" customFormat="1" ht="28.5" customHeight="1">
      <c r="A62" s="125" t="s">
        <v>437</v>
      </c>
      <c r="B62" s="106" t="s">
        <v>407</v>
      </c>
      <c r="C62" s="137" t="s">
        <v>46</v>
      </c>
      <c r="D62" s="137" t="s">
        <v>57</v>
      </c>
      <c r="E62" s="108" t="s">
        <v>380</v>
      </c>
      <c r="F62" s="92"/>
      <c r="G62" s="93">
        <f aca="true" t="shared" si="55" ref="G62:L62">G67+G71</f>
        <v>20</v>
      </c>
      <c r="H62" s="93">
        <f t="shared" si="55"/>
        <v>20</v>
      </c>
      <c r="I62" s="93">
        <f t="shared" si="55"/>
        <v>40</v>
      </c>
      <c r="J62" s="93">
        <f t="shared" si="55"/>
        <v>0</v>
      </c>
      <c r="K62" s="93">
        <f t="shared" si="55"/>
        <v>40</v>
      </c>
      <c r="L62" s="93">
        <f t="shared" si="55"/>
        <v>0</v>
      </c>
      <c r="M62" s="93">
        <f aca="true" t="shared" si="56" ref="M62:S62">M67+M71+M63</f>
        <v>40</v>
      </c>
      <c r="N62" s="231">
        <f t="shared" si="56"/>
        <v>214.52102</v>
      </c>
      <c r="O62" s="231">
        <f t="shared" si="56"/>
        <v>254.52102</v>
      </c>
      <c r="P62" s="231">
        <f t="shared" si="56"/>
        <v>954.51076</v>
      </c>
      <c r="Q62" s="231">
        <f t="shared" si="56"/>
        <v>1209.03178</v>
      </c>
      <c r="R62" s="231">
        <f t="shared" si="56"/>
        <v>0</v>
      </c>
      <c r="S62" s="231">
        <f t="shared" si="56"/>
        <v>1209.03178</v>
      </c>
      <c r="T62" s="231">
        <f aca="true" t="shared" si="57" ref="T62:Y62">T67+T71+T63</f>
        <v>0</v>
      </c>
      <c r="U62" s="231">
        <f t="shared" si="57"/>
        <v>1209.03178</v>
      </c>
      <c r="V62" s="231">
        <f t="shared" si="57"/>
        <v>-350</v>
      </c>
      <c r="W62" s="231">
        <f t="shared" si="57"/>
        <v>859.03178</v>
      </c>
      <c r="X62" s="231">
        <f t="shared" si="57"/>
        <v>60</v>
      </c>
      <c r="Y62" s="231">
        <f t="shared" si="57"/>
        <v>919.03178</v>
      </c>
    </row>
    <row r="63" spans="1:25" s="138" customFormat="1" ht="28.5" customHeight="1">
      <c r="A63" s="79" t="s">
        <v>100</v>
      </c>
      <c r="B63" s="77" t="s">
        <v>407</v>
      </c>
      <c r="C63" s="83" t="s">
        <v>46</v>
      </c>
      <c r="D63" s="83" t="s">
        <v>57</v>
      </c>
      <c r="E63" s="81" t="s">
        <v>99</v>
      </c>
      <c r="F63" s="92"/>
      <c r="G63" s="93"/>
      <c r="H63" s="93"/>
      <c r="I63" s="93"/>
      <c r="J63" s="93"/>
      <c r="K63" s="93"/>
      <c r="L63" s="93"/>
      <c r="M63" s="91">
        <f aca="true" t="shared" si="58" ref="M63:Y65">M64</f>
        <v>0</v>
      </c>
      <c r="N63" s="228">
        <f t="shared" si="58"/>
        <v>164.52102</v>
      </c>
      <c r="O63" s="228">
        <f t="shared" si="58"/>
        <v>164.52102</v>
      </c>
      <c r="P63" s="228">
        <f t="shared" si="58"/>
        <v>954.51076</v>
      </c>
      <c r="Q63" s="228">
        <f t="shared" si="58"/>
        <v>1119.03178</v>
      </c>
      <c r="R63" s="228">
        <f t="shared" si="58"/>
        <v>0</v>
      </c>
      <c r="S63" s="228">
        <f t="shared" si="58"/>
        <v>1119.03178</v>
      </c>
      <c r="T63" s="228">
        <f t="shared" si="58"/>
        <v>0</v>
      </c>
      <c r="U63" s="228">
        <f t="shared" si="58"/>
        <v>1119.03178</v>
      </c>
      <c r="V63" s="228">
        <f t="shared" si="58"/>
        <v>-300</v>
      </c>
      <c r="W63" s="228">
        <f t="shared" si="58"/>
        <v>819.03178</v>
      </c>
      <c r="X63" s="228">
        <f t="shared" si="58"/>
        <v>0</v>
      </c>
      <c r="Y63" s="228">
        <f t="shared" si="58"/>
        <v>819.03178</v>
      </c>
    </row>
    <row r="64" spans="1:25" s="138" customFormat="1" ht="15.75">
      <c r="A64" s="36" t="s">
        <v>343</v>
      </c>
      <c r="B64" s="69" t="s">
        <v>407</v>
      </c>
      <c r="C64" s="28" t="s">
        <v>46</v>
      </c>
      <c r="D64" s="28" t="s">
        <v>57</v>
      </c>
      <c r="E64" s="135" t="s">
        <v>99</v>
      </c>
      <c r="F64" s="47" t="s">
        <v>460</v>
      </c>
      <c r="G64" s="93"/>
      <c r="H64" s="93"/>
      <c r="I64" s="93"/>
      <c r="J64" s="93"/>
      <c r="K64" s="93"/>
      <c r="L64" s="93"/>
      <c r="M64" s="91">
        <f t="shared" si="58"/>
        <v>0</v>
      </c>
      <c r="N64" s="230">
        <f t="shared" si="58"/>
        <v>164.52102</v>
      </c>
      <c r="O64" s="230">
        <f t="shared" si="58"/>
        <v>164.52102</v>
      </c>
      <c r="P64" s="230">
        <f t="shared" si="58"/>
        <v>954.51076</v>
      </c>
      <c r="Q64" s="230">
        <f t="shared" si="58"/>
        <v>1119.03178</v>
      </c>
      <c r="R64" s="230">
        <f t="shared" si="58"/>
        <v>0</v>
      </c>
      <c r="S64" s="230">
        <f t="shared" si="58"/>
        <v>1119.03178</v>
      </c>
      <c r="T64" s="230">
        <f t="shared" si="58"/>
        <v>0</v>
      </c>
      <c r="U64" s="230">
        <f t="shared" si="58"/>
        <v>1119.03178</v>
      </c>
      <c r="V64" s="230">
        <f t="shared" si="58"/>
        <v>-300</v>
      </c>
      <c r="W64" s="230">
        <f t="shared" si="58"/>
        <v>819.03178</v>
      </c>
      <c r="X64" s="230">
        <f t="shared" si="58"/>
        <v>0</v>
      </c>
      <c r="Y64" s="230">
        <f t="shared" si="58"/>
        <v>819.03178</v>
      </c>
    </row>
    <row r="65" spans="1:25" s="138" customFormat="1" ht="15.75">
      <c r="A65" s="36" t="s">
        <v>461</v>
      </c>
      <c r="B65" s="69" t="s">
        <v>407</v>
      </c>
      <c r="C65" s="28" t="s">
        <v>46</v>
      </c>
      <c r="D65" s="28" t="s">
        <v>57</v>
      </c>
      <c r="E65" s="135" t="s">
        <v>99</v>
      </c>
      <c r="F65" s="47" t="s">
        <v>462</v>
      </c>
      <c r="G65" s="93"/>
      <c r="H65" s="93"/>
      <c r="I65" s="93"/>
      <c r="J65" s="93"/>
      <c r="K65" s="93"/>
      <c r="L65" s="93"/>
      <c r="M65" s="91">
        <f t="shared" si="58"/>
        <v>0</v>
      </c>
      <c r="N65" s="230">
        <f t="shared" si="58"/>
        <v>164.52102</v>
      </c>
      <c r="O65" s="230">
        <f t="shared" si="58"/>
        <v>164.52102</v>
      </c>
      <c r="P65" s="230">
        <f t="shared" si="58"/>
        <v>954.51076</v>
      </c>
      <c r="Q65" s="230">
        <f t="shared" si="58"/>
        <v>1119.03178</v>
      </c>
      <c r="R65" s="230">
        <f t="shared" si="58"/>
        <v>0</v>
      </c>
      <c r="S65" s="230">
        <f t="shared" si="58"/>
        <v>1119.03178</v>
      </c>
      <c r="T65" s="230">
        <f t="shared" si="58"/>
        <v>0</v>
      </c>
      <c r="U65" s="230">
        <f t="shared" si="58"/>
        <v>1119.03178</v>
      </c>
      <c r="V65" s="230">
        <f t="shared" si="58"/>
        <v>-300</v>
      </c>
      <c r="W65" s="230">
        <f t="shared" si="58"/>
        <v>819.03178</v>
      </c>
      <c r="X65" s="230">
        <f t="shared" si="58"/>
        <v>0</v>
      </c>
      <c r="Y65" s="230">
        <f t="shared" si="58"/>
        <v>819.03178</v>
      </c>
    </row>
    <row r="66" spans="1:25" s="138" customFormat="1" ht="63.75" hidden="1">
      <c r="A66" s="129" t="s">
        <v>0</v>
      </c>
      <c r="B66" s="116" t="s">
        <v>407</v>
      </c>
      <c r="C66" s="139" t="s">
        <v>46</v>
      </c>
      <c r="D66" s="139" t="s">
        <v>57</v>
      </c>
      <c r="E66" s="153" t="s">
        <v>99</v>
      </c>
      <c r="F66" s="150" t="s">
        <v>35</v>
      </c>
      <c r="G66" s="225"/>
      <c r="H66" s="225"/>
      <c r="I66" s="225"/>
      <c r="J66" s="225"/>
      <c r="K66" s="225"/>
      <c r="L66" s="225"/>
      <c r="M66" s="225"/>
      <c r="N66" s="229">
        <v>164.52102</v>
      </c>
      <c r="O66" s="229">
        <f>M66+N66</f>
        <v>164.52102</v>
      </c>
      <c r="P66" s="229">
        <v>954.51076</v>
      </c>
      <c r="Q66" s="229">
        <f>O66+P66</f>
        <v>1119.03178</v>
      </c>
      <c r="R66" s="229"/>
      <c r="S66" s="229">
        <f>Q66+R66</f>
        <v>1119.03178</v>
      </c>
      <c r="T66" s="229"/>
      <c r="U66" s="229">
        <f>S66+T66</f>
        <v>1119.03178</v>
      </c>
      <c r="V66" s="229">
        <v>-300</v>
      </c>
      <c r="W66" s="229">
        <f>U66+V66</f>
        <v>819.03178</v>
      </c>
      <c r="X66" s="229"/>
      <c r="Y66" s="229">
        <f>W66+X66</f>
        <v>819.03178</v>
      </c>
    </row>
    <row r="67" spans="1:25" s="20" customFormat="1" ht="28.5" customHeight="1">
      <c r="A67" s="79" t="s">
        <v>438</v>
      </c>
      <c r="B67" s="77" t="s">
        <v>407</v>
      </c>
      <c r="C67" s="83" t="s">
        <v>46</v>
      </c>
      <c r="D67" s="83" t="s">
        <v>57</v>
      </c>
      <c r="E67" s="81" t="s">
        <v>381</v>
      </c>
      <c r="F67" s="78"/>
      <c r="G67" s="91">
        <f aca="true" t="shared" si="59" ref="G67:X69">G68</f>
        <v>20</v>
      </c>
      <c r="H67" s="91">
        <f t="shared" si="59"/>
        <v>20</v>
      </c>
      <c r="I67" s="91">
        <f t="shared" si="59"/>
        <v>40</v>
      </c>
      <c r="J67" s="91">
        <f t="shared" si="59"/>
        <v>0</v>
      </c>
      <c r="K67" s="91">
        <f t="shared" si="59"/>
        <v>40</v>
      </c>
      <c r="L67" s="91">
        <f t="shared" si="59"/>
        <v>0</v>
      </c>
      <c r="M67" s="91">
        <f t="shared" si="59"/>
        <v>40</v>
      </c>
      <c r="N67" s="91">
        <f t="shared" si="59"/>
        <v>0</v>
      </c>
      <c r="O67" s="91">
        <f t="shared" si="59"/>
        <v>40</v>
      </c>
      <c r="P67" s="91">
        <f t="shared" si="59"/>
        <v>0</v>
      </c>
      <c r="Q67" s="91">
        <f t="shared" si="59"/>
        <v>40</v>
      </c>
      <c r="R67" s="91">
        <f t="shared" si="59"/>
        <v>0</v>
      </c>
      <c r="S67" s="91">
        <f t="shared" si="59"/>
        <v>40</v>
      </c>
      <c r="T67" s="91">
        <f t="shared" si="59"/>
        <v>0</v>
      </c>
      <c r="U67" s="91">
        <f t="shared" si="59"/>
        <v>40</v>
      </c>
      <c r="V67" s="91">
        <f t="shared" si="59"/>
        <v>0</v>
      </c>
      <c r="W67" s="91">
        <f aca="true" t="shared" si="60" ref="V67:Y69">W68</f>
        <v>40</v>
      </c>
      <c r="X67" s="91">
        <f t="shared" si="59"/>
        <v>10</v>
      </c>
      <c r="Y67" s="91">
        <f t="shared" si="60"/>
        <v>50</v>
      </c>
    </row>
    <row r="68" spans="1:25" s="20" customFormat="1" ht="28.5" customHeight="1">
      <c r="A68" s="46" t="s">
        <v>457</v>
      </c>
      <c r="B68" s="69" t="s">
        <v>407</v>
      </c>
      <c r="C68" s="28" t="s">
        <v>46</v>
      </c>
      <c r="D68" s="28" t="s">
        <v>57</v>
      </c>
      <c r="E68" s="135" t="s">
        <v>381</v>
      </c>
      <c r="F68" s="47" t="s">
        <v>458</v>
      </c>
      <c r="G68" s="91">
        <f t="shared" si="59"/>
        <v>20</v>
      </c>
      <c r="H68" s="91">
        <f t="shared" si="59"/>
        <v>20</v>
      </c>
      <c r="I68" s="75">
        <f t="shared" si="59"/>
        <v>40</v>
      </c>
      <c r="J68" s="75">
        <f t="shared" si="59"/>
        <v>0</v>
      </c>
      <c r="K68" s="75">
        <f t="shared" si="59"/>
        <v>40</v>
      </c>
      <c r="L68" s="75">
        <f t="shared" si="59"/>
        <v>0</v>
      </c>
      <c r="M68" s="75">
        <f t="shared" si="59"/>
        <v>40</v>
      </c>
      <c r="N68" s="75">
        <f t="shared" si="59"/>
        <v>0</v>
      </c>
      <c r="O68" s="75">
        <f t="shared" si="59"/>
        <v>40</v>
      </c>
      <c r="P68" s="75">
        <f t="shared" si="59"/>
        <v>0</v>
      </c>
      <c r="Q68" s="75">
        <f t="shared" si="59"/>
        <v>40</v>
      </c>
      <c r="R68" s="75">
        <f t="shared" si="59"/>
        <v>0</v>
      </c>
      <c r="S68" s="75">
        <f t="shared" si="59"/>
        <v>40</v>
      </c>
      <c r="T68" s="75">
        <f t="shared" si="59"/>
        <v>0</v>
      </c>
      <c r="U68" s="75">
        <f t="shared" si="59"/>
        <v>40</v>
      </c>
      <c r="V68" s="75">
        <f t="shared" si="60"/>
        <v>0</v>
      </c>
      <c r="W68" s="75">
        <f t="shared" si="60"/>
        <v>40</v>
      </c>
      <c r="X68" s="75">
        <f t="shared" si="60"/>
        <v>10</v>
      </c>
      <c r="Y68" s="75">
        <f t="shared" si="60"/>
        <v>50</v>
      </c>
    </row>
    <row r="69" spans="1:25" s="20" customFormat="1" ht="28.5" customHeight="1">
      <c r="A69" s="33" t="s">
        <v>459</v>
      </c>
      <c r="B69" s="69" t="s">
        <v>407</v>
      </c>
      <c r="C69" s="28" t="s">
        <v>46</v>
      </c>
      <c r="D69" s="28" t="s">
        <v>57</v>
      </c>
      <c r="E69" s="135" t="s">
        <v>381</v>
      </c>
      <c r="F69" s="47" t="s">
        <v>425</v>
      </c>
      <c r="G69" s="91">
        <f t="shared" si="59"/>
        <v>20</v>
      </c>
      <c r="H69" s="91">
        <f t="shared" si="59"/>
        <v>20</v>
      </c>
      <c r="I69" s="75">
        <f t="shared" si="59"/>
        <v>40</v>
      </c>
      <c r="J69" s="75">
        <f t="shared" si="59"/>
        <v>0</v>
      </c>
      <c r="K69" s="75">
        <f t="shared" si="59"/>
        <v>40</v>
      </c>
      <c r="L69" s="75">
        <f t="shared" si="59"/>
        <v>0</v>
      </c>
      <c r="M69" s="75">
        <f t="shared" si="59"/>
        <v>40</v>
      </c>
      <c r="N69" s="75">
        <f t="shared" si="59"/>
        <v>0</v>
      </c>
      <c r="O69" s="75">
        <f t="shared" si="59"/>
        <v>40</v>
      </c>
      <c r="P69" s="75">
        <f t="shared" si="59"/>
        <v>0</v>
      </c>
      <c r="Q69" s="75">
        <f t="shared" si="59"/>
        <v>40</v>
      </c>
      <c r="R69" s="75">
        <f t="shared" si="59"/>
        <v>0</v>
      </c>
      <c r="S69" s="75">
        <f t="shared" si="59"/>
        <v>40</v>
      </c>
      <c r="T69" s="75">
        <f t="shared" si="59"/>
        <v>0</v>
      </c>
      <c r="U69" s="75">
        <f t="shared" si="59"/>
        <v>40</v>
      </c>
      <c r="V69" s="75">
        <f t="shared" si="60"/>
        <v>0</v>
      </c>
      <c r="W69" s="75">
        <f t="shared" si="60"/>
        <v>40</v>
      </c>
      <c r="X69" s="75">
        <f t="shared" si="60"/>
        <v>10</v>
      </c>
      <c r="Y69" s="75">
        <f t="shared" si="60"/>
        <v>50</v>
      </c>
    </row>
    <row r="70" spans="1:25" s="5" customFormat="1" ht="27" customHeight="1" hidden="1">
      <c r="A70" s="128" t="s">
        <v>334</v>
      </c>
      <c r="B70" s="69" t="s">
        <v>407</v>
      </c>
      <c r="C70" s="139" t="s">
        <v>46</v>
      </c>
      <c r="D70" s="136" t="s">
        <v>57</v>
      </c>
      <c r="E70" s="118" t="s">
        <v>381</v>
      </c>
      <c r="F70" s="127" t="s">
        <v>65</v>
      </c>
      <c r="G70" s="57">
        <v>20</v>
      </c>
      <c r="H70" s="57">
        <v>20</v>
      </c>
      <c r="I70" s="210">
        <f>G70+H70</f>
        <v>40</v>
      </c>
      <c r="J70" s="210"/>
      <c r="K70" s="210">
        <f>I70+J70</f>
        <v>40</v>
      </c>
      <c r="L70" s="210"/>
      <c r="M70" s="210">
        <f>K70+L70</f>
        <v>40</v>
      </c>
      <c r="N70" s="210"/>
      <c r="O70" s="210">
        <f>M70+N70</f>
        <v>40</v>
      </c>
      <c r="P70" s="210"/>
      <c r="Q70" s="210">
        <f>O70+P70</f>
        <v>40</v>
      </c>
      <c r="R70" s="210"/>
      <c r="S70" s="210">
        <f>Q70+R70</f>
        <v>40</v>
      </c>
      <c r="T70" s="210"/>
      <c r="U70" s="210">
        <f>S70+T70</f>
        <v>40</v>
      </c>
      <c r="V70" s="210"/>
      <c r="W70" s="210">
        <f>U70+V70</f>
        <v>40</v>
      </c>
      <c r="X70" s="210">
        <v>10</v>
      </c>
      <c r="Y70" s="210">
        <f>W70+X70</f>
        <v>50</v>
      </c>
    </row>
    <row r="71" spans="1:25" s="5" customFormat="1" ht="16.5" customHeight="1">
      <c r="A71" s="36" t="s">
        <v>4</v>
      </c>
      <c r="B71" s="69" t="s">
        <v>407</v>
      </c>
      <c r="C71" s="73" t="s">
        <v>46</v>
      </c>
      <c r="D71" s="35" t="s">
        <v>57</v>
      </c>
      <c r="E71" s="84" t="s">
        <v>5</v>
      </c>
      <c r="F71" s="34"/>
      <c r="G71" s="57">
        <f aca="true" t="shared" si="61" ref="G71:X73">G72</f>
        <v>0</v>
      </c>
      <c r="H71" s="57">
        <f t="shared" si="61"/>
        <v>0</v>
      </c>
      <c r="I71" s="57">
        <f t="shared" si="61"/>
        <v>0</v>
      </c>
      <c r="J71" s="57">
        <f t="shared" si="61"/>
        <v>0</v>
      </c>
      <c r="K71" s="57">
        <f t="shared" si="61"/>
        <v>0</v>
      </c>
      <c r="L71" s="57">
        <f t="shared" si="61"/>
        <v>0</v>
      </c>
      <c r="M71" s="57">
        <f t="shared" si="61"/>
        <v>0</v>
      </c>
      <c r="N71" s="57">
        <f t="shared" si="61"/>
        <v>50</v>
      </c>
      <c r="O71" s="57">
        <f t="shared" si="61"/>
        <v>50</v>
      </c>
      <c r="P71" s="57">
        <f t="shared" si="61"/>
        <v>0</v>
      </c>
      <c r="Q71" s="57">
        <f t="shared" si="61"/>
        <v>50</v>
      </c>
      <c r="R71" s="57">
        <f t="shared" si="61"/>
        <v>0</v>
      </c>
      <c r="S71" s="57">
        <f t="shared" si="61"/>
        <v>50</v>
      </c>
      <c r="T71" s="57">
        <f t="shared" si="61"/>
        <v>0</v>
      </c>
      <c r="U71" s="57">
        <f t="shared" si="61"/>
        <v>50</v>
      </c>
      <c r="V71" s="57">
        <f t="shared" si="61"/>
        <v>-50</v>
      </c>
      <c r="W71" s="57">
        <f aca="true" t="shared" si="62" ref="V71:Y73">W72</f>
        <v>0</v>
      </c>
      <c r="X71" s="57">
        <f t="shared" si="61"/>
        <v>50</v>
      </c>
      <c r="Y71" s="57">
        <f t="shared" si="62"/>
        <v>50</v>
      </c>
    </row>
    <row r="72" spans="1:25" s="5" customFormat="1" ht="17.25" customHeight="1">
      <c r="A72" s="36" t="s">
        <v>343</v>
      </c>
      <c r="B72" s="69" t="s">
        <v>407</v>
      </c>
      <c r="C72" s="73" t="s">
        <v>46</v>
      </c>
      <c r="D72" s="35" t="s">
        <v>57</v>
      </c>
      <c r="E72" s="84" t="s">
        <v>5</v>
      </c>
      <c r="F72" s="34" t="s">
        <v>460</v>
      </c>
      <c r="G72" s="57">
        <f t="shared" si="61"/>
        <v>0</v>
      </c>
      <c r="H72" s="57">
        <f t="shared" si="61"/>
        <v>0</v>
      </c>
      <c r="I72" s="57">
        <f t="shared" si="61"/>
        <v>0</v>
      </c>
      <c r="J72" s="57">
        <f t="shared" si="61"/>
        <v>0</v>
      </c>
      <c r="K72" s="57">
        <f t="shared" si="61"/>
        <v>0</v>
      </c>
      <c r="L72" s="57">
        <f t="shared" si="61"/>
        <v>0</v>
      </c>
      <c r="M72" s="57">
        <f t="shared" si="61"/>
        <v>0</v>
      </c>
      <c r="N72" s="57">
        <f t="shared" si="61"/>
        <v>50</v>
      </c>
      <c r="O72" s="57">
        <f t="shared" si="61"/>
        <v>50</v>
      </c>
      <c r="P72" s="57">
        <f t="shared" si="61"/>
        <v>0</v>
      </c>
      <c r="Q72" s="57">
        <f t="shared" si="61"/>
        <v>50</v>
      </c>
      <c r="R72" s="57">
        <f t="shared" si="61"/>
        <v>0</v>
      </c>
      <c r="S72" s="57">
        <f t="shared" si="61"/>
        <v>50</v>
      </c>
      <c r="T72" s="57">
        <f t="shared" si="61"/>
        <v>0</v>
      </c>
      <c r="U72" s="57">
        <f t="shared" si="61"/>
        <v>50</v>
      </c>
      <c r="V72" s="57">
        <f t="shared" si="62"/>
        <v>-50</v>
      </c>
      <c r="W72" s="57">
        <f t="shared" si="62"/>
        <v>0</v>
      </c>
      <c r="X72" s="57">
        <f t="shared" si="62"/>
        <v>50</v>
      </c>
      <c r="Y72" s="57">
        <f t="shared" si="62"/>
        <v>50</v>
      </c>
    </row>
    <row r="73" spans="1:25" s="5" customFormat="1" ht="18" customHeight="1">
      <c r="A73" s="46" t="s">
        <v>1</v>
      </c>
      <c r="B73" s="69" t="s">
        <v>407</v>
      </c>
      <c r="C73" s="73" t="s">
        <v>46</v>
      </c>
      <c r="D73" s="35" t="s">
        <v>57</v>
      </c>
      <c r="E73" s="84" t="s">
        <v>5</v>
      </c>
      <c r="F73" s="34" t="s">
        <v>428</v>
      </c>
      <c r="G73" s="57">
        <f t="shared" si="61"/>
        <v>0</v>
      </c>
      <c r="H73" s="57">
        <f t="shared" si="61"/>
        <v>0</v>
      </c>
      <c r="I73" s="57">
        <f t="shared" si="61"/>
        <v>0</v>
      </c>
      <c r="J73" s="57">
        <f t="shared" si="61"/>
        <v>0</v>
      </c>
      <c r="K73" s="57">
        <f t="shared" si="61"/>
        <v>0</v>
      </c>
      <c r="L73" s="57">
        <f t="shared" si="61"/>
        <v>0</v>
      </c>
      <c r="M73" s="57">
        <f t="shared" si="61"/>
        <v>0</v>
      </c>
      <c r="N73" s="57">
        <f t="shared" si="61"/>
        <v>50</v>
      </c>
      <c r="O73" s="57">
        <f t="shared" si="61"/>
        <v>50</v>
      </c>
      <c r="P73" s="57">
        <f t="shared" si="61"/>
        <v>0</v>
      </c>
      <c r="Q73" s="57">
        <f t="shared" si="61"/>
        <v>50</v>
      </c>
      <c r="R73" s="57">
        <f t="shared" si="61"/>
        <v>0</v>
      </c>
      <c r="S73" s="57">
        <f t="shared" si="61"/>
        <v>50</v>
      </c>
      <c r="T73" s="57">
        <f t="shared" si="61"/>
        <v>0</v>
      </c>
      <c r="U73" s="57">
        <f t="shared" si="61"/>
        <v>50</v>
      </c>
      <c r="V73" s="57">
        <f t="shared" si="62"/>
        <v>-50</v>
      </c>
      <c r="W73" s="57">
        <f t="shared" si="62"/>
        <v>0</v>
      </c>
      <c r="X73" s="57">
        <f t="shared" si="62"/>
        <v>50</v>
      </c>
      <c r="Y73" s="57">
        <f t="shared" si="62"/>
        <v>50</v>
      </c>
    </row>
    <row r="74" spans="1:25" s="5" customFormat="1" ht="15.75" customHeight="1" hidden="1">
      <c r="A74" s="128" t="s">
        <v>431</v>
      </c>
      <c r="B74" s="69" t="s">
        <v>407</v>
      </c>
      <c r="C74" s="139" t="s">
        <v>46</v>
      </c>
      <c r="D74" s="136" t="s">
        <v>57</v>
      </c>
      <c r="E74" s="118" t="s">
        <v>5</v>
      </c>
      <c r="F74" s="127" t="s">
        <v>430</v>
      </c>
      <c r="G74" s="57"/>
      <c r="H74" s="57"/>
      <c r="I74" s="210">
        <f>G74+H74</f>
        <v>0</v>
      </c>
      <c r="J74" s="210"/>
      <c r="K74" s="210">
        <f>I74+J74</f>
        <v>0</v>
      </c>
      <c r="L74" s="210"/>
      <c r="M74" s="210">
        <f>K74+L74</f>
        <v>0</v>
      </c>
      <c r="N74" s="210">
        <v>50</v>
      </c>
      <c r="O74" s="210">
        <f>M74+N74</f>
        <v>50</v>
      </c>
      <c r="P74" s="210"/>
      <c r="Q74" s="210">
        <f>O74+P74</f>
        <v>50</v>
      </c>
      <c r="R74" s="210"/>
      <c r="S74" s="210">
        <f>Q74+R74</f>
        <v>50</v>
      </c>
      <c r="T74" s="210"/>
      <c r="U74" s="210">
        <f>S74+T74</f>
        <v>50</v>
      </c>
      <c r="V74" s="210">
        <v>-50</v>
      </c>
      <c r="W74" s="210">
        <f>U74+V74</f>
        <v>0</v>
      </c>
      <c r="X74" s="210">
        <v>50</v>
      </c>
      <c r="Y74" s="210">
        <f>W74+X74</f>
        <v>50</v>
      </c>
    </row>
    <row r="75" spans="1:25" s="14" customFormat="1" ht="15" customHeight="1">
      <c r="A75" s="38" t="s">
        <v>70</v>
      </c>
      <c r="B75" s="68" t="s">
        <v>407</v>
      </c>
      <c r="C75" s="39" t="s">
        <v>47</v>
      </c>
      <c r="D75" s="39"/>
      <c r="E75" s="42"/>
      <c r="F75" s="39"/>
      <c r="G75" s="61">
        <f aca="true" t="shared" si="63" ref="G75:X77">G76</f>
        <v>580.7</v>
      </c>
      <c r="H75" s="61">
        <f t="shared" si="63"/>
        <v>0</v>
      </c>
      <c r="I75" s="61">
        <f t="shared" si="63"/>
        <v>580.7</v>
      </c>
      <c r="J75" s="61">
        <f t="shared" si="63"/>
        <v>0</v>
      </c>
      <c r="K75" s="61">
        <f t="shared" si="63"/>
        <v>580.7</v>
      </c>
      <c r="L75" s="61">
        <f t="shared" si="63"/>
        <v>0</v>
      </c>
      <c r="M75" s="61">
        <f t="shared" si="63"/>
        <v>580.7</v>
      </c>
      <c r="N75" s="61">
        <f t="shared" si="63"/>
        <v>0</v>
      </c>
      <c r="O75" s="61">
        <f t="shared" si="63"/>
        <v>580.7</v>
      </c>
      <c r="P75" s="61">
        <f t="shared" si="63"/>
        <v>0</v>
      </c>
      <c r="Q75" s="61">
        <f t="shared" si="63"/>
        <v>580.7</v>
      </c>
      <c r="R75" s="61">
        <f t="shared" si="63"/>
        <v>0</v>
      </c>
      <c r="S75" s="61">
        <f t="shared" si="63"/>
        <v>580.7</v>
      </c>
      <c r="T75" s="61">
        <f t="shared" si="63"/>
        <v>0</v>
      </c>
      <c r="U75" s="61">
        <f t="shared" si="63"/>
        <v>580.7</v>
      </c>
      <c r="V75" s="61">
        <f t="shared" si="63"/>
        <v>0</v>
      </c>
      <c r="W75" s="61">
        <f aca="true" t="shared" si="64" ref="V75:Y77">W76</f>
        <v>580.7</v>
      </c>
      <c r="X75" s="61">
        <f t="shared" si="63"/>
        <v>0</v>
      </c>
      <c r="Y75" s="61">
        <f t="shared" si="64"/>
        <v>580.7</v>
      </c>
    </row>
    <row r="76" spans="1:25" s="19" customFormat="1" ht="15" customHeight="1">
      <c r="A76" s="27" t="s">
        <v>71</v>
      </c>
      <c r="B76" s="68" t="s">
        <v>407</v>
      </c>
      <c r="C76" s="133" t="s">
        <v>47</v>
      </c>
      <c r="D76" s="133" t="s">
        <v>49</v>
      </c>
      <c r="E76" s="119"/>
      <c r="F76" s="133"/>
      <c r="G76" s="66">
        <f t="shared" si="63"/>
        <v>580.7</v>
      </c>
      <c r="H76" s="66">
        <f t="shared" si="63"/>
        <v>0</v>
      </c>
      <c r="I76" s="66">
        <f t="shared" si="63"/>
        <v>580.7</v>
      </c>
      <c r="J76" s="66">
        <f t="shared" si="63"/>
        <v>0</v>
      </c>
      <c r="K76" s="66">
        <f t="shared" si="63"/>
        <v>580.7</v>
      </c>
      <c r="L76" s="66">
        <f t="shared" si="63"/>
        <v>0</v>
      </c>
      <c r="M76" s="66">
        <f t="shared" si="63"/>
        <v>580.7</v>
      </c>
      <c r="N76" s="66">
        <f t="shared" si="63"/>
        <v>0</v>
      </c>
      <c r="O76" s="66">
        <f t="shared" si="63"/>
        <v>580.7</v>
      </c>
      <c r="P76" s="66">
        <f t="shared" si="63"/>
        <v>0</v>
      </c>
      <c r="Q76" s="66">
        <f t="shared" si="63"/>
        <v>580.7</v>
      </c>
      <c r="R76" s="66">
        <f t="shared" si="63"/>
        <v>0</v>
      </c>
      <c r="S76" s="66">
        <f t="shared" si="63"/>
        <v>580.7</v>
      </c>
      <c r="T76" s="66">
        <f t="shared" si="63"/>
        <v>0</v>
      </c>
      <c r="U76" s="66">
        <f t="shared" si="63"/>
        <v>580.7</v>
      </c>
      <c r="V76" s="66">
        <f t="shared" si="64"/>
        <v>0</v>
      </c>
      <c r="W76" s="66">
        <f t="shared" si="64"/>
        <v>580.7</v>
      </c>
      <c r="X76" s="66">
        <f t="shared" si="64"/>
        <v>0</v>
      </c>
      <c r="Y76" s="66">
        <f t="shared" si="64"/>
        <v>580.7</v>
      </c>
    </row>
    <row r="77" spans="1:25" ht="30" customHeight="1">
      <c r="A77" s="131" t="s">
        <v>3</v>
      </c>
      <c r="B77" s="106" t="s">
        <v>407</v>
      </c>
      <c r="C77" s="137" t="s">
        <v>47</v>
      </c>
      <c r="D77" s="137" t="s">
        <v>49</v>
      </c>
      <c r="E77" s="108" t="s">
        <v>378</v>
      </c>
      <c r="F77" s="137"/>
      <c r="G77" s="140">
        <f t="shared" si="63"/>
        <v>580.7</v>
      </c>
      <c r="H77" s="140">
        <f t="shared" si="63"/>
        <v>0</v>
      </c>
      <c r="I77" s="140">
        <f t="shared" si="63"/>
        <v>580.7</v>
      </c>
      <c r="J77" s="140">
        <f t="shared" si="63"/>
        <v>0</v>
      </c>
      <c r="K77" s="140">
        <f t="shared" si="63"/>
        <v>580.7</v>
      </c>
      <c r="L77" s="140">
        <f t="shared" si="63"/>
        <v>0</v>
      </c>
      <c r="M77" s="140">
        <f t="shared" si="63"/>
        <v>580.7</v>
      </c>
      <c r="N77" s="140">
        <f t="shared" si="63"/>
        <v>0</v>
      </c>
      <c r="O77" s="140">
        <f t="shared" si="63"/>
        <v>580.7</v>
      </c>
      <c r="P77" s="140">
        <f t="shared" si="63"/>
        <v>0</v>
      </c>
      <c r="Q77" s="140">
        <f t="shared" si="63"/>
        <v>580.7</v>
      </c>
      <c r="R77" s="140">
        <f t="shared" si="63"/>
        <v>0</v>
      </c>
      <c r="S77" s="140">
        <f t="shared" si="63"/>
        <v>580.7</v>
      </c>
      <c r="T77" s="140">
        <f t="shared" si="63"/>
        <v>0</v>
      </c>
      <c r="U77" s="140">
        <f t="shared" si="63"/>
        <v>580.7</v>
      </c>
      <c r="V77" s="140">
        <f t="shared" si="64"/>
        <v>0</v>
      </c>
      <c r="W77" s="140">
        <f t="shared" si="64"/>
        <v>580.7</v>
      </c>
      <c r="X77" s="140">
        <f t="shared" si="64"/>
        <v>0</v>
      </c>
      <c r="Y77" s="140">
        <f t="shared" si="64"/>
        <v>580.7</v>
      </c>
    </row>
    <row r="78" spans="1:25" s="6" customFormat="1" ht="27.75" customHeight="1">
      <c r="A78" s="134" t="s">
        <v>72</v>
      </c>
      <c r="B78" s="69" t="s">
        <v>407</v>
      </c>
      <c r="C78" s="83" t="s">
        <v>47</v>
      </c>
      <c r="D78" s="83" t="s">
        <v>49</v>
      </c>
      <c r="E78" s="81" t="s">
        <v>382</v>
      </c>
      <c r="F78" s="83"/>
      <c r="G78" s="82">
        <f aca="true" t="shared" si="65" ref="G78:M78">G79+G84</f>
        <v>580.7</v>
      </c>
      <c r="H78" s="82">
        <f t="shared" si="65"/>
        <v>0</v>
      </c>
      <c r="I78" s="82">
        <f t="shared" si="65"/>
        <v>580.7</v>
      </c>
      <c r="J78" s="82">
        <f t="shared" si="65"/>
        <v>0</v>
      </c>
      <c r="K78" s="82">
        <f t="shared" si="65"/>
        <v>580.7</v>
      </c>
      <c r="L78" s="82">
        <f t="shared" si="65"/>
        <v>0</v>
      </c>
      <c r="M78" s="82">
        <f t="shared" si="65"/>
        <v>580.7</v>
      </c>
      <c r="N78" s="82">
        <f aca="true" t="shared" si="66" ref="N78:S78">N79+N84</f>
        <v>0</v>
      </c>
      <c r="O78" s="82">
        <f t="shared" si="66"/>
        <v>580.7</v>
      </c>
      <c r="P78" s="82">
        <f t="shared" si="66"/>
        <v>0</v>
      </c>
      <c r="Q78" s="82">
        <f t="shared" si="66"/>
        <v>580.7</v>
      </c>
      <c r="R78" s="82">
        <f t="shared" si="66"/>
        <v>0</v>
      </c>
      <c r="S78" s="82">
        <f t="shared" si="66"/>
        <v>580.7</v>
      </c>
      <c r="T78" s="82">
        <f aca="true" t="shared" si="67" ref="T78:Y78">T79+T84</f>
        <v>0</v>
      </c>
      <c r="U78" s="82">
        <f t="shared" si="67"/>
        <v>580.7</v>
      </c>
      <c r="V78" s="82">
        <f t="shared" si="67"/>
        <v>0</v>
      </c>
      <c r="W78" s="82">
        <f t="shared" si="67"/>
        <v>580.7</v>
      </c>
      <c r="X78" s="82">
        <f t="shared" si="67"/>
        <v>0</v>
      </c>
      <c r="Y78" s="82">
        <f t="shared" si="67"/>
        <v>580.7</v>
      </c>
    </row>
    <row r="79" spans="1:25" s="6" customFormat="1" ht="42" customHeight="1">
      <c r="A79" s="114" t="s">
        <v>453</v>
      </c>
      <c r="B79" s="69" t="s">
        <v>407</v>
      </c>
      <c r="C79" s="37" t="s">
        <v>47</v>
      </c>
      <c r="D79" s="37" t="s">
        <v>49</v>
      </c>
      <c r="E79" s="42" t="s">
        <v>382</v>
      </c>
      <c r="F79" s="28" t="s">
        <v>341</v>
      </c>
      <c r="G79" s="82">
        <f aca="true" t="shared" si="68" ref="G79:Y79">G80</f>
        <v>571.3000000000001</v>
      </c>
      <c r="H79" s="82">
        <f t="shared" si="68"/>
        <v>0</v>
      </c>
      <c r="I79" s="82">
        <f t="shared" si="68"/>
        <v>571.3000000000001</v>
      </c>
      <c r="J79" s="82">
        <f t="shared" si="68"/>
        <v>0</v>
      </c>
      <c r="K79" s="82">
        <f t="shared" si="68"/>
        <v>571.3000000000001</v>
      </c>
      <c r="L79" s="82">
        <f t="shared" si="68"/>
        <v>0</v>
      </c>
      <c r="M79" s="82">
        <f t="shared" si="68"/>
        <v>571.3000000000001</v>
      </c>
      <c r="N79" s="82">
        <f t="shared" si="68"/>
        <v>0</v>
      </c>
      <c r="O79" s="82">
        <f t="shared" si="68"/>
        <v>571.3000000000001</v>
      </c>
      <c r="P79" s="82">
        <f t="shared" si="68"/>
        <v>0</v>
      </c>
      <c r="Q79" s="82">
        <f t="shared" si="68"/>
        <v>571.3000000000001</v>
      </c>
      <c r="R79" s="82">
        <f t="shared" si="68"/>
        <v>0</v>
      </c>
      <c r="S79" s="82">
        <f t="shared" si="68"/>
        <v>571.3000000000001</v>
      </c>
      <c r="T79" s="82">
        <f t="shared" si="68"/>
        <v>0</v>
      </c>
      <c r="U79" s="82">
        <f t="shared" si="68"/>
        <v>571.3000000000001</v>
      </c>
      <c r="V79" s="82">
        <f t="shared" si="68"/>
        <v>0</v>
      </c>
      <c r="W79" s="82">
        <f t="shared" si="68"/>
        <v>571.3000000000001</v>
      </c>
      <c r="X79" s="82">
        <f t="shared" si="68"/>
        <v>0</v>
      </c>
      <c r="Y79" s="82">
        <f t="shared" si="68"/>
        <v>571.3000000000001</v>
      </c>
    </row>
    <row r="80" spans="1:25" ht="20.25" customHeight="1">
      <c r="A80" s="33" t="s">
        <v>424</v>
      </c>
      <c r="B80" s="69" t="s">
        <v>407</v>
      </c>
      <c r="C80" s="37" t="s">
        <v>47</v>
      </c>
      <c r="D80" s="37" t="s">
        <v>49</v>
      </c>
      <c r="E80" s="42" t="s">
        <v>382</v>
      </c>
      <c r="F80" s="37" t="s">
        <v>337</v>
      </c>
      <c r="G80" s="60">
        <f aca="true" t="shared" si="69" ref="G80:M80">G81+G82+G83</f>
        <v>571.3000000000001</v>
      </c>
      <c r="H80" s="60">
        <f t="shared" si="69"/>
        <v>0</v>
      </c>
      <c r="I80" s="60">
        <f t="shared" si="69"/>
        <v>571.3000000000001</v>
      </c>
      <c r="J80" s="60">
        <f t="shared" si="69"/>
        <v>0</v>
      </c>
      <c r="K80" s="60">
        <f t="shared" si="69"/>
        <v>571.3000000000001</v>
      </c>
      <c r="L80" s="60">
        <f t="shared" si="69"/>
        <v>0</v>
      </c>
      <c r="M80" s="60">
        <f t="shared" si="69"/>
        <v>571.3000000000001</v>
      </c>
      <c r="N80" s="60">
        <f aca="true" t="shared" si="70" ref="N80:S80">N81+N82+N83</f>
        <v>0</v>
      </c>
      <c r="O80" s="60">
        <f t="shared" si="70"/>
        <v>571.3000000000001</v>
      </c>
      <c r="P80" s="60">
        <f t="shared" si="70"/>
        <v>0</v>
      </c>
      <c r="Q80" s="60">
        <f t="shared" si="70"/>
        <v>571.3000000000001</v>
      </c>
      <c r="R80" s="60">
        <f t="shared" si="70"/>
        <v>0</v>
      </c>
      <c r="S80" s="60">
        <f t="shared" si="70"/>
        <v>571.3000000000001</v>
      </c>
      <c r="T80" s="60">
        <f aca="true" t="shared" si="71" ref="T80:Y80">T81+T82+T83</f>
        <v>0</v>
      </c>
      <c r="U80" s="60">
        <f t="shared" si="71"/>
        <v>571.3000000000001</v>
      </c>
      <c r="V80" s="60">
        <f t="shared" si="71"/>
        <v>0</v>
      </c>
      <c r="W80" s="60">
        <f t="shared" si="71"/>
        <v>571.3000000000001</v>
      </c>
      <c r="X80" s="60">
        <f t="shared" si="71"/>
        <v>0</v>
      </c>
      <c r="Y80" s="60">
        <f t="shared" si="71"/>
        <v>571.3000000000001</v>
      </c>
    </row>
    <row r="81" spans="1:25" ht="25.5" hidden="1">
      <c r="A81" s="115" t="s">
        <v>333</v>
      </c>
      <c r="B81" s="69" t="s">
        <v>407</v>
      </c>
      <c r="C81" s="136" t="s">
        <v>47</v>
      </c>
      <c r="D81" s="136" t="s">
        <v>49</v>
      </c>
      <c r="E81" s="118" t="s">
        <v>382</v>
      </c>
      <c r="F81" s="127" t="s">
        <v>61</v>
      </c>
      <c r="G81" s="57">
        <f>482.1-39.4</f>
        <v>442.70000000000005</v>
      </c>
      <c r="H81" s="57"/>
      <c r="I81" s="57">
        <f>G81+H81</f>
        <v>442.70000000000005</v>
      </c>
      <c r="J81" s="57"/>
      <c r="K81" s="57">
        <f>I81+J81</f>
        <v>442.70000000000005</v>
      </c>
      <c r="L81" s="57"/>
      <c r="M81" s="57">
        <f>K81+L81</f>
        <v>442.70000000000005</v>
      </c>
      <c r="N81" s="57"/>
      <c r="O81" s="57">
        <f>M81+N81</f>
        <v>442.70000000000005</v>
      </c>
      <c r="P81" s="57"/>
      <c r="Q81" s="57">
        <f>O81+P81</f>
        <v>442.70000000000005</v>
      </c>
      <c r="R81" s="57"/>
      <c r="S81" s="57">
        <f>Q81+R81</f>
        <v>442.70000000000005</v>
      </c>
      <c r="T81" s="57"/>
      <c r="U81" s="57">
        <f>S81+T81</f>
        <v>442.70000000000005</v>
      </c>
      <c r="V81" s="57"/>
      <c r="W81" s="57">
        <f>U81+V81</f>
        <v>442.70000000000005</v>
      </c>
      <c r="X81" s="57"/>
      <c r="Y81" s="57">
        <f>W81+X81</f>
        <v>442.70000000000005</v>
      </c>
    </row>
    <row r="82" spans="1:25" ht="15.75" hidden="1">
      <c r="A82" s="115" t="s">
        <v>427</v>
      </c>
      <c r="B82" s="69" t="s">
        <v>407</v>
      </c>
      <c r="C82" s="136" t="s">
        <v>47</v>
      </c>
      <c r="D82" s="136" t="s">
        <v>49</v>
      </c>
      <c r="E82" s="118" t="s">
        <v>382</v>
      </c>
      <c r="F82" s="127" t="s">
        <v>62</v>
      </c>
      <c r="G82" s="57"/>
      <c r="H82" s="57"/>
      <c r="I82" s="57">
        <f>G82+H82</f>
        <v>0</v>
      </c>
      <c r="J82" s="57"/>
      <c r="K82" s="57">
        <f>I82+J82</f>
        <v>0</v>
      </c>
      <c r="L82" s="57"/>
      <c r="M82" s="57">
        <f>K82+L82</f>
        <v>0</v>
      </c>
      <c r="N82" s="57"/>
      <c r="O82" s="57">
        <f>M82+N82</f>
        <v>0</v>
      </c>
      <c r="P82" s="57"/>
      <c r="Q82" s="57">
        <f>O82+P82</f>
        <v>0</v>
      </c>
      <c r="R82" s="57"/>
      <c r="S82" s="57">
        <f>Q82+R82</f>
        <v>0</v>
      </c>
      <c r="T82" s="57"/>
      <c r="U82" s="57">
        <f>S82+T82</f>
        <v>0</v>
      </c>
      <c r="V82" s="57"/>
      <c r="W82" s="57">
        <f>U82+V82</f>
        <v>0</v>
      </c>
      <c r="X82" s="57"/>
      <c r="Y82" s="57">
        <f>W82+X82</f>
        <v>0</v>
      </c>
    </row>
    <row r="83" spans="1:25" ht="38.25" hidden="1">
      <c r="A83" s="115" t="s">
        <v>418</v>
      </c>
      <c r="B83" s="69" t="s">
        <v>407</v>
      </c>
      <c r="C83" s="136" t="s">
        <v>47</v>
      </c>
      <c r="D83" s="136" t="s">
        <v>49</v>
      </c>
      <c r="E83" s="118" t="s">
        <v>382</v>
      </c>
      <c r="F83" s="127" t="s">
        <v>419</v>
      </c>
      <c r="G83" s="57">
        <f>145.6-17</f>
        <v>128.6</v>
      </c>
      <c r="H83" s="57"/>
      <c r="I83" s="57">
        <f>G83+H83</f>
        <v>128.6</v>
      </c>
      <c r="J83" s="57"/>
      <c r="K83" s="57">
        <f>I83+J83</f>
        <v>128.6</v>
      </c>
      <c r="L83" s="57"/>
      <c r="M83" s="57">
        <f>K83+L83</f>
        <v>128.6</v>
      </c>
      <c r="N83" s="57"/>
      <c r="O83" s="57">
        <f>M83+N83</f>
        <v>128.6</v>
      </c>
      <c r="P83" s="57"/>
      <c r="Q83" s="57">
        <f>O83+P83</f>
        <v>128.6</v>
      </c>
      <c r="R83" s="57"/>
      <c r="S83" s="57">
        <f>Q83+R83</f>
        <v>128.6</v>
      </c>
      <c r="T83" s="57"/>
      <c r="U83" s="57">
        <f>S83+T83</f>
        <v>128.6</v>
      </c>
      <c r="V83" s="57"/>
      <c r="W83" s="57">
        <f>U83+V83</f>
        <v>128.6</v>
      </c>
      <c r="X83" s="57"/>
      <c r="Y83" s="57">
        <f>W83+X83</f>
        <v>128.6</v>
      </c>
    </row>
    <row r="84" spans="1:25" ht="28.5" customHeight="1">
      <c r="A84" s="46" t="s">
        <v>457</v>
      </c>
      <c r="B84" s="69" t="s">
        <v>407</v>
      </c>
      <c r="C84" s="37" t="s">
        <v>47</v>
      </c>
      <c r="D84" s="37" t="s">
        <v>49</v>
      </c>
      <c r="E84" s="42" t="s">
        <v>382</v>
      </c>
      <c r="F84" s="34" t="s">
        <v>458</v>
      </c>
      <c r="G84" s="57">
        <f aca="true" t="shared" si="72" ref="G84:Y84">G85</f>
        <v>9.4</v>
      </c>
      <c r="H84" s="57">
        <f t="shared" si="72"/>
        <v>0</v>
      </c>
      <c r="I84" s="57">
        <f t="shared" si="72"/>
        <v>9.4</v>
      </c>
      <c r="J84" s="57">
        <f t="shared" si="72"/>
        <v>0</v>
      </c>
      <c r="K84" s="57">
        <f t="shared" si="72"/>
        <v>9.4</v>
      </c>
      <c r="L84" s="57">
        <f t="shared" si="72"/>
        <v>0</v>
      </c>
      <c r="M84" s="57">
        <f t="shared" si="72"/>
        <v>9.4</v>
      </c>
      <c r="N84" s="57">
        <f t="shared" si="72"/>
        <v>0</v>
      </c>
      <c r="O84" s="57">
        <f t="shared" si="72"/>
        <v>9.4</v>
      </c>
      <c r="P84" s="57">
        <f t="shared" si="72"/>
        <v>0</v>
      </c>
      <c r="Q84" s="57">
        <f t="shared" si="72"/>
        <v>9.4</v>
      </c>
      <c r="R84" s="57">
        <f t="shared" si="72"/>
        <v>0</v>
      </c>
      <c r="S84" s="57">
        <f t="shared" si="72"/>
        <v>9.4</v>
      </c>
      <c r="T84" s="57">
        <f t="shared" si="72"/>
        <v>0</v>
      </c>
      <c r="U84" s="57">
        <f t="shared" si="72"/>
        <v>9.4</v>
      </c>
      <c r="V84" s="57">
        <f t="shared" si="72"/>
        <v>0</v>
      </c>
      <c r="W84" s="57">
        <f t="shared" si="72"/>
        <v>9.4</v>
      </c>
      <c r="X84" s="57">
        <f t="shared" si="72"/>
        <v>0</v>
      </c>
      <c r="Y84" s="57">
        <f t="shared" si="72"/>
        <v>9.4</v>
      </c>
    </row>
    <row r="85" spans="1:25" ht="25.5">
      <c r="A85" s="33" t="s">
        <v>459</v>
      </c>
      <c r="B85" s="69" t="s">
        <v>407</v>
      </c>
      <c r="C85" s="37" t="s">
        <v>47</v>
      </c>
      <c r="D85" s="37" t="s">
        <v>49</v>
      </c>
      <c r="E85" s="42" t="s">
        <v>382</v>
      </c>
      <c r="F85" s="34" t="s">
        <v>425</v>
      </c>
      <c r="G85" s="57">
        <f aca="true" t="shared" si="73" ref="G85:M85">G86+G87</f>
        <v>9.4</v>
      </c>
      <c r="H85" s="57">
        <f t="shared" si="73"/>
        <v>0</v>
      </c>
      <c r="I85" s="57">
        <f t="shared" si="73"/>
        <v>9.4</v>
      </c>
      <c r="J85" s="57">
        <f t="shared" si="73"/>
        <v>0</v>
      </c>
      <c r="K85" s="57">
        <f t="shared" si="73"/>
        <v>9.4</v>
      </c>
      <c r="L85" s="57">
        <f t="shared" si="73"/>
        <v>0</v>
      </c>
      <c r="M85" s="57">
        <f t="shared" si="73"/>
        <v>9.4</v>
      </c>
      <c r="N85" s="57">
        <f aca="true" t="shared" si="74" ref="N85:S85">N86+N87</f>
        <v>0</v>
      </c>
      <c r="O85" s="57">
        <f t="shared" si="74"/>
        <v>9.4</v>
      </c>
      <c r="P85" s="57">
        <f t="shared" si="74"/>
        <v>0</v>
      </c>
      <c r="Q85" s="57">
        <f t="shared" si="74"/>
        <v>9.4</v>
      </c>
      <c r="R85" s="57">
        <f t="shared" si="74"/>
        <v>0</v>
      </c>
      <c r="S85" s="57">
        <f t="shared" si="74"/>
        <v>9.4</v>
      </c>
      <c r="T85" s="57">
        <f aca="true" t="shared" si="75" ref="T85:Y85">T86+T87</f>
        <v>0</v>
      </c>
      <c r="U85" s="57">
        <f t="shared" si="75"/>
        <v>9.4</v>
      </c>
      <c r="V85" s="57">
        <f t="shared" si="75"/>
        <v>0</v>
      </c>
      <c r="W85" s="57">
        <f t="shared" si="75"/>
        <v>9.4</v>
      </c>
      <c r="X85" s="57">
        <f t="shared" si="75"/>
        <v>0</v>
      </c>
      <c r="Y85" s="57">
        <f t="shared" si="75"/>
        <v>9.4</v>
      </c>
    </row>
    <row r="86" spans="1:25" s="6" customFormat="1" ht="25.5" hidden="1">
      <c r="A86" s="128" t="s">
        <v>63</v>
      </c>
      <c r="B86" s="69" t="s">
        <v>407</v>
      </c>
      <c r="C86" s="136" t="s">
        <v>47</v>
      </c>
      <c r="D86" s="136" t="s">
        <v>49</v>
      </c>
      <c r="E86" s="118" t="s">
        <v>382</v>
      </c>
      <c r="F86" s="127" t="s">
        <v>64</v>
      </c>
      <c r="G86" s="58">
        <v>5</v>
      </c>
      <c r="H86" s="58"/>
      <c r="I86" s="58">
        <f>G86+H86</f>
        <v>5</v>
      </c>
      <c r="J86" s="58"/>
      <c r="K86" s="58">
        <f>I86+J86</f>
        <v>5</v>
      </c>
      <c r="L86" s="58"/>
      <c r="M86" s="58">
        <f>K86+L86</f>
        <v>5</v>
      </c>
      <c r="N86" s="58"/>
      <c r="O86" s="58">
        <f>M86+N86</f>
        <v>5</v>
      </c>
      <c r="P86" s="58"/>
      <c r="Q86" s="58">
        <f>O86+P86</f>
        <v>5</v>
      </c>
      <c r="R86" s="58"/>
      <c r="S86" s="58">
        <f>Q86+R86</f>
        <v>5</v>
      </c>
      <c r="T86" s="58"/>
      <c r="U86" s="58">
        <f>S86+T86</f>
        <v>5</v>
      </c>
      <c r="V86" s="58"/>
      <c r="W86" s="58">
        <f>U86+V86</f>
        <v>5</v>
      </c>
      <c r="X86" s="58"/>
      <c r="Y86" s="58">
        <f>W86+X86</f>
        <v>5</v>
      </c>
    </row>
    <row r="87" spans="1:25" ht="29.25" customHeight="1" hidden="1">
      <c r="A87" s="128" t="s">
        <v>334</v>
      </c>
      <c r="B87" s="69" t="s">
        <v>407</v>
      </c>
      <c r="C87" s="136" t="s">
        <v>47</v>
      </c>
      <c r="D87" s="136" t="s">
        <v>49</v>
      </c>
      <c r="E87" s="118" t="s">
        <v>382</v>
      </c>
      <c r="F87" s="127" t="s">
        <v>65</v>
      </c>
      <c r="G87" s="57">
        <v>4.4</v>
      </c>
      <c r="H87" s="57"/>
      <c r="I87" s="58">
        <f>G87+H87</f>
        <v>4.4</v>
      </c>
      <c r="J87" s="57"/>
      <c r="K87" s="58">
        <f>I87+J87</f>
        <v>4.4</v>
      </c>
      <c r="L87" s="57"/>
      <c r="M87" s="58">
        <f>K87+L87</f>
        <v>4.4</v>
      </c>
      <c r="N87" s="57"/>
      <c r="O87" s="58">
        <f>M87+N87</f>
        <v>4.4</v>
      </c>
      <c r="P87" s="57"/>
      <c r="Q87" s="58">
        <f>O87+P87</f>
        <v>4.4</v>
      </c>
      <c r="R87" s="57"/>
      <c r="S87" s="58">
        <f>Q87+R87</f>
        <v>4.4</v>
      </c>
      <c r="T87" s="57"/>
      <c r="U87" s="58">
        <f>S87+T87</f>
        <v>4.4</v>
      </c>
      <c r="V87" s="57"/>
      <c r="W87" s="58">
        <f>U87+V87</f>
        <v>4.4</v>
      </c>
      <c r="X87" s="57"/>
      <c r="Y87" s="58">
        <f>W87+X87</f>
        <v>4.4</v>
      </c>
    </row>
    <row r="88" spans="1:25" s="15" customFormat="1" ht="27.75" customHeight="1">
      <c r="A88" s="40" t="s">
        <v>73</v>
      </c>
      <c r="B88" s="68" t="s">
        <v>407</v>
      </c>
      <c r="C88" s="41" t="s">
        <v>49</v>
      </c>
      <c r="D88" s="41"/>
      <c r="E88" s="42"/>
      <c r="F88" s="41"/>
      <c r="G88" s="62">
        <f aca="true" t="shared" si="76" ref="G88:X93">G89</f>
        <v>36</v>
      </c>
      <c r="H88" s="62">
        <f t="shared" si="76"/>
        <v>0</v>
      </c>
      <c r="I88" s="62">
        <f t="shared" si="76"/>
        <v>36</v>
      </c>
      <c r="J88" s="62">
        <f t="shared" si="76"/>
        <v>0</v>
      </c>
      <c r="K88" s="62">
        <f t="shared" si="76"/>
        <v>36</v>
      </c>
      <c r="L88" s="62">
        <f t="shared" si="76"/>
        <v>0</v>
      </c>
      <c r="M88" s="62">
        <f t="shared" si="76"/>
        <v>36</v>
      </c>
      <c r="N88" s="62">
        <f t="shared" si="76"/>
        <v>0</v>
      </c>
      <c r="O88" s="62">
        <f t="shared" si="76"/>
        <v>36</v>
      </c>
      <c r="P88" s="62">
        <f t="shared" si="76"/>
        <v>0</v>
      </c>
      <c r="Q88" s="62">
        <f t="shared" si="76"/>
        <v>36</v>
      </c>
      <c r="R88" s="62">
        <f t="shared" si="76"/>
        <v>0</v>
      </c>
      <c r="S88" s="62">
        <f t="shared" si="76"/>
        <v>36</v>
      </c>
      <c r="T88" s="62">
        <f t="shared" si="76"/>
        <v>0</v>
      </c>
      <c r="U88" s="62">
        <f t="shared" si="76"/>
        <v>36</v>
      </c>
      <c r="V88" s="62">
        <f t="shared" si="76"/>
        <v>0</v>
      </c>
      <c r="W88" s="62">
        <f aca="true" t="shared" si="77" ref="V88:Y93">W89</f>
        <v>36</v>
      </c>
      <c r="X88" s="62">
        <f t="shared" si="76"/>
        <v>0</v>
      </c>
      <c r="Y88" s="62">
        <f t="shared" si="77"/>
        <v>36</v>
      </c>
    </row>
    <row r="89" spans="1:25" s="142" customFormat="1" ht="27.75" customHeight="1">
      <c r="A89" s="100" t="s">
        <v>74</v>
      </c>
      <c r="B89" s="68" t="s">
        <v>407</v>
      </c>
      <c r="C89" s="64" t="s">
        <v>49</v>
      </c>
      <c r="D89" s="64" t="s">
        <v>50</v>
      </c>
      <c r="E89" s="119"/>
      <c r="F89" s="64"/>
      <c r="G89" s="141">
        <f t="shared" si="76"/>
        <v>36</v>
      </c>
      <c r="H89" s="141">
        <f t="shared" si="76"/>
        <v>0</v>
      </c>
      <c r="I89" s="141">
        <f t="shared" si="76"/>
        <v>36</v>
      </c>
      <c r="J89" s="141">
        <f t="shared" si="76"/>
        <v>0</v>
      </c>
      <c r="K89" s="141">
        <f t="shared" si="76"/>
        <v>36</v>
      </c>
      <c r="L89" s="141">
        <f t="shared" si="76"/>
        <v>0</v>
      </c>
      <c r="M89" s="141">
        <f t="shared" si="76"/>
        <v>36</v>
      </c>
      <c r="N89" s="141">
        <f t="shared" si="76"/>
        <v>0</v>
      </c>
      <c r="O89" s="141">
        <f t="shared" si="76"/>
        <v>36</v>
      </c>
      <c r="P89" s="141">
        <f t="shared" si="76"/>
        <v>0</v>
      </c>
      <c r="Q89" s="141">
        <f t="shared" si="76"/>
        <v>36</v>
      </c>
      <c r="R89" s="141">
        <f t="shared" si="76"/>
        <v>0</v>
      </c>
      <c r="S89" s="141">
        <f t="shared" si="76"/>
        <v>36</v>
      </c>
      <c r="T89" s="141">
        <f t="shared" si="76"/>
        <v>0</v>
      </c>
      <c r="U89" s="141">
        <f t="shared" si="76"/>
        <v>36</v>
      </c>
      <c r="V89" s="141">
        <f t="shared" si="77"/>
        <v>0</v>
      </c>
      <c r="W89" s="141">
        <f t="shared" si="77"/>
        <v>36</v>
      </c>
      <c r="X89" s="141">
        <f t="shared" si="77"/>
        <v>0</v>
      </c>
      <c r="Y89" s="141">
        <f t="shared" si="77"/>
        <v>36</v>
      </c>
    </row>
    <row r="90" spans="1:25" s="138" customFormat="1" ht="26.25" customHeight="1">
      <c r="A90" s="125" t="s">
        <v>437</v>
      </c>
      <c r="B90" s="106" t="s">
        <v>407</v>
      </c>
      <c r="C90" s="92" t="s">
        <v>49</v>
      </c>
      <c r="D90" s="92" t="s">
        <v>50</v>
      </c>
      <c r="E90" s="108" t="s">
        <v>380</v>
      </c>
      <c r="F90" s="92"/>
      <c r="G90" s="93">
        <f t="shared" si="76"/>
        <v>36</v>
      </c>
      <c r="H90" s="93">
        <f t="shared" si="76"/>
        <v>0</v>
      </c>
      <c r="I90" s="93">
        <f t="shared" si="76"/>
        <v>36</v>
      </c>
      <c r="J90" s="93">
        <f t="shared" si="76"/>
        <v>0</v>
      </c>
      <c r="K90" s="93">
        <f t="shared" si="76"/>
        <v>36</v>
      </c>
      <c r="L90" s="93">
        <f t="shared" si="76"/>
        <v>0</v>
      </c>
      <c r="M90" s="93">
        <f t="shared" si="76"/>
        <v>36</v>
      </c>
      <c r="N90" s="93">
        <f t="shared" si="76"/>
        <v>0</v>
      </c>
      <c r="O90" s="93">
        <f t="shared" si="76"/>
        <v>36</v>
      </c>
      <c r="P90" s="93">
        <f t="shared" si="76"/>
        <v>0</v>
      </c>
      <c r="Q90" s="93">
        <f t="shared" si="76"/>
        <v>36</v>
      </c>
      <c r="R90" s="93">
        <f t="shared" si="76"/>
        <v>0</v>
      </c>
      <c r="S90" s="93">
        <f t="shared" si="76"/>
        <v>36</v>
      </c>
      <c r="T90" s="93">
        <f t="shared" si="76"/>
        <v>0</v>
      </c>
      <c r="U90" s="93">
        <f t="shared" si="76"/>
        <v>36</v>
      </c>
      <c r="V90" s="93">
        <f t="shared" si="77"/>
        <v>0</v>
      </c>
      <c r="W90" s="93">
        <f t="shared" si="77"/>
        <v>36</v>
      </c>
      <c r="X90" s="93">
        <f t="shared" si="77"/>
        <v>0</v>
      </c>
      <c r="Y90" s="93">
        <f t="shared" si="77"/>
        <v>36</v>
      </c>
    </row>
    <row r="91" spans="1:25" s="6" customFormat="1" ht="28.5" customHeight="1">
      <c r="A91" s="79" t="s">
        <v>439</v>
      </c>
      <c r="B91" s="69" t="s">
        <v>407</v>
      </c>
      <c r="C91" s="78" t="s">
        <v>49</v>
      </c>
      <c r="D91" s="78" t="s">
        <v>50</v>
      </c>
      <c r="E91" s="81" t="s">
        <v>383</v>
      </c>
      <c r="F91" s="78"/>
      <c r="G91" s="82">
        <f t="shared" si="76"/>
        <v>36</v>
      </c>
      <c r="H91" s="82">
        <f t="shared" si="76"/>
        <v>0</v>
      </c>
      <c r="I91" s="82">
        <f t="shared" si="76"/>
        <v>36</v>
      </c>
      <c r="J91" s="82">
        <f t="shared" si="76"/>
        <v>0</v>
      </c>
      <c r="K91" s="82">
        <f t="shared" si="76"/>
        <v>36</v>
      </c>
      <c r="L91" s="82">
        <f t="shared" si="76"/>
        <v>0</v>
      </c>
      <c r="M91" s="82">
        <f t="shared" si="76"/>
        <v>36</v>
      </c>
      <c r="N91" s="82">
        <f t="shared" si="76"/>
        <v>0</v>
      </c>
      <c r="O91" s="82">
        <f t="shared" si="76"/>
        <v>36</v>
      </c>
      <c r="P91" s="82">
        <f t="shared" si="76"/>
        <v>0</v>
      </c>
      <c r="Q91" s="82">
        <f t="shared" si="76"/>
        <v>36</v>
      </c>
      <c r="R91" s="82">
        <f t="shared" si="76"/>
        <v>0</v>
      </c>
      <c r="S91" s="82">
        <f t="shared" si="76"/>
        <v>36</v>
      </c>
      <c r="T91" s="82">
        <f t="shared" si="76"/>
        <v>0</v>
      </c>
      <c r="U91" s="82">
        <f t="shared" si="76"/>
        <v>36</v>
      </c>
      <c r="V91" s="82">
        <f t="shared" si="77"/>
        <v>0</v>
      </c>
      <c r="W91" s="82">
        <f t="shared" si="77"/>
        <v>36</v>
      </c>
      <c r="X91" s="82">
        <f t="shared" si="77"/>
        <v>0</v>
      </c>
      <c r="Y91" s="82">
        <f t="shared" si="77"/>
        <v>36</v>
      </c>
    </row>
    <row r="92" spans="1:25" s="6" customFormat="1" ht="28.5" customHeight="1">
      <c r="A92" s="46" t="s">
        <v>457</v>
      </c>
      <c r="B92" s="69" t="s">
        <v>407</v>
      </c>
      <c r="C92" s="34" t="s">
        <v>49</v>
      </c>
      <c r="D92" s="34" t="s">
        <v>50</v>
      </c>
      <c r="E92" s="42" t="s">
        <v>383</v>
      </c>
      <c r="F92" s="47" t="s">
        <v>458</v>
      </c>
      <c r="G92" s="82">
        <f t="shared" si="76"/>
        <v>36</v>
      </c>
      <c r="H92" s="82">
        <f t="shared" si="76"/>
        <v>0</v>
      </c>
      <c r="I92" s="173">
        <f t="shared" si="76"/>
        <v>36</v>
      </c>
      <c r="J92" s="82">
        <f t="shared" si="76"/>
        <v>0</v>
      </c>
      <c r="K92" s="173">
        <f t="shared" si="76"/>
        <v>36</v>
      </c>
      <c r="L92" s="82">
        <f t="shared" si="76"/>
        <v>0</v>
      </c>
      <c r="M92" s="173">
        <f t="shared" si="76"/>
        <v>36</v>
      </c>
      <c r="N92" s="82">
        <f t="shared" si="76"/>
        <v>0</v>
      </c>
      <c r="O92" s="173">
        <f t="shared" si="76"/>
        <v>36</v>
      </c>
      <c r="P92" s="82">
        <f t="shared" si="76"/>
        <v>0</v>
      </c>
      <c r="Q92" s="173">
        <f t="shared" si="76"/>
        <v>36</v>
      </c>
      <c r="R92" s="82">
        <f t="shared" si="76"/>
        <v>0</v>
      </c>
      <c r="S92" s="173">
        <f t="shared" si="76"/>
        <v>36</v>
      </c>
      <c r="T92" s="82">
        <f t="shared" si="76"/>
        <v>0</v>
      </c>
      <c r="U92" s="173">
        <f t="shared" si="76"/>
        <v>36</v>
      </c>
      <c r="V92" s="82">
        <f t="shared" si="77"/>
        <v>0</v>
      </c>
      <c r="W92" s="173">
        <f t="shared" si="77"/>
        <v>36</v>
      </c>
      <c r="X92" s="82">
        <f t="shared" si="77"/>
        <v>0</v>
      </c>
      <c r="Y92" s="173">
        <f t="shared" si="77"/>
        <v>36</v>
      </c>
    </row>
    <row r="93" spans="1:25" s="6" customFormat="1" ht="28.5" customHeight="1">
      <c r="A93" s="33" t="s">
        <v>459</v>
      </c>
      <c r="B93" s="69" t="s">
        <v>407</v>
      </c>
      <c r="C93" s="34" t="s">
        <v>49</v>
      </c>
      <c r="D93" s="34" t="s">
        <v>50</v>
      </c>
      <c r="E93" s="42" t="s">
        <v>383</v>
      </c>
      <c r="F93" s="47" t="s">
        <v>425</v>
      </c>
      <c r="G93" s="82">
        <f t="shared" si="76"/>
        <v>36</v>
      </c>
      <c r="H93" s="82">
        <f t="shared" si="76"/>
        <v>0</v>
      </c>
      <c r="I93" s="173">
        <f t="shared" si="76"/>
        <v>36</v>
      </c>
      <c r="J93" s="82">
        <f t="shared" si="76"/>
        <v>0</v>
      </c>
      <c r="K93" s="173">
        <f t="shared" si="76"/>
        <v>36</v>
      </c>
      <c r="L93" s="82">
        <f t="shared" si="76"/>
        <v>0</v>
      </c>
      <c r="M93" s="173">
        <f t="shared" si="76"/>
        <v>36</v>
      </c>
      <c r="N93" s="82">
        <f t="shared" si="76"/>
        <v>0</v>
      </c>
      <c r="O93" s="173">
        <f t="shared" si="76"/>
        <v>36</v>
      </c>
      <c r="P93" s="82">
        <f t="shared" si="76"/>
        <v>0</v>
      </c>
      <c r="Q93" s="173">
        <f t="shared" si="76"/>
        <v>36</v>
      </c>
      <c r="R93" s="82">
        <f t="shared" si="76"/>
        <v>0</v>
      </c>
      <c r="S93" s="173">
        <f t="shared" si="76"/>
        <v>36</v>
      </c>
      <c r="T93" s="82">
        <f t="shared" si="76"/>
        <v>0</v>
      </c>
      <c r="U93" s="173">
        <f t="shared" si="76"/>
        <v>36</v>
      </c>
      <c r="V93" s="82">
        <f t="shared" si="77"/>
        <v>0</v>
      </c>
      <c r="W93" s="173">
        <f t="shared" si="77"/>
        <v>36</v>
      </c>
      <c r="X93" s="82">
        <f t="shared" si="77"/>
        <v>0</v>
      </c>
      <c r="Y93" s="173">
        <f t="shared" si="77"/>
        <v>36</v>
      </c>
    </row>
    <row r="94" spans="1:25" ht="27" customHeight="1" hidden="1">
      <c r="A94" s="128" t="s">
        <v>334</v>
      </c>
      <c r="B94" s="69" t="s">
        <v>407</v>
      </c>
      <c r="C94" s="127" t="s">
        <v>49</v>
      </c>
      <c r="D94" s="127" t="s">
        <v>50</v>
      </c>
      <c r="E94" s="118" t="s">
        <v>383</v>
      </c>
      <c r="F94" s="127" t="s">
        <v>65</v>
      </c>
      <c r="G94" s="60">
        <v>36</v>
      </c>
      <c r="H94" s="60"/>
      <c r="I94" s="60">
        <f>G94+H94</f>
        <v>36</v>
      </c>
      <c r="J94" s="60"/>
      <c r="K94" s="60">
        <f>I94+J94</f>
        <v>36</v>
      </c>
      <c r="L94" s="60"/>
      <c r="M94" s="60">
        <f>K94+L94</f>
        <v>36</v>
      </c>
      <c r="N94" s="60"/>
      <c r="O94" s="60">
        <f>M94+N94</f>
        <v>36</v>
      </c>
      <c r="P94" s="60"/>
      <c r="Q94" s="60">
        <f>O94+P94</f>
        <v>36</v>
      </c>
      <c r="R94" s="60"/>
      <c r="S94" s="60">
        <f>Q94+R94</f>
        <v>36</v>
      </c>
      <c r="T94" s="60"/>
      <c r="U94" s="60">
        <f>S94+T94</f>
        <v>36</v>
      </c>
      <c r="V94" s="60"/>
      <c r="W94" s="60">
        <f>U94+V94</f>
        <v>36</v>
      </c>
      <c r="X94" s="60"/>
      <c r="Y94" s="60">
        <f>W94+X94</f>
        <v>36</v>
      </c>
    </row>
    <row r="95" spans="1:25" s="15" customFormat="1" ht="15.75" customHeight="1">
      <c r="A95" s="38" t="s">
        <v>75</v>
      </c>
      <c r="B95" s="68" t="s">
        <v>407</v>
      </c>
      <c r="C95" s="41" t="s">
        <v>48</v>
      </c>
      <c r="D95" s="41"/>
      <c r="E95" s="42"/>
      <c r="F95" s="41"/>
      <c r="G95" s="62">
        <f aca="true" t="shared" si="78" ref="G95:M95">G96+G113+G128+G102</f>
        <v>1789.5</v>
      </c>
      <c r="H95" s="62">
        <f t="shared" si="78"/>
        <v>3194.2</v>
      </c>
      <c r="I95" s="62">
        <f t="shared" si="78"/>
        <v>4983.7</v>
      </c>
      <c r="J95" s="62">
        <f t="shared" si="78"/>
        <v>0</v>
      </c>
      <c r="K95" s="62">
        <f t="shared" si="78"/>
        <v>4983.7</v>
      </c>
      <c r="L95" s="62">
        <f t="shared" si="78"/>
        <v>0</v>
      </c>
      <c r="M95" s="62">
        <f t="shared" si="78"/>
        <v>4983.7</v>
      </c>
      <c r="N95" s="62">
        <f aca="true" t="shared" si="79" ref="N95:S95">N96+N113+N128+N102</f>
        <v>361.17605000000003</v>
      </c>
      <c r="O95" s="62">
        <f t="shared" si="79"/>
        <v>5344.87605</v>
      </c>
      <c r="P95" s="62">
        <f t="shared" si="79"/>
        <v>0</v>
      </c>
      <c r="Q95" s="62">
        <f t="shared" si="79"/>
        <v>5344.87605</v>
      </c>
      <c r="R95" s="62">
        <f t="shared" si="79"/>
        <v>0</v>
      </c>
      <c r="S95" s="62">
        <f t="shared" si="79"/>
        <v>5344.87605</v>
      </c>
      <c r="T95" s="62">
        <f aca="true" t="shared" si="80" ref="T95:Y95">T96+T113+T128+T102</f>
        <v>0</v>
      </c>
      <c r="U95" s="62">
        <f t="shared" si="80"/>
        <v>5344.87605</v>
      </c>
      <c r="V95" s="62">
        <f t="shared" si="80"/>
        <v>0</v>
      </c>
      <c r="W95" s="62">
        <f t="shared" si="80"/>
        <v>5344.87605</v>
      </c>
      <c r="X95" s="62">
        <f t="shared" si="80"/>
        <v>0</v>
      </c>
      <c r="Y95" s="62">
        <f t="shared" si="80"/>
        <v>5344.87605</v>
      </c>
    </row>
    <row r="96" spans="1:25" s="19" customFormat="1" ht="15" customHeight="1">
      <c r="A96" s="143" t="s">
        <v>56</v>
      </c>
      <c r="B96" s="68" t="s">
        <v>407</v>
      </c>
      <c r="C96" s="64" t="s">
        <v>48</v>
      </c>
      <c r="D96" s="64" t="s">
        <v>51</v>
      </c>
      <c r="E96" s="119"/>
      <c r="F96" s="64"/>
      <c r="G96" s="65">
        <f aca="true" t="shared" si="81" ref="G96:X100">G97</f>
        <v>32.5</v>
      </c>
      <c r="H96" s="65">
        <f t="shared" si="81"/>
        <v>0</v>
      </c>
      <c r="I96" s="65">
        <f t="shared" si="81"/>
        <v>32.5</v>
      </c>
      <c r="J96" s="65">
        <f t="shared" si="81"/>
        <v>0</v>
      </c>
      <c r="K96" s="65">
        <f t="shared" si="81"/>
        <v>32.5</v>
      </c>
      <c r="L96" s="65">
        <f t="shared" si="81"/>
        <v>0</v>
      </c>
      <c r="M96" s="65">
        <f t="shared" si="81"/>
        <v>32.5</v>
      </c>
      <c r="N96" s="65">
        <f t="shared" si="81"/>
        <v>0</v>
      </c>
      <c r="O96" s="65">
        <f t="shared" si="81"/>
        <v>32.5</v>
      </c>
      <c r="P96" s="65">
        <f t="shared" si="81"/>
        <v>0</v>
      </c>
      <c r="Q96" s="65">
        <f t="shared" si="81"/>
        <v>32.5</v>
      </c>
      <c r="R96" s="65">
        <f t="shared" si="81"/>
        <v>0</v>
      </c>
      <c r="S96" s="65">
        <f t="shared" si="81"/>
        <v>32.5</v>
      </c>
      <c r="T96" s="65">
        <f t="shared" si="81"/>
        <v>0</v>
      </c>
      <c r="U96" s="65">
        <f t="shared" si="81"/>
        <v>32.5</v>
      </c>
      <c r="V96" s="65">
        <f t="shared" si="81"/>
        <v>0</v>
      </c>
      <c r="W96" s="65">
        <f aca="true" t="shared" si="82" ref="V96:Y100">W97</f>
        <v>32.5</v>
      </c>
      <c r="X96" s="65">
        <f t="shared" si="81"/>
        <v>0</v>
      </c>
      <c r="Y96" s="65">
        <f t="shared" si="82"/>
        <v>32.5</v>
      </c>
    </row>
    <row r="97" spans="1:25" s="95" customFormat="1" ht="29.25" customHeight="1">
      <c r="A97" s="131" t="s">
        <v>3</v>
      </c>
      <c r="B97" s="106" t="s">
        <v>407</v>
      </c>
      <c r="C97" s="137" t="s">
        <v>48</v>
      </c>
      <c r="D97" s="137" t="s">
        <v>51</v>
      </c>
      <c r="E97" s="108" t="s">
        <v>378</v>
      </c>
      <c r="F97" s="144"/>
      <c r="G97" s="93">
        <f t="shared" si="81"/>
        <v>32.5</v>
      </c>
      <c r="H97" s="93">
        <f t="shared" si="81"/>
        <v>0</v>
      </c>
      <c r="I97" s="93">
        <f t="shared" si="81"/>
        <v>32.5</v>
      </c>
      <c r="J97" s="93">
        <f t="shared" si="81"/>
        <v>0</v>
      </c>
      <c r="K97" s="93">
        <f t="shared" si="81"/>
        <v>32.5</v>
      </c>
      <c r="L97" s="93">
        <f t="shared" si="81"/>
        <v>0</v>
      </c>
      <c r="M97" s="93">
        <f t="shared" si="81"/>
        <v>32.5</v>
      </c>
      <c r="N97" s="93">
        <f t="shared" si="81"/>
        <v>0</v>
      </c>
      <c r="O97" s="93">
        <f t="shared" si="81"/>
        <v>32.5</v>
      </c>
      <c r="P97" s="93">
        <f t="shared" si="81"/>
        <v>0</v>
      </c>
      <c r="Q97" s="93">
        <f t="shared" si="81"/>
        <v>32.5</v>
      </c>
      <c r="R97" s="93">
        <f t="shared" si="81"/>
        <v>0</v>
      </c>
      <c r="S97" s="93">
        <f t="shared" si="81"/>
        <v>32.5</v>
      </c>
      <c r="T97" s="93">
        <f t="shared" si="81"/>
        <v>0</v>
      </c>
      <c r="U97" s="93">
        <f t="shared" si="81"/>
        <v>32.5</v>
      </c>
      <c r="V97" s="93">
        <f t="shared" si="82"/>
        <v>0</v>
      </c>
      <c r="W97" s="93">
        <f t="shared" si="82"/>
        <v>32.5</v>
      </c>
      <c r="X97" s="93">
        <f t="shared" si="82"/>
        <v>0</v>
      </c>
      <c r="Y97" s="93">
        <f t="shared" si="82"/>
        <v>32.5</v>
      </c>
    </row>
    <row r="98" spans="1:25" s="6" customFormat="1" ht="52.5" customHeight="1">
      <c r="A98" s="79" t="s">
        <v>440</v>
      </c>
      <c r="B98" s="77" t="s">
        <v>407</v>
      </c>
      <c r="C98" s="78" t="s">
        <v>48</v>
      </c>
      <c r="D98" s="78" t="s">
        <v>51</v>
      </c>
      <c r="E98" s="81" t="s">
        <v>384</v>
      </c>
      <c r="F98" s="78"/>
      <c r="G98" s="91">
        <f t="shared" si="81"/>
        <v>32.5</v>
      </c>
      <c r="H98" s="91">
        <f t="shared" si="81"/>
        <v>0</v>
      </c>
      <c r="I98" s="91">
        <f t="shared" si="81"/>
        <v>32.5</v>
      </c>
      <c r="J98" s="91">
        <f t="shared" si="81"/>
        <v>0</v>
      </c>
      <c r="K98" s="91">
        <f t="shared" si="81"/>
        <v>32.5</v>
      </c>
      <c r="L98" s="91">
        <f t="shared" si="81"/>
        <v>0</v>
      </c>
      <c r="M98" s="91">
        <f t="shared" si="81"/>
        <v>32.5</v>
      </c>
      <c r="N98" s="91">
        <f t="shared" si="81"/>
        <v>0</v>
      </c>
      <c r="O98" s="91">
        <f t="shared" si="81"/>
        <v>32.5</v>
      </c>
      <c r="P98" s="91">
        <f t="shared" si="81"/>
        <v>0</v>
      </c>
      <c r="Q98" s="91">
        <f t="shared" si="81"/>
        <v>32.5</v>
      </c>
      <c r="R98" s="91">
        <f t="shared" si="81"/>
        <v>0</v>
      </c>
      <c r="S98" s="91">
        <f t="shared" si="81"/>
        <v>32.5</v>
      </c>
      <c r="T98" s="91">
        <f t="shared" si="81"/>
        <v>0</v>
      </c>
      <c r="U98" s="91">
        <f t="shared" si="81"/>
        <v>32.5</v>
      </c>
      <c r="V98" s="91">
        <f t="shared" si="82"/>
        <v>0</v>
      </c>
      <c r="W98" s="91">
        <f t="shared" si="82"/>
        <v>32.5</v>
      </c>
      <c r="X98" s="91">
        <f t="shared" si="82"/>
        <v>0</v>
      </c>
      <c r="Y98" s="91">
        <f t="shared" si="82"/>
        <v>32.5</v>
      </c>
    </row>
    <row r="99" spans="1:25" s="6" customFormat="1" ht="27.75" customHeight="1">
      <c r="A99" s="46" t="s">
        <v>457</v>
      </c>
      <c r="B99" s="69" t="s">
        <v>407</v>
      </c>
      <c r="C99" s="34" t="s">
        <v>48</v>
      </c>
      <c r="D99" s="34" t="s">
        <v>51</v>
      </c>
      <c r="E99" s="42" t="s">
        <v>384</v>
      </c>
      <c r="F99" s="47" t="s">
        <v>458</v>
      </c>
      <c r="G99" s="91">
        <f t="shared" si="81"/>
        <v>32.5</v>
      </c>
      <c r="H99" s="91">
        <f t="shared" si="81"/>
        <v>0</v>
      </c>
      <c r="I99" s="75">
        <f t="shared" si="81"/>
        <v>32.5</v>
      </c>
      <c r="J99" s="91">
        <f t="shared" si="81"/>
        <v>0</v>
      </c>
      <c r="K99" s="75">
        <f t="shared" si="81"/>
        <v>32.5</v>
      </c>
      <c r="L99" s="91">
        <f t="shared" si="81"/>
        <v>0</v>
      </c>
      <c r="M99" s="75">
        <f t="shared" si="81"/>
        <v>32.5</v>
      </c>
      <c r="N99" s="91">
        <f t="shared" si="81"/>
        <v>0</v>
      </c>
      <c r="O99" s="75">
        <f t="shared" si="81"/>
        <v>32.5</v>
      </c>
      <c r="P99" s="91">
        <f t="shared" si="81"/>
        <v>0</v>
      </c>
      <c r="Q99" s="75">
        <f t="shared" si="81"/>
        <v>32.5</v>
      </c>
      <c r="R99" s="91">
        <f t="shared" si="81"/>
        <v>0</v>
      </c>
      <c r="S99" s="75">
        <f t="shared" si="81"/>
        <v>32.5</v>
      </c>
      <c r="T99" s="91">
        <f t="shared" si="81"/>
        <v>0</v>
      </c>
      <c r="U99" s="75">
        <f t="shared" si="81"/>
        <v>32.5</v>
      </c>
      <c r="V99" s="91">
        <f t="shared" si="82"/>
        <v>0</v>
      </c>
      <c r="W99" s="75">
        <f t="shared" si="82"/>
        <v>32.5</v>
      </c>
      <c r="X99" s="91">
        <f t="shared" si="82"/>
        <v>0</v>
      </c>
      <c r="Y99" s="75">
        <f t="shared" si="82"/>
        <v>32.5</v>
      </c>
    </row>
    <row r="100" spans="1:25" s="6" customFormat="1" ht="27" customHeight="1">
      <c r="A100" s="33" t="s">
        <v>459</v>
      </c>
      <c r="B100" s="69" t="s">
        <v>407</v>
      </c>
      <c r="C100" s="34" t="s">
        <v>48</v>
      </c>
      <c r="D100" s="34" t="s">
        <v>51</v>
      </c>
      <c r="E100" s="42" t="s">
        <v>384</v>
      </c>
      <c r="F100" s="47" t="s">
        <v>425</v>
      </c>
      <c r="G100" s="91">
        <f t="shared" si="81"/>
        <v>32.5</v>
      </c>
      <c r="H100" s="91">
        <f t="shared" si="81"/>
        <v>0</v>
      </c>
      <c r="I100" s="75">
        <f t="shared" si="81"/>
        <v>32.5</v>
      </c>
      <c r="J100" s="91">
        <f t="shared" si="81"/>
        <v>0</v>
      </c>
      <c r="K100" s="75">
        <f t="shared" si="81"/>
        <v>32.5</v>
      </c>
      <c r="L100" s="91">
        <f t="shared" si="81"/>
        <v>0</v>
      </c>
      <c r="M100" s="75">
        <f t="shared" si="81"/>
        <v>32.5</v>
      </c>
      <c r="N100" s="91">
        <f t="shared" si="81"/>
        <v>0</v>
      </c>
      <c r="O100" s="75">
        <f t="shared" si="81"/>
        <v>32.5</v>
      </c>
      <c r="P100" s="91">
        <f t="shared" si="81"/>
        <v>0</v>
      </c>
      <c r="Q100" s="75">
        <f t="shared" si="81"/>
        <v>32.5</v>
      </c>
      <c r="R100" s="91">
        <f t="shared" si="81"/>
        <v>0</v>
      </c>
      <c r="S100" s="75">
        <f t="shared" si="81"/>
        <v>32.5</v>
      </c>
      <c r="T100" s="91">
        <f t="shared" si="81"/>
        <v>0</v>
      </c>
      <c r="U100" s="75">
        <f t="shared" si="81"/>
        <v>32.5</v>
      </c>
      <c r="V100" s="91">
        <f t="shared" si="82"/>
        <v>0</v>
      </c>
      <c r="W100" s="75">
        <f t="shared" si="82"/>
        <v>32.5</v>
      </c>
      <c r="X100" s="91">
        <f t="shared" si="82"/>
        <v>0</v>
      </c>
      <c r="Y100" s="75">
        <f t="shared" si="82"/>
        <v>32.5</v>
      </c>
    </row>
    <row r="101" spans="1:25" ht="25.5" customHeight="1" hidden="1">
      <c r="A101" s="128" t="s">
        <v>334</v>
      </c>
      <c r="B101" s="69" t="s">
        <v>407</v>
      </c>
      <c r="C101" s="127" t="s">
        <v>48</v>
      </c>
      <c r="D101" s="127" t="s">
        <v>51</v>
      </c>
      <c r="E101" s="118" t="s">
        <v>384</v>
      </c>
      <c r="F101" s="127" t="s">
        <v>65</v>
      </c>
      <c r="G101" s="57">
        <v>32.5</v>
      </c>
      <c r="H101" s="57"/>
      <c r="I101" s="57">
        <f>G101+H101</f>
        <v>32.5</v>
      </c>
      <c r="J101" s="57"/>
      <c r="K101" s="57">
        <f>I101+J101</f>
        <v>32.5</v>
      </c>
      <c r="L101" s="57"/>
      <c r="M101" s="57">
        <f>K101+L101</f>
        <v>32.5</v>
      </c>
      <c r="N101" s="57"/>
      <c r="O101" s="57">
        <f>M101+N101</f>
        <v>32.5</v>
      </c>
      <c r="P101" s="57"/>
      <c r="Q101" s="57">
        <f>O101+P101</f>
        <v>32.5</v>
      </c>
      <c r="R101" s="57"/>
      <c r="S101" s="57">
        <f>Q101+R101</f>
        <v>32.5</v>
      </c>
      <c r="T101" s="57"/>
      <c r="U101" s="57">
        <f>S101+T101</f>
        <v>32.5</v>
      </c>
      <c r="V101" s="57"/>
      <c r="W101" s="57">
        <f>U101+V101</f>
        <v>32.5</v>
      </c>
      <c r="X101" s="57"/>
      <c r="Y101" s="57">
        <f>W101+X101</f>
        <v>32.5</v>
      </c>
    </row>
    <row r="102" spans="1:25" s="19" customFormat="1" ht="16.5" customHeight="1">
      <c r="A102" s="203" t="s">
        <v>358</v>
      </c>
      <c r="B102" s="68" t="s">
        <v>407</v>
      </c>
      <c r="C102" s="64" t="s">
        <v>48</v>
      </c>
      <c r="D102" s="64" t="s">
        <v>357</v>
      </c>
      <c r="E102" s="204"/>
      <c r="F102" s="64"/>
      <c r="G102" s="65">
        <f aca="true" t="shared" si="83" ref="G102:X103">G103</f>
        <v>0</v>
      </c>
      <c r="H102" s="65">
        <f t="shared" si="83"/>
        <v>3194.2</v>
      </c>
      <c r="I102" s="65">
        <f t="shared" si="83"/>
        <v>3194.2</v>
      </c>
      <c r="J102" s="65">
        <f t="shared" si="83"/>
        <v>0</v>
      </c>
      <c r="K102" s="65">
        <f t="shared" si="83"/>
        <v>3194.2</v>
      </c>
      <c r="L102" s="65">
        <f t="shared" si="83"/>
        <v>0</v>
      </c>
      <c r="M102" s="65">
        <f t="shared" si="83"/>
        <v>3194.2</v>
      </c>
      <c r="N102" s="65">
        <f t="shared" si="83"/>
        <v>-300</v>
      </c>
      <c r="O102" s="65">
        <f t="shared" si="83"/>
        <v>2894.2</v>
      </c>
      <c r="P102" s="65">
        <f t="shared" si="83"/>
        <v>0</v>
      </c>
      <c r="Q102" s="65">
        <f t="shared" si="83"/>
        <v>2894.2</v>
      </c>
      <c r="R102" s="65">
        <f t="shared" si="83"/>
        <v>0</v>
      </c>
      <c r="S102" s="65">
        <f t="shared" si="83"/>
        <v>2894.2</v>
      </c>
      <c r="T102" s="65">
        <f t="shared" si="83"/>
        <v>0</v>
      </c>
      <c r="U102" s="65">
        <f t="shared" si="83"/>
        <v>2894.2</v>
      </c>
      <c r="V102" s="65">
        <f t="shared" si="83"/>
        <v>0</v>
      </c>
      <c r="W102" s="65">
        <f>W103</f>
        <v>2894.2</v>
      </c>
      <c r="X102" s="65">
        <f t="shared" si="83"/>
        <v>0</v>
      </c>
      <c r="Y102" s="65">
        <f>Y103</f>
        <v>2894.2</v>
      </c>
    </row>
    <row r="103" spans="1:25" s="6" customFormat="1" ht="30.75" customHeight="1">
      <c r="A103" s="208" t="s">
        <v>360</v>
      </c>
      <c r="B103" s="106" t="s">
        <v>407</v>
      </c>
      <c r="C103" s="92" t="s">
        <v>48</v>
      </c>
      <c r="D103" s="92" t="s">
        <v>357</v>
      </c>
      <c r="E103" s="155" t="s">
        <v>359</v>
      </c>
      <c r="F103" s="92"/>
      <c r="G103" s="65">
        <f t="shared" si="83"/>
        <v>0</v>
      </c>
      <c r="H103" s="65">
        <f t="shared" si="83"/>
        <v>3194.2</v>
      </c>
      <c r="I103" s="93">
        <f t="shared" si="83"/>
        <v>3194.2</v>
      </c>
      <c r="J103" s="65">
        <f t="shared" si="83"/>
        <v>0</v>
      </c>
      <c r="K103" s="93">
        <f t="shared" si="83"/>
        <v>3194.2</v>
      </c>
      <c r="L103" s="65">
        <f t="shared" si="83"/>
        <v>0</v>
      </c>
      <c r="M103" s="93">
        <f t="shared" si="83"/>
        <v>3194.2</v>
      </c>
      <c r="N103" s="65">
        <f t="shared" si="83"/>
        <v>-300</v>
      </c>
      <c r="O103" s="93">
        <f t="shared" si="83"/>
        <v>2894.2</v>
      </c>
      <c r="P103" s="65">
        <f t="shared" si="83"/>
        <v>0</v>
      </c>
      <c r="Q103" s="93">
        <f t="shared" si="83"/>
        <v>2894.2</v>
      </c>
      <c r="R103" s="65">
        <f t="shared" si="83"/>
        <v>0</v>
      </c>
      <c r="S103" s="93">
        <f t="shared" si="83"/>
        <v>2894.2</v>
      </c>
      <c r="T103" s="65">
        <f t="shared" si="83"/>
        <v>0</v>
      </c>
      <c r="U103" s="93">
        <f t="shared" si="83"/>
        <v>2894.2</v>
      </c>
      <c r="V103" s="65">
        <f>V104</f>
        <v>0</v>
      </c>
      <c r="W103" s="93">
        <f>W104</f>
        <v>2894.2</v>
      </c>
      <c r="X103" s="65">
        <f>X104</f>
        <v>0</v>
      </c>
      <c r="Y103" s="93">
        <f>Y104</f>
        <v>2894.2</v>
      </c>
    </row>
    <row r="104" spans="1:25" ht="40.5" customHeight="1">
      <c r="A104" s="205" t="s">
        <v>362</v>
      </c>
      <c r="B104" s="69" t="s">
        <v>407</v>
      </c>
      <c r="C104" s="34" t="s">
        <v>48</v>
      </c>
      <c r="D104" s="34" t="s">
        <v>357</v>
      </c>
      <c r="E104" s="84" t="s">
        <v>361</v>
      </c>
      <c r="F104" s="34"/>
      <c r="G104" s="57">
        <f aca="true" t="shared" si="84" ref="G104:M104">G105+G109</f>
        <v>0</v>
      </c>
      <c r="H104" s="57">
        <f t="shared" si="84"/>
        <v>3194.2</v>
      </c>
      <c r="I104" s="57">
        <f t="shared" si="84"/>
        <v>3194.2</v>
      </c>
      <c r="J104" s="57">
        <f t="shared" si="84"/>
        <v>0</v>
      </c>
      <c r="K104" s="57">
        <f t="shared" si="84"/>
        <v>3194.2</v>
      </c>
      <c r="L104" s="57">
        <f t="shared" si="84"/>
        <v>0</v>
      </c>
      <c r="M104" s="57">
        <f t="shared" si="84"/>
        <v>3194.2</v>
      </c>
      <c r="N104" s="57">
        <f aca="true" t="shared" si="85" ref="N104:S104">N105+N109</f>
        <v>-300</v>
      </c>
      <c r="O104" s="57">
        <f t="shared" si="85"/>
        <v>2894.2</v>
      </c>
      <c r="P104" s="57">
        <f t="shared" si="85"/>
        <v>0</v>
      </c>
      <c r="Q104" s="57">
        <f t="shared" si="85"/>
        <v>2894.2</v>
      </c>
      <c r="R104" s="57">
        <f t="shared" si="85"/>
        <v>0</v>
      </c>
      <c r="S104" s="57">
        <f t="shared" si="85"/>
        <v>2894.2</v>
      </c>
      <c r="T104" s="57">
        <f aca="true" t="shared" si="86" ref="T104:Y104">T105+T109</f>
        <v>0</v>
      </c>
      <c r="U104" s="57">
        <f t="shared" si="86"/>
        <v>2894.2</v>
      </c>
      <c r="V104" s="57">
        <f t="shared" si="86"/>
        <v>0</v>
      </c>
      <c r="W104" s="57">
        <f t="shared" si="86"/>
        <v>2894.2</v>
      </c>
      <c r="X104" s="57">
        <f t="shared" si="86"/>
        <v>0</v>
      </c>
      <c r="Y104" s="57">
        <f t="shared" si="86"/>
        <v>2894.2</v>
      </c>
    </row>
    <row r="105" spans="1:25" ht="15.75" customHeight="1">
      <c r="A105" s="205" t="s">
        <v>364</v>
      </c>
      <c r="B105" s="69" t="s">
        <v>407</v>
      </c>
      <c r="C105" s="34" t="s">
        <v>48</v>
      </c>
      <c r="D105" s="34" t="s">
        <v>357</v>
      </c>
      <c r="E105" s="84" t="s">
        <v>363</v>
      </c>
      <c r="F105" s="34"/>
      <c r="G105" s="57">
        <f>G106</f>
        <v>0</v>
      </c>
      <c r="H105" s="57">
        <f aca="true" t="shared" si="87" ref="H105:X107">H106</f>
        <v>3178.2</v>
      </c>
      <c r="I105" s="57">
        <f t="shared" si="87"/>
        <v>3178.2</v>
      </c>
      <c r="J105" s="57">
        <f t="shared" si="87"/>
        <v>0</v>
      </c>
      <c r="K105" s="57">
        <f t="shared" si="87"/>
        <v>3178.2</v>
      </c>
      <c r="L105" s="57">
        <f t="shared" si="87"/>
        <v>0</v>
      </c>
      <c r="M105" s="57">
        <f t="shared" si="87"/>
        <v>3178.2</v>
      </c>
      <c r="N105" s="57">
        <f t="shared" si="87"/>
        <v>-298.5</v>
      </c>
      <c r="O105" s="57">
        <f t="shared" si="87"/>
        <v>2879.7</v>
      </c>
      <c r="P105" s="57">
        <f t="shared" si="87"/>
        <v>0</v>
      </c>
      <c r="Q105" s="57">
        <f t="shared" si="87"/>
        <v>2879.7</v>
      </c>
      <c r="R105" s="57">
        <f t="shared" si="87"/>
        <v>0</v>
      </c>
      <c r="S105" s="57">
        <f t="shared" si="87"/>
        <v>2879.7</v>
      </c>
      <c r="T105" s="57">
        <f t="shared" si="87"/>
        <v>0</v>
      </c>
      <c r="U105" s="57">
        <f t="shared" si="87"/>
        <v>2879.7</v>
      </c>
      <c r="V105" s="57">
        <f t="shared" si="87"/>
        <v>0</v>
      </c>
      <c r="W105" s="57">
        <f t="shared" si="87"/>
        <v>2879.7</v>
      </c>
      <c r="X105" s="57">
        <f t="shared" si="87"/>
        <v>0</v>
      </c>
      <c r="Y105" s="57">
        <f aca="true" t="shared" si="88" ref="X105:Y107">Y106</f>
        <v>2879.7</v>
      </c>
    </row>
    <row r="106" spans="1:25" ht="27.75" customHeight="1">
      <c r="A106" s="46" t="s">
        <v>457</v>
      </c>
      <c r="B106" s="69" t="s">
        <v>407</v>
      </c>
      <c r="C106" s="34" t="s">
        <v>48</v>
      </c>
      <c r="D106" s="34" t="s">
        <v>357</v>
      </c>
      <c r="E106" s="84" t="s">
        <v>363</v>
      </c>
      <c r="F106" s="34" t="s">
        <v>458</v>
      </c>
      <c r="G106" s="57">
        <f>G107</f>
        <v>0</v>
      </c>
      <c r="H106" s="57">
        <f t="shared" si="87"/>
        <v>3178.2</v>
      </c>
      <c r="I106" s="57">
        <f t="shared" si="87"/>
        <v>3178.2</v>
      </c>
      <c r="J106" s="57">
        <f t="shared" si="87"/>
        <v>0</v>
      </c>
      <c r="K106" s="57">
        <f t="shared" si="87"/>
        <v>3178.2</v>
      </c>
      <c r="L106" s="57">
        <f t="shared" si="87"/>
        <v>0</v>
      </c>
      <c r="M106" s="57">
        <f t="shared" si="87"/>
        <v>3178.2</v>
      </c>
      <c r="N106" s="57">
        <f t="shared" si="87"/>
        <v>-298.5</v>
      </c>
      <c r="O106" s="57">
        <f t="shared" si="87"/>
        <v>2879.7</v>
      </c>
      <c r="P106" s="57">
        <f t="shared" si="87"/>
        <v>0</v>
      </c>
      <c r="Q106" s="57">
        <f t="shared" si="87"/>
        <v>2879.7</v>
      </c>
      <c r="R106" s="57">
        <f t="shared" si="87"/>
        <v>0</v>
      </c>
      <c r="S106" s="57">
        <f t="shared" si="87"/>
        <v>2879.7</v>
      </c>
      <c r="T106" s="57">
        <f t="shared" si="87"/>
        <v>0</v>
      </c>
      <c r="U106" s="57">
        <f t="shared" si="87"/>
        <v>2879.7</v>
      </c>
      <c r="V106" s="57">
        <f t="shared" si="87"/>
        <v>0</v>
      </c>
      <c r="W106" s="57">
        <f t="shared" si="87"/>
        <v>2879.7</v>
      </c>
      <c r="X106" s="57">
        <f t="shared" si="88"/>
        <v>0</v>
      </c>
      <c r="Y106" s="57">
        <f t="shared" si="88"/>
        <v>2879.7</v>
      </c>
    </row>
    <row r="107" spans="1:25" ht="27" customHeight="1">
      <c r="A107" s="33" t="s">
        <v>459</v>
      </c>
      <c r="B107" s="69" t="s">
        <v>407</v>
      </c>
      <c r="C107" s="34" t="s">
        <v>48</v>
      </c>
      <c r="D107" s="34" t="s">
        <v>357</v>
      </c>
      <c r="E107" s="84" t="s">
        <v>363</v>
      </c>
      <c r="F107" s="34" t="s">
        <v>425</v>
      </c>
      <c r="G107" s="57">
        <f>G108</f>
        <v>0</v>
      </c>
      <c r="H107" s="57">
        <f t="shared" si="87"/>
        <v>3178.2</v>
      </c>
      <c r="I107" s="57">
        <f t="shared" si="87"/>
        <v>3178.2</v>
      </c>
      <c r="J107" s="57">
        <f t="shared" si="87"/>
        <v>0</v>
      </c>
      <c r="K107" s="57">
        <f t="shared" si="87"/>
        <v>3178.2</v>
      </c>
      <c r="L107" s="57">
        <f t="shared" si="87"/>
        <v>0</v>
      </c>
      <c r="M107" s="57">
        <f t="shared" si="87"/>
        <v>3178.2</v>
      </c>
      <c r="N107" s="57">
        <f t="shared" si="87"/>
        <v>-298.5</v>
      </c>
      <c r="O107" s="57">
        <f t="shared" si="87"/>
        <v>2879.7</v>
      </c>
      <c r="P107" s="57">
        <f t="shared" si="87"/>
        <v>0</v>
      </c>
      <c r="Q107" s="57">
        <f t="shared" si="87"/>
        <v>2879.7</v>
      </c>
      <c r="R107" s="57">
        <f t="shared" si="87"/>
        <v>0</v>
      </c>
      <c r="S107" s="57">
        <f t="shared" si="87"/>
        <v>2879.7</v>
      </c>
      <c r="T107" s="57">
        <f t="shared" si="87"/>
        <v>0</v>
      </c>
      <c r="U107" s="57">
        <f t="shared" si="87"/>
        <v>2879.7</v>
      </c>
      <c r="V107" s="57">
        <f t="shared" si="87"/>
        <v>0</v>
      </c>
      <c r="W107" s="57">
        <f t="shared" si="87"/>
        <v>2879.7</v>
      </c>
      <c r="X107" s="57">
        <f t="shared" si="88"/>
        <v>0</v>
      </c>
      <c r="Y107" s="57">
        <f t="shared" si="88"/>
        <v>2879.7</v>
      </c>
    </row>
    <row r="108" spans="1:25" ht="30" customHeight="1" hidden="1">
      <c r="A108" s="128" t="s">
        <v>334</v>
      </c>
      <c r="B108" s="116" t="s">
        <v>407</v>
      </c>
      <c r="C108" s="127" t="s">
        <v>48</v>
      </c>
      <c r="D108" s="127" t="s">
        <v>357</v>
      </c>
      <c r="E108" s="118" t="s">
        <v>363</v>
      </c>
      <c r="F108" s="127" t="s">
        <v>65</v>
      </c>
      <c r="G108" s="57"/>
      <c r="H108" s="57">
        <v>3178.2</v>
      </c>
      <c r="I108" s="210">
        <f>G108+H108</f>
        <v>3178.2</v>
      </c>
      <c r="J108" s="210"/>
      <c r="K108" s="210">
        <f>I108+J108</f>
        <v>3178.2</v>
      </c>
      <c r="L108" s="210"/>
      <c r="M108" s="210">
        <f>K108+L108</f>
        <v>3178.2</v>
      </c>
      <c r="N108" s="210">
        <v>-298.5</v>
      </c>
      <c r="O108" s="210">
        <f>M108+N108</f>
        <v>2879.7</v>
      </c>
      <c r="P108" s="210"/>
      <c r="Q108" s="210">
        <f>O108+P108</f>
        <v>2879.7</v>
      </c>
      <c r="R108" s="210"/>
      <c r="S108" s="210">
        <f>Q108+R108</f>
        <v>2879.7</v>
      </c>
      <c r="T108" s="210"/>
      <c r="U108" s="210">
        <f>S108+T108</f>
        <v>2879.7</v>
      </c>
      <c r="V108" s="210"/>
      <c r="W108" s="210">
        <f>U108+V108</f>
        <v>2879.7</v>
      </c>
      <c r="X108" s="210"/>
      <c r="Y108" s="210">
        <f>W108+X108</f>
        <v>2879.7</v>
      </c>
    </row>
    <row r="109" spans="1:25" ht="66" customHeight="1">
      <c r="A109" s="207" t="s">
        <v>366</v>
      </c>
      <c r="B109" s="69" t="s">
        <v>407</v>
      </c>
      <c r="C109" s="34" t="s">
        <v>48</v>
      </c>
      <c r="D109" s="34" t="s">
        <v>357</v>
      </c>
      <c r="E109" s="84" t="s">
        <v>365</v>
      </c>
      <c r="F109" s="34"/>
      <c r="G109" s="57">
        <f>G110</f>
        <v>0</v>
      </c>
      <c r="H109" s="57">
        <f aca="true" t="shared" si="89" ref="H109:X111">H110</f>
        <v>16</v>
      </c>
      <c r="I109" s="57">
        <f t="shared" si="89"/>
        <v>16</v>
      </c>
      <c r="J109" s="57">
        <f t="shared" si="89"/>
        <v>0</v>
      </c>
      <c r="K109" s="57">
        <f t="shared" si="89"/>
        <v>16</v>
      </c>
      <c r="L109" s="57">
        <f t="shared" si="89"/>
        <v>0</v>
      </c>
      <c r="M109" s="57">
        <f t="shared" si="89"/>
        <v>16</v>
      </c>
      <c r="N109" s="57">
        <f t="shared" si="89"/>
        <v>-1.5</v>
      </c>
      <c r="O109" s="57">
        <f t="shared" si="89"/>
        <v>14.5</v>
      </c>
      <c r="P109" s="57">
        <f t="shared" si="89"/>
        <v>0</v>
      </c>
      <c r="Q109" s="57">
        <f t="shared" si="89"/>
        <v>14.5</v>
      </c>
      <c r="R109" s="57">
        <f t="shared" si="89"/>
        <v>0</v>
      </c>
      <c r="S109" s="57">
        <f t="shared" si="89"/>
        <v>14.5</v>
      </c>
      <c r="T109" s="57">
        <f t="shared" si="89"/>
        <v>0</v>
      </c>
      <c r="U109" s="57">
        <f t="shared" si="89"/>
        <v>14.5</v>
      </c>
      <c r="V109" s="57">
        <f t="shared" si="89"/>
        <v>0</v>
      </c>
      <c r="W109" s="57">
        <f t="shared" si="89"/>
        <v>14.5</v>
      </c>
      <c r="X109" s="57">
        <f t="shared" si="89"/>
        <v>0</v>
      </c>
      <c r="Y109" s="57">
        <f aca="true" t="shared" si="90" ref="X109:Y111">Y110</f>
        <v>14.5</v>
      </c>
    </row>
    <row r="110" spans="1:25" ht="31.5" customHeight="1">
      <c r="A110" s="46" t="s">
        <v>457</v>
      </c>
      <c r="B110" s="69" t="s">
        <v>407</v>
      </c>
      <c r="C110" s="34" t="s">
        <v>48</v>
      </c>
      <c r="D110" s="34" t="s">
        <v>357</v>
      </c>
      <c r="E110" s="84" t="s">
        <v>365</v>
      </c>
      <c r="F110" s="34" t="s">
        <v>458</v>
      </c>
      <c r="G110" s="57">
        <f>G111</f>
        <v>0</v>
      </c>
      <c r="H110" s="57">
        <f t="shared" si="89"/>
        <v>16</v>
      </c>
      <c r="I110" s="57">
        <f t="shared" si="89"/>
        <v>16</v>
      </c>
      <c r="J110" s="57">
        <f t="shared" si="89"/>
        <v>0</v>
      </c>
      <c r="K110" s="57">
        <f t="shared" si="89"/>
        <v>16</v>
      </c>
      <c r="L110" s="57">
        <f t="shared" si="89"/>
        <v>0</v>
      </c>
      <c r="M110" s="57">
        <f t="shared" si="89"/>
        <v>16</v>
      </c>
      <c r="N110" s="57">
        <f t="shared" si="89"/>
        <v>-1.5</v>
      </c>
      <c r="O110" s="57">
        <f t="shared" si="89"/>
        <v>14.5</v>
      </c>
      <c r="P110" s="57">
        <f t="shared" si="89"/>
        <v>0</v>
      </c>
      <c r="Q110" s="57">
        <f t="shared" si="89"/>
        <v>14.5</v>
      </c>
      <c r="R110" s="57">
        <f t="shared" si="89"/>
        <v>0</v>
      </c>
      <c r="S110" s="57">
        <f t="shared" si="89"/>
        <v>14.5</v>
      </c>
      <c r="T110" s="57">
        <f t="shared" si="89"/>
        <v>0</v>
      </c>
      <c r="U110" s="57">
        <f t="shared" si="89"/>
        <v>14.5</v>
      </c>
      <c r="V110" s="57">
        <f t="shared" si="89"/>
        <v>0</v>
      </c>
      <c r="W110" s="57">
        <f t="shared" si="89"/>
        <v>14.5</v>
      </c>
      <c r="X110" s="57">
        <f t="shared" si="90"/>
        <v>0</v>
      </c>
      <c r="Y110" s="57">
        <f t="shared" si="90"/>
        <v>14.5</v>
      </c>
    </row>
    <row r="111" spans="1:25" ht="30" customHeight="1">
      <c r="A111" s="33" t="s">
        <v>459</v>
      </c>
      <c r="B111" s="69" t="s">
        <v>407</v>
      </c>
      <c r="C111" s="34" t="s">
        <v>48</v>
      </c>
      <c r="D111" s="34" t="s">
        <v>357</v>
      </c>
      <c r="E111" s="84" t="s">
        <v>365</v>
      </c>
      <c r="F111" s="34" t="s">
        <v>425</v>
      </c>
      <c r="G111" s="57">
        <f>G112</f>
        <v>0</v>
      </c>
      <c r="H111" s="57">
        <f t="shared" si="89"/>
        <v>16</v>
      </c>
      <c r="I111" s="57">
        <f t="shared" si="89"/>
        <v>16</v>
      </c>
      <c r="J111" s="57">
        <f t="shared" si="89"/>
        <v>0</v>
      </c>
      <c r="K111" s="57">
        <f t="shared" si="89"/>
        <v>16</v>
      </c>
      <c r="L111" s="57">
        <f t="shared" si="89"/>
        <v>0</v>
      </c>
      <c r="M111" s="57">
        <f t="shared" si="89"/>
        <v>16</v>
      </c>
      <c r="N111" s="57">
        <f t="shared" si="89"/>
        <v>-1.5</v>
      </c>
      <c r="O111" s="57">
        <f t="shared" si="89"/>
        <v>14.5</v>
      </c>
      <c r="P111" s="57">
        <f t="shared" si="89"/>
        <v>0</v>
      </c>
      <c r="Q111" s="57">
        <f t="shared" si="89"/>
        <v>14.5</v>
      </c>
      <c r="R111" s="57">
        <f t="shared" si="89"/>
        <v>0</v>
      </c>
      <c r="S111" s="57">
        <f t="shared" si="89"/>
        <v>14.5</v>
      </c>
      <c r="T111" s="57">
        <f t="shared" si="89"/>
        <v>0</v>
      </c>
      <c r="U111" s="57">
        <f t="shared" si="89"/>
        <v>14.5</v>
      </c>
      <c r="V111" s="57">
        <f t="shared" si="89"/>
        <v>0</v>
      </c>
      <c r="W111" s="57">
        <f t="shared" si="89"/>
        <v>14.5</v>
      </c>
      <c r="X111" s="57">
        <f t="shared" si="90"/>
        <v>0</v>
      </c>
      <c r="Y111" s="57">
        <f t="shared" si="90"/>
        <v>14.5</v>
      </c>
    </row>
    <row r="112" spans="1:25" ht="29.25" customHeight="1" hidden="1">
      <c r="A112" s="128" t="s">
        <v>334</v>
      </c>
      <c r="B112" s="116" t="s">
        <v>407</v>
      </c>
      <c r="C112" s="127" t="s">
        <v>48</v>
      </c>
      <c r="D112" s="127" t="s">
        <v>357</v>
      </c>
      <c r="E112" s="118" t="s">
        <v>365</v>
      </c>
      <c r="F112" s="127" t="s">
        <v>65</v>
      </c>
      <c r="G112" s="57"/>
      <c r="H112" s="57">
        <v>16</v>
      </c>
      <c r="I112" s="210">
        <f>G112+H112</f>
        <v>16</v>
      </c>
      <c r="J112" s="210"/>
      <c r="K112" s="210">
        <f>I112+J112</f>
        <v>16</v>
      </c>
      <c r="L112" s="210"/>
      <c r="M112" s="210">
        <f>K112+L112</f>
        <v>16</v>
      </c>
      <c r="N112" s="210">
        <v>-1.5</v>
      </c>
      <c r="O112" s="210">
        <f>M112+N112</f>
        <v>14.5</v>
      </c>
      <c r="P112" s="210"/>
      <c r="Q112" s="210">
        <f>O112+P112</f>
        <v>14.5</v>
      </c>
      <c r="R112" s="210"/>
      <c r="S112" s="210">
        <f>Q112+R112</f>
        <v>14.5</v>
      </c>
      <c r="T112" s="210"/>
      <c r="U112" s="210">
        <f>S112+T112</f>
        <v>14.5</v>
      </c>
      <c r="V112" s="210"/>
      <c r="W112" s="210">
        <f>U112+V112</f>
        <v>14.5</v>
      </c>
      <c r="X112" s="210"/>
      <c r="Y112" s="210">
        <f>W112+X112</f>
        <v>14.5</v>
      </c>
    </row>
    <row r="113" spans="1:25" ht="15" customHeight="1">
      <c r="A113" s="48" t="s">
        <v>44</v>
      </c>
      <c r="B113" s="68" t="s">
        <v>407</v>
      </c>
      <c r="C113" s="64" t="s">
        <v>48</v>
      </c>
      <c r="D113" s="64" t="s">
        <v>50</v>
      </c>
      <c r="E113" s="42"/>
      <c r="F113" s="64"/>
      <c r="G113" s="65">
        <f aca="true" t="shared" si="91" ref="G113:X114">G114</f>
        <v>1753</v>
      </c>
      <c r="H113" s="65">
        <f t="shared" si="91"/>
        <v>0</v>
      </c>
      <c r="I113" s="65">
        <f t="shared" si="91"/>
        <v>1753</v>
      </c>
      <c r="J113" s="65">
        <f t="shared" si="91"/>
        <v>0</v>
      </c>
      <c r="K113" s="65">
        <f t="shared" si="91"/>
        <v>1753</v>
      </c>
      <c r="L113" s="65">
        <f t="shared" si="91"/>
        <v>0</v>
      </c>
      <c r="M113" s="65">
        <f t="shared" si="91"/>
        <v>1753</v>
      </c>
      <c r="N113" s="65">
        <f t="shared" si="91"/>
        <v>661.17605</v>
      </c>
      <c r="O113" s="237">
        <f t="shared" si="91"/>
        <v>2414.17605</v>
      </c>
      <c r="P113" s="65">
        <f t="shared" si="91"/>
        <v>0</v>
      </c>
      <c r="Q113" s="237">
        <f t="shared" si="91"/>
        <v>2414.17605</v>
      </c>
      <c r="R113" s="65">
        <f t="shared" si="91"/>
        <v>0</v>
      </c>
      <c r="S113" s="237">
        <f t="shared" si="91"/>
        <v>2414.17605</v>
      </c>
      <c r="T113" s="65">
        <f t="shared" si="91"/>
        <v>0</v>
      </c>
      <c r="U113" s="237">
        <f t="shared" si="91"/>
        <v>2414.17605</v>
      </c>
      <c r="V113" s="65">
        <f t="shared" si="91"/>
        <v>0</v>
      </c>
      <c r="W113" s="237">
        <f>W114</f>
        <v>2414.17605</v>
      </c>
      <c r="X113" s="65">
        <f t="shared" si="91"/>
        <v>0</v>
      </c>
      <c r="Y113" s="237">
        <f>Y114</f>
        <v>2414.17605</v>
      </c>
    </row>
    <row r="114" spans="1:25" s="6" customFormat="1" ht="57" customHeight="1">
      <c r="A114" s="125" t="s">
        <v>408</v>
      </c>
      <c r="B114" s="106" t="s">
        <v>407</v>
      </c>
      <c r="C114" s="107" t="s">
        <v>48</v>
      </c>
      <c r="D114" s="107" t="s">
        <v>50</v>
      </c>
      <c r="E114" s="108" t="s">
        <v>441</v>
      </c>
      <c r="F114" s="107"/>
      <c r="G114" s="140">
        <f t="shared" si="91"/>
        <v>1753</v>
      </c>
      <c r="H114" s="140">
        <f t="shared" si="91"/>
        <v>0</v>
      </c>
      <c r="I114" s="140">
        <f t="shared" si="91"/>
        <v>1753</v>
      </c>
      <c r="J114" s="140">
        <f t="shared" si="91"/>
        <v>0</v>
      </c>
      <c r="K114" s="140">
        <f t="shared" si="91"/>
        <v>1753</v>
      </c>
      <c r="L114" s="140">
        <f t="shared" si="91"/>
        <v>0</v>
      </c>
      <c r="M114" s="140">
        <f t="shared" si="91"/>
        <v>1753</v>
      </c>
      <c r="N114" s="236">
        <f t="shared" si="91"/>
        <v>661.17605</v>
      </c>
      <c r="O114" s="236">
        <f t="shared" si="91"/>
        <v>2414.17605</v>
      </c>
      <c r="P114" s="236">
        <f t="shared" si="91"/>
        <v>0</v>
      </c>
      <c r="Q114" s="236">
        <f t="shared" si="91"/>
        <v>2414.17605</v>
      </c>
      <c r="R114" s="236">
        <f t="shared" si="91"/>
        <v>0</v>
      </c>
      <c r="S114" s="236">
        <f t="shared" si="91"/>
        <v>2414.17605</v>
      </c>
      <c r="T114" s="236">
        <f t="shared" si="91"/>
        <v>0</v>
      </c>
      <c r="U114" s="236">
        <f t="shared" si="91"/>
        <v>2414.17605</v>
      </c>
      <c r="V114" s="236">
        <f>V115</f>
        <v>0</v>
      </c>
      <c r="W114" s="236">
        <f>W115</f>
        <v>2414.17605</v>
      </c>
      <c r="X114" s="236">
        <f>X115</f>
        <v>0</v>
      </c>
      <c r="Y114" s="236">
        <f>Y115</f>
        <v>2414.17605</v>
      </c>
    </row>
    <row r="115" spans="1:25" s="6" customFormat="1" ht="41.25" customHeight="1">
      <c r="A115" s="145" t="s">
        <v>409</v>
      </c>
      <c r="B115" s="77" t="s">
        <v>407</v>
      </c>
      <c r="C115" s="80" t="s">
        <v>48</v>
      </c>
      <c r="D115" s="80" t="s">
        <v>50</v>
      </c>
      <c r="E115" s="97" t="s">
        <v>442</v>
      </c>
      <c r="F115" s="80"/>
      <c r="G115" s="82">
        <f aca="true" t="shared" si="92" ref="G115:M115">G120+G116+G124</f>
        <v>1753</v>
      </c>
      <c r="H115" s="82">
        <f t="shared" si="92"/>
        <v>0</v>
      </c>
      <c r="I115" s="82">
        <f t="shared" si="92"/>
        <v>1753</v>
      </c>
      <c r="J115" s="82">
        <f t="shared" si="92"/>
        <v>0</v>
      </c>
      <c r="K115" s="82">
        <f t="shared" si="92"/>
        <v>1753</v>
      </c>
      <c r="L115" s="82">
        <f t="shared" si="92"/>
        <v>0</v>
      </c>
      <c r="M115" s="82">
        <f t="shared" si="92"/>
        <v>1753</v>
      </c>
      <c r="N115" s="82">
        <f aca="true" t="shared" si="93" ref="N115:S115">N120+N116+N124</f>
        <v>661.17605</v>
      </c>
      <c r="O115" s="82">
        <f t="shared" si="93"/>
        <v>2414.17605</v>
      </c>
      <c r="P115" s="82">
        <f t="shared" si="93"/>
        <v>0</v>
      </c>
      <c r="Q115" s="234">
        <f t="shared" si="93"/>
        <v>2414.17605</v>
      </c>
      <c r="R115" s="82">
        <f t="shared" si="93"/>
        <v>0</v>
      </c>
      <c r="S115" s="234">
        <f t="shared" si="93"/>
        <v>2414.17605</v>
      </c>
      <c r="T115" s="82">
        <f aca="true" t="shared" si="94" ref="T115:Y115">T120+T116+T124</f>
        <v>0</v>
      </c>
      <c r="U115" s="234">
        <f t="shared" si="94"/>
        <v>2414.17605</v>
      </c>
      <c r="V115" s="82">
        <f t="shared" si="94"/>
        <v>0</v>
      </c>
      <c r="W115" s="234">
        <f t="shared" si="94"/>
        <v>2414.17605</v>
      </c>
      <c r="X115" s="82">
        <f t="shared" si="94"/>
        <v>0</v>
      </c>
      <c r="Y115" s="234">
        <f t="shared" si="94"/>
        <v>2414.17605</v>
      </c>
    </row>
    <row r="116" spans="1:25" s="6" customFormat="1" ht="29.25" customHeight="1">
      <c r="A116" s="79" t="s">
        <v>410</v>
      </c>
      <c r="B116" s="77" t="s">
        <v>407</v>
      </c>
      <c r="C116" s="80" t="s">
        <v>48</v>
      </c>
      <c r="D116" s="80" t="s">
        <v>50</v>
      </c>
      <c r="E116" s="81" t="s">
        <v>411</v>
      </c>
      <c r="F116" s="191"/>
      <c r="G116" s="82">
        <f aca="true" t="shared" si="95" ref="G116:X118">G117</f>
        <v>350</v>
      </c>
      <c r="H116" s="82">
        <f t="shared" si="95"/>
        <v>0</v>
      </c>
      <c r="I116" s="82">
        <f t="shared" si="95"/>
        <v>350</v>
      </c>
      <c r="J116" s="82">
        <f t="shared" si="95"/>
        <v>0</v>
      </c>
      <c r="K116" s="82">
        <f t="shared" si="95"/>
        <v>350</v>
      </c>
      <c r="L116" s="82">
        <f t="shared" si="95"/>
        <v>0</v>
      </c>
      <c r="M116" s="82">
        <f t="shared" si="95"/>
        <v>350</v>
      </c>
      <c r="N116" s="82">
        <f t="shared" si="95"/>
        <v>0</v>
      </c>
      <c r="O116" s="82">
        <f t="shared" si="95"/>
        <v>350</v>
      </c>
      <c r="P116" s="82">
        <f t="shared" si="95"/>
        <v>350</v>
      </c>
      <c r="Q116" s="82">
        <f t="shared" si="95"/>
        <v>700</v>
      </c>
      <c r="R116" s="82">
        <f t="shared" si="95"/>
        <v>0</v>
      </c>
      <c r="S116" s="82">
        <f t="shared" si="95"/>
        <v>700</v>
      </c>
      <c r="T116" s="82">
        <f t="shared" si="95"/>
        <v>0</v>
      </c>
      <c r="U116" s="82">
        <f t="shared" si="95"/>
        <v>700</v>
      </c>
      <c r="V116" s="82">
        <f t="shared" si="95"/>
        <v>0</v>
      </c>
      <c r="W116" s="82">
        <f aca="true" t="shared" si="96" ref="V116:Y118">W117</f>
        <v>700</v>
      </c>
      <c r="X116" s="82">
        <f t="shared" si="95"/>
        <v>0</v>
      </c>
      <c r="Y116" s="82">
        <f t="shared" si="96"/>
        <v>700</v>
      </c>
    </row>
    <row r="117" spans="1:25" s="6" customFormat="1" ht="29.25" customHeight="1">
      <c r="A117" s="46" t="s">
        <v>457</v>
      </c>
      <c r="B117" s="69" t="s">
        <v>407</v>
      </c>
      <c r="C117" s="45" t="s">
        <v>48</v>
      </c>
      <c r="D117" s="45" t="s">
        <v>50</v>
      </c>
      <c r="E117" s="42" t="s">
        <v>411</v>
      </c>
      <c r="F117" s="49" t="s">
        <v>458</v>
      </c>
      <c r="G117" s="82">
        <f t="shared" si="95"/>
        <v>350</v>
      </c>
      <c r="H117" s="82">
        <f t="shared" si="95"/>
        <v>0</v>
      </c>
      <c r="I117" s="173">
        <f t="shared" si="95"/>
        <v>350</v>
      </c>
      <c r="J117" s="82">
        <f t="shared" si="95"/>
        <v>0</v>
      </c>
      <c r="K117" s="173">
        <f t="shared" si="95"/>
        <v>350</v>
      </c>
      <c r="L117" s="82">
        <f t="shared" si="95"/>
        <v>0</v>
      </c>
      <c r="M117" s="173">
        <f t="shared" si="95"/>
        <v>350</v>
      </c>
      <c r="N117" s="82">
        <f t="shared" si="95"/>
        <v>0</v>
      </c>
      <c r="O117" s="173">
        <f t="shared" si="95"/>
        <v>350</v>
      </c>
      <c r="P117" s="82">
        <f t="shared" si="95"/>
        <v>350</v>
      </c>
      <c r="Q117" s="173">
        <f t="shared" si="95"/>
        <v>700</v>
      </c>
      <c r="R117" s="82">
        <f t="shared" si="95"/>
        <v>0</v>
      </c>
      <c r="S117" s="173">
        <f t="shared" si="95"/>
        <v>700</v>
      </c>
      <c r="T117" s="82">
        <f t="shared" si="95"/>
        <v>0</v>
      </c>
      <c r="U117" s="173">
        <f t="shared" si="95"/>
        <v>700</v>
      </c>
      <c r="V117" s="82">
        <f t="shared" si="96"/>
        <v>0</v>
      </c>
      <c r="W117" s="173">
        <f t="shared" si="96"/>
        <v>700</v>
      </c>
      <c r="X117" s="82">
        <f t="shared" si="96"/>
        <v>0</v>
      </c>
      <c r="Y117" s="173">
        <f t="shared" si="96"/>
        <v>700</v>
      </c>
    </row>
    <row r="118" spans="1:25" s="6" customFormat="1" ht="29.25" customHeight="1">
      <c r="A118" s="33" t="s">
        <v>459</v>
      </c>
      <c r="B118" s="69" t="s">
        <v>407</v>
      </c>
      <c r="C118" s="45" t="s">
        <v>48</v>
      </c>
      <c r="D118" s="45" t="s">
        <v>50</v>
      </c>
      <c r="E118" s="42" t="s">
        <v>411</v>
      </c>
      <c r="F118" s="49" t="s">
        <v>425</v>
      </c>
      <c r="G118" s="82">
        <f t="shared" si="95"/>
        <v>350</v>
      </c>
      <c r="H118" s="82">
        <f t="shared" si="95"/>
        <v>0</v>
      </c>
      <c r="I118" s="173">
        <f t="shared" si="95"/>
        <v>350</v>
      </c>
      <c r="J118" s="82">
        <f t="shared" si="95"/>
        <v>0</v>
      </c>
      <c r="K118" s="173">
        <f t="shared" si="95"/>
        <v>350</v>
      </c>
      <c r="L118" s="82">
        <f t="shared" si="95"/>
        <v>0</v>
      </c>
      <c r="M118" s="173">
        <f t="shared" si="95"/>
        <v>350</v>
      </c>
      <c r="N118" s="82">
        <f t="shared" si="95"/>
        <v>0</v>
      </c>
      <c r="O118" s="173">
        <f t="shared" si="95"/>
        <v>350</v>
      </c>
      <c r="P118" s="82">
        <f t="shared" si="95"/>
        <v>350</v>
      </c>
      <c r="Q118" s="173">
        <f t="shared" si="95"/>
        <v>700</v>
      </c>
      <c r="R118" s="82">
        <f t="shared" si="95"/>
        <v>0</v>
      </c>
      <c r="S118" s="173">
        <f t="shared" si="95"/>
        <v>700</v>
      </c>
      <c r="T118" s="82">
        <f t="shared" si="95"/>
        <v>0</v>
      </c>
      <c r="U118" s="173">
        <f t="shared" si="95"/>
        <v>700</v>
      </c>
      <c r="V118" s="82">
        <f t="shared" si="96"/>
        <v>0</v>
      </c>
      <c r="W118" s="173">
        <f t="shared" si="96"/>
        <v>700</v>
      </c>
      <c r="X118" s="82">
        <f t="shared" si="96"/>
        <v>0</v>
      </c>
      <c r="Y118" s="173">
        <f t="shared" si="96"/>
        <v>700</v>
      </c>
    </row>
    <row r="119" spans="1:25" s="6" customFormat="1" ht="29.25" customHeight="1" hidden="1">
      <c r="A119" s="128" t="s">
        <v>334</v>
      </c>
      <c r="B119" s="116" t="s">
        <v>407</v>
      </c>
      <c r="C119" s="117" t="s">
        <v>48</v>
      </c>
      <c r="D119" s="117" t="s">
        <v>50</v>
      </c>
      <c r="E119" s="118" t="s">
        <v>411</v>
      </c>
      <c r="F119" s="117" t="s">
        <v>65</v>
      </c>
      <c r="G119" s="82">
        <v>350</v>
      </c>
      <c r="H119" s="82"/>
      <c r="I119" s="82">
        <f>G119+H119</f>
        <v>350</v>
      </c>
      <c r="J119" s="82"/>
      <c r="K119" s="82">
        <f>I119+J119</f>
        <v>350</v>
      </c>
      <c r="L119" s="82"/>
      <c r="M119" s="82">
        <f>K119+L119</f>
        <v>350</v>
      </c>
      <c r="N119" s="82"/>
      <c r="O119" s="82">
        <f>M119+N119</f>
        <v>350</v>
      </c>
      <c r="P119" s="82">
        <v>350</v>
      </c>
      <c r="Q119" s="82">
        <f>O119+P119</f>
        <v>700</v>
      </c>
      <c r="R119" s="82"/>
      <c r="S119" s="82">
        <f>Q119+R119</f>
        <v>700</v>
      </c>
      <c r="T119" s="82"/>
      <c r="U119" s="82">
        <f>S119+T119</f>
        <v>700</v>
      </c>
      <c r="V119" s="82"/>
      <c r="W119" s="82">
        <f>U119+V119</f>
        <v>700</v>
      </c>
      <c r="X119" s="82"/>
      <c r="Y119" s="82">
        <f>W119+X119</f>
        <v>700</v>
      </c>
    </row>
    <row r="120" spans="1:25" s="6" customFormat="1" ht="30" customHeight="1">
      <c r="A120" s="79" t="s">
        <v>444</v>
      </c>
      <c r="B120" s="77" t="s">
        <v>407</v>
      </c>
      <c r="C120" s="80" t="s">
        <v>48</v>
      </c>
      <c r="D120" s="80" t="s">
        <v>50</v>
      </c>
      <c r="E120" s="81" t="s">
        <v>443</v>
      </c>
      <c r="F120" s="80"/>
      <c r="G120" s="82">
        <f aca="true" t="shared" si="97" ref="G120:X122">G121</f>
        <v>1373</v>
      </c>
      <c r="H120" s="82">
        <f t="shared" si="97"/>
        <v>0</v>
      </c>
      <c r="I120" s="82">
        <f t="shared" si="97"/>
        <v>1373</v>
      </c>
      <c r="J120" s="82">
        <f t="shared" si="97"/>
        <v>0</v>
      </c>
      <c r="K120" s="82">
        <f t="shared" si="97"/>
        <v>1373</v>
      </c>
      <c r="L120" s="82">
        <f t="shared" si="97"/>
        <v>0</v>
      </c>
      <c r="M120" s="82">
        <f t="shared" si="97"/>
        <v>1373</v>
      </c>
      <c r="N120" s="234">
        <f t="shared" si="97"/>
        <v>661.17605</v>
      </c>
      <c r="O120" s="234">
        <f t="shared" si="97"/>
        <v>2034.17605</v>
      </c>
      <c r="P120" s="234">
        <f t="shared" si="97"/>
        <v>-411.17605</v>
      </c>
      <c r="Q120" s="234">
        <f t="shared" si="97"/>
        <v>1623</v>
      </c>
      <c r="R120" s="234">
        <f t="shared" si="97"/>
        <v>0</v>
      </c>
      <c r="S120" s="234">
        <f t="shared" si="97"/>
        <v>1623</v>
      </c>
      <c r="T120" s="234">
        <f t="shared" si="97"/>
        <v>0</v>
      </c>
      <c r="U120" s="234">
        <f t="shared" si="97"/>
        <v>1623</v>
      </c>
      <c r="V120" s="234">
        <f t="shared" si="97"/>
        <v>0</v>
      </c>
      <c r="W120" s="234">
        <f aca="true" t="shared" si="98" ref="V120:Y122">W121</f>
        <v>1623</v>
      </c>
      <c r="X120" s="234">
        <f t="shared" si="97"/>
        <v>0</v>
      </c>
      <c r="Y120" s="234">
        <f t="shared" si="98"/>
        <v>1623</v>
      </c>
    </row>
    <row r="121" spans="1:25" ht="30" customHeight="1">
      <c r="A121" s="46" t="s">
        <v>457</v>
      </c>
      <c r="B121" s="69" t="s">
        <v>407</v>
      </c>
      <c r="C121" s="45" t="s">
        <v>48</v>
      </c>
      <c r="D121" s="45" t="s">
        <v>50</v>
      </c>
      <c r="E121" s="42" t="s">
        <v>443</v>
      </c>
      <c r="F121" s="45" t="s">
        <v>458</v>
      </c>
      <c r="G121" s="60">
        <f t="shared" si="97"/>
        <v>1373</v>
      </c>
      <c r="H121" s="60">
        <f t="shared" si="97"/>
        <v>0</v>
      </c>
      <c r="I121" s="60">
        <f t="shared" si="97"/>
        <v>1373</v>
      </c>
      <c r="J121" s="60">
        <f t="shared" si="97"/>
        <v>0</v>
      </c>
      <c r="K121" s="60">
        <f t="shared" si="97"/>
        <v>1373</v>
      </c>
      <c r="L121" s="60">
        <f t="shared" si="97"/>
        <v>0</v>
      </c>
      <c r="M121" s="60">
        <f t="shared" si="97"/>
        <v>1373</v>
      </c>
      <c r="N121" s="235">
        <f t="shared" si="97"/>
        <v>661.17605</v>
      </c>
      <c r="O121" s="235">
        <f t="shared" si="97"/>
        <v>2034.17605</v>
      </c>
      <c r="P121" s="235">
        <f t="shared" si="97"/>
        <v>-411.17605</v>
      </c>
      <c r="Q121" s="235">
        <f t="shared" si="97"/>
        <v>1623</v>
      </c>
      <c r="R121" s="235">
        <f t="shared" si="97"/>
        <v>0</v>
      </c>
      <c r="S121" s="235">
        <f t="shared" si="97"/>
        <v>1623</v>
      </c>
      <c r="T121" s="235">
        <f t="shared" si="97"/>
        <v>0</v>
      </c>
      <c r="U121" s="235">
        <f t="shared" si="97"/>
        <v>1623</v>
      </c>
      <c r="V121" s="235">
        <f t="shared" si="98"/>
        <v>0</v>
      </c>
      <c r="W121" s="235">
        <f t="shared" si="98"/>
        <v>1623</v>
      </c>
      <c r="X121" s="235">
        <f t="shared" si="98"/>
        <v>0</v>
      </c>
      <c r="Y121" s="235">
        <f t="shared" si="98"/>
        <v>1623</v>
      </c>
    </row>
    <row r="122" spans="1:25" ht="30" customHeight="1">
      <c r="A122" s="33" t="s">
        <v>459</v>
      </c>
      <c r="B122" s="69" t="s">
        <v>407</v>
      </c>
      <c r="C122" s="45" t="s">
        <v>48</v>
      </c>
      <c r="D122" s="45" t="s">
        <v>50</v>
      </c>
      <c r="E122" s="42" t="s">
        <v>443</v>
      </c>
      <c r="F122" s="45" t="s">
        <v>425</v>
      </c>
      <c r="G122" s="60">
        <f t="shared" si="97"/>
        <v>1373</v>
      </c>
      <c r="H122" s="60">
        <f t="shared" si="97"/>
        <v>0</v>
      </c>
      <c r="I122" s="60">
        <f t="shared" si="97"/>
        <v>1373</v>
      </c>
      <c r="J122" s="60">
        <f t="shared" si="97"/>
        <v>0</v>
      </c>
      <c r="K122" s="60">
        <f t="shared" si="97"/>
        <v>1373</v>
      </c>
      <c r="L122" s="60">
        <f t="shared" si="97"/>
        <v>0</v>
      </c>
      <c r="M122" s="60">
        <f t="shared" si="97"/>
        <v>1373</v>
      </c>
      <c r="N122" s="235">
        <f t="shared" si="97"/>
        <v>661.17605</v>
      </c>
      <c r="O122" s="235">
        <f t="shared" si="97"/>
        <v>2034.17605</v>
      </c>
      <c r="P122" s="235">
        <f t="shared" si="97"/>
        <v>-411.17605</v>
      </c>
      <c r="Q122" s="235">
        <f t="shared" si="97"/>
        <v>1623</v>
      </c>
      <c r="R122" s="235">
        <f t="shared" si="97"/>
        <v>0</v>
      </c>
      <c r="S122" s="235">
        <f t="shared" si="97"/>
        <v>1623</v>
      </c>
      <c r="T122" s="235">
        <f t="shared" si="97"/>
        <v>0</v>
      </c>
      <c r="U122" s="235">
        <f t="shared" si="97"/>
        <v>1623</v>
      </c>
      <c r="V122" s="235">
        <f t="shared" si="98"/>
        <v>0</v>
      </c>
      <c r="W122" s="235">
        <f t="shared" si="98"/>
        <v>1623</v>
      </c>
      <c r="X122" s="235">
        <f t="shared" si="98"/>
        <v>0</v>
      </c>
      <c r="Y122" s="235">
        <f t="shared" si="98"/>
        <v>1623</v>
      </c>
    </row>
    <row r="123" spans="1:25" ht="27" customHeight="1" hidden="1">
      <c r="A123" s="128" t="s">
        <v>334</v>
      </c>
      <c r="B123" s="69" t="s">
        <v>407</v>
      </c>
      <c r="C123" s="117" t="s">
        <v>48</v>
      </c>
      <c r="D123" s="117" t="s">
        <v>50</v>
      </c>
      <c r="E123" s="118" t="s">
        <v>443</v>
      </c>
      <c r="F123" s="117" t="s">
        <v>65</v>
      </c>
      <c r="G123" s="60">
        <v>1373</v>
      </c>
      <c r="H123" s="60"/>
      <c r="I123" s="60">
        <f>G123+H123</f>
        <v>1373</v>
      </c>
      <c r="J123" s="60"/>
      <c r="K123" s="60">
        <f>I123+J123</f>
        <v>1373</v>
      </c>
      <c r="L123" s="60"/>
      <c r="M123" s="60">
        <f>K123+L123</f>
        <v>1373</v>
      </c>
      <c r="N123" s="235">
        <v>661.17605</v>
      </c>
      <c r="O123" s="235">
        <f>M123+N123</f>
        <v>2034.17605</v>
      </c>
      <c r="P123" s="235">
        <v>-411.17605</v>
      </c>
      <c r="Q123" s="235">
        <f>O123+P123</f>
        <v>1623</v>
      </c>
      <c r="R123" s="235"/>
      <c r="S123" s="235">
        <f>Q123+R123</f>
        <v>1623</v>
      </c>
      <c r="T123" s="235"/>
      <c r="U123" s="235">
        <f>S123+T123</f>
        <v>1623</v>
      </c>
      <c r="V123" s="235"/>
      <c r="W123" s="235">
        <f>U123+V123</f>
        <v>1623</v>
      </c>
      <c r="X123" s="235"/>
      <c r="Y123" s="235">
        <f>W123+X123</f>
        <v>1623</v>
      </c>
    </row>
    <row r="124" spans="1:25" s="6" customFormat="1" ht="27" customHeight="1">
      <c r="A124" s="79" t="s">
        <v>25</v>
      </c>
      <c r="B124" s="77" t="s">
        <v>407</v>
      </c>
      <c r="C124" s="80" t="s">
        <v>48</v>
      </c>
      <c r="D124" s="80" t="s">
        <v>50</v>
      </c>
      <c r="E124" s="97" t="s">
        <v>95</v>
      </c>
      <c r="F124" s="190"/>
      <c r="G124" s="82">
        <f aca="true" t="shared" si="99" ref="G124:X126">G125</f>
        <v>30</v>
      </c>
      <c r="H124" s="82">
        <f t="shared" si="99"/>
        <v>0</v>
      </c>
      <c r="I124" s="82">
        <f t="shared" si="99"/>
        <v>30</v>
      </c>
      <c r="J124" s="82">
        <f t="shared" si="99"/>
        <v>0</v>
      </c>
      <c r="K124" s="82">
        <f t="shared" si="99"/>
        <v>30</v>
      </c>
      <c r="L124" s="82">
        <f t="shared" si="99"/>
        <v>0</v>
      </c>
      <c r="M124" s="82">
        <f t="shared" si="99"/>
        <v>30</v>
      </c>
      <c r="N124" s="82">
        <f t="shared" si="99"/>
        <v>0</v>
      </c>
      <c r="O124" s="82">
        <f t="shared" si="99"/>
        <v>30</v>
      </c>
      <c r="P124" s="234">
        <f t="shared" si="99"/>
        <v>61.17605</v>
      </c>
      <c r="Q124" s="234">
        <f t="shared" si="99"/>
        <v>91.17605</v>
      </c>
      <c r="R124" s="234">
        <f t="shared" si="99"/>
        <v>0</v>
      </c>
      <c r="S124" s="234">
        <f t="shared" si="99"/>
        <v>91.17605</v>
      </c>
      <c r="T124" s="234">
        <f t="shared" si="99"/>
        <v>0</v>
      </c>
      <c r="U124" s="234">
        <f t="shared" si="99"/>
        <v>91.17605</v>
      </c>
      <c r="V124" s="234">
        <f t="shared" si="99"/>
        <v>0</v>
      </c>
      <c r="W124" s="234">
        <f aca="true" t="shared" si="100" ref="V124:Y126">W125</f>
        <v>91.17605</v>
      </c>
      <c r="X124" s="234">
        <f t="shared" si="99"/>
        <v>0</v>
      </c>
      <c r="Y124" s="234">
        <f t="shared" si="100"/>
        <v>91.17605</v>
      </c>
    </row>
    <row r="125" spans="1:25" ht="27" customHeight="1">
      <c r="A125" s="46" t="s">
        <v>457</v>
      </c>
      <c r="B125" s="69" t="s">
        <v>407</v>
      </c>
      <c r="C125" s="146" t="s">
        <v>48</v>
      </c>
      <c r="D125" s="146" t="s">
        <v>50</v>
      </c>
      <c r="E125" s="147" t="s">
        <v>95</v>
      </c>
      <c r="F125" s="45" t="s">
        <v>458</v>
      </c>
      <c r="G125" s="60">
        <f t="shared" si="99"/>
        <v>30</v>
      </c>
      <c r="H125" s="60">
        <f t="shared" si="99"/>
        <v>0</v>
      </c>
      <c r="I125" s="60">
        <f t="shared" si="99"/>
        <v>30</v>
      </c>
      <c r="J125" s="60">
        <f t="shared" si="99"/>
        <v>0</v>
      </c>
      <c r="K125" s="60">
        <f t="shared" si="99"/>
        <v>30</v>
      </c>
      <c r="L125" s="60">
        <f t="shared" si="99"/>
        <v>0</v>
      </c>
      <c r="M125" s="60">
        <f t="shared" si="99"/>
        <v>30</v>
      </c>
      <c r="N125" s="60">
        <f t="shared" si="99"/>
        <v>0</v>
      </c>
      <c r="O125" s="60">
        <f t="shared" si="99"/>
        <v>30</v>
      </c>
      <c r="P125" s="235">
        <f t="shared" si="99"/>
        <v>61.17605</v>
      </c>
      <c r="Q125" s="235">
        <f t="shared" si="99"/>
        <v>91.17605</v>
      </c>
      <c r="R125" s="235">
        <f t="shared" si="99"/>
        <v>0</v>
      </c>
      <c r="S125" s="235">
        <f t="shared" si="99"/>
        <v>91.17605</v>
      </c>
      <c r="T125" s="235">
        <f t="shared" si="99"/>
        <v>0</v>
      </c>
      <c r="U125" s="235">
        <f t="shared" si="99"/>
        <v>91.17605</v>
      </c>
      <c r="V125" s="235">
        <f t="shared" si="100"/>
        <v>0</v>
      </c>
      <c r="W125" s="235">
        <f t="shared" si="100"/>
        <v>91.17605</v>
      </c>
      <c r="X125" s="235">
        <f t="shared" si="100"/>
        <v>0</v>
      </c>
      <c r="Y125" s="235">
        <f t="shared" si="100"/>
        <v>91.17605</v>
      </c>
    </row>
    <row r="126" spans="1:25" ht="27" customHeight="1">
      <c r="A126" s="33" t="s">
        <v>459</v>
      </c>
      <c r="B126" s="69" t="s">
        <v>407</v>
      </c>
      <c r="C126" s="146" t="s">
        <v>48</v>
      </c>
      <c r="D126" s="146" t="s">
        <v>50</v>
      </c>
      <c r="E126" s="147" t="s">
        <v>95</v>
      </c>
      <c r="F126" s="45" t="s">
        <v>425</v>
      </c>
      <c r="G126" s="60">
        <f t="shared" si="99"/>
        <v>30</v>
      </c>
      <c r="H126" s="60">
        <f t="shared" si="99"/>
        <v>0</v>
      </c>
      <c r="I126" s="60">
        <f t="shared" si="99"/>
        <v>30</v>
      </c>
      <c r="J126" s="60">
        <f t="shared" si="99"/>
        <v>0</v>
      </c>
      <c r="K126" s="60">
        <f t="shared" si="99"/>
        <v>30</v>
      </c>
      <c r="L126" s="60">
        <f t="shared" si="99"/>
        <v>0</v>
      </c>
      <c r="M126" s="60">
        <f t="shared" si="99"/>
        <v>30</v>
      </c>
      <c r="N126" s="60">
        <f t="shared" si="99"/>
        <v>0</v>
      </c>
      <c r="O126" s="60">
        <f t="shared" si="99"/>
        <v>30</v>
      </c>
      <c r="P126" s="235">
        <f t="shared" si="99"/>
        <v>61.17605</v>
      </c>
      <c r="Q126" s="235">
        <f t="shared" si="99"/>
        <v>91.17605</v>
      </c>
      <c r="R126" s="235">
        <f t="shared" si="99"/>
        <v>0</v>
      </c>
      <c r="S126" s="235">
        <f t="shared" si="99"/>
        <v>91.17605</v>
      </c>
      <c r="T126" s="235">
        <f t="shared" si="99"/>
        <v>0</v>
      </c>
      <c r="U126" s="235">
        <f t="shared" si="99"/>
        <v>91.17605</v>
      </c>
      <c r="V126" s="235">
        <f t="shared" si="100"/>
        <v>0</v>
      </c>
      <c r="W126" s="235">
        <f t="shared" si="100"/>
        <v>91.17605</v>
      </c>
      <c r="X126" s="235">
        <f t="shared" si="100"/>
        <v>0</v>
      </c>
      <c r="Y126" s="235">
        <f t="shared" si="100"/>
        <v>91.17605</v>
      </c>
    </row>
    <row r="127" spans="1:25" ht="27" customHeight="1" hidden="1">
      <c r="A127" s="128" t="s">
        <v>334</v>
      </c>
      <c r="B127" s="116" t="s">
        <v>407</v>
      </c>
      <c r="C127" s="174" t="s">
        <v>48</v>
      </c>
      <c r="D127" s="174" t="s">
        <v>50</v>
      </c>
      <c r="E127" s="153" t="s">
        <v>95</v>
      </c>
      <c r="F127" s="117" t="s">
        <v>65</v>
      </c>
      <c r="G127" s="60">
        <v>30</v>
      </c>
      <c r="H127" s="60"/>
      <c r="I127" s="60">
        <f>G127+H127</f>
        <v>30</v>
      </c>
      <c r="J127" s="60"/>
      <c r="K127" s="60">
        <f>I127+J127</f>
        <v>30</v>
      </c>
      <c r="L127" s="60"/>
      <c r="M127" s="60">
        <f>K127+L127</f>
        <v>30</v>
      </c>
      <c r="N127" s="60"/>
      <c r="O127" s="60">
        <f>M127+N127</f>
        <v>30</v>
      </c>
      <c r="P127" s="235">
        <v>61.17605</v>
      </c>
      <c r="Q127" s="235">
        <f>O127+P127</f>
        <v>91.17605</v>
      </c>
      <c r="R127" s="235"/>
      <c r="S127" s="235">
        <f>Q127+R127</f>
        <v>91.17605</v>
      </c>
      <c r="T127" s="235"/>
      <c r="U127" s="235">
        <f>S127+T127</f>
        <v>91.17605</v>
      </c>
      <c r="V127" s="235"/>
      <c r="W127" s="235">
        <f>U127+V127</f>
        <v>91.17605</v>
      </c>
      <c r="X127" s="235"/>
      <c r="Y127" s="235">
        <f>W127+X127</f>
        <v>91.17605</v>
      </c>
    </row>
    <row r="128" spans="1:25" s="19" customFormat="1" ht="13.5" customHeight="1">
      <c r="A128" s="100" t="s">
        <v>41</v>
      </c>
      <c r="B128" s="68" t="s">
        <v>407</v>
      </c>
      <c r="C128" s="64" t="s">
        <v>48</v>
      </c>
      <c r="D128" s="64" t="s">
        <v>42</v>
      </c>
      <c r="E128" s="119"/>
      <c r="F128" s="64"/>
      <c r="G128" s="149">
        <f aca="true" t="shared" si="101" ref="G128:X133">G129</f>
        <v>4</v>
      </c>
      <c r="H128" s="149">
        <f t="shared" si="101"/>
        <v>0</v>
      </c>
      <c r="I128" s="149">
        <f t="shared" si="101"/>
        <v>4</v>
      </c>
      <c r="J128" s="149">
        <f t="shared" si="101"/>
        <v>0</v>
      </c>
      <c r="K128" s="149">
        <f t="shared" si="101"/>
        <v>4</v>
      </c>
      <c r="L128" s="149">
        <f t="shared" si="101"/>
        <v>0</v>
      </c>
      <c r="M128" s="149">
        <f t="shared" si="101"/>
        <v>4</v>
      </c>
      <c r="N128" s="149">
        <f t="shared" si="101"/>
        <v>0</v>
      </c>
      <c r="O128" s="149">
        <f t="shared" si="101"/>
        <v>4</v>
      </c>
      <c r="P128" s="149">
        <f t="shared" si="101"/>
        <v>0</v>
      </c>
      <c r="Q128" s="149">
        <f t="shared" si="101"/>
        <v>4</v>
      </c>
      <c r="R128" s="149">
        <f t="shared" si="101"/>
        <v>0</v>
      </c>
      <c r="S128" s="149">
        <f t="shared" si="101"/>
        <v>4</v>
      </c>
      <c r="T128" s="149">
        <f t="shared" si="101"/>
        <v>0</v>
      </c>
      <c r="U128" s="149">
        <f t="shared" si="101"/>
        <v>4</v>
      </c>
      <c r="V128" s="149">
        <f t="shared" si="101"/>
        <v>0</v>
      </c>
      <c r="W128" s="149">
        <f aca="true" t="shared" si="102" ref="V128:Y133">W129</f>
        <v>4</v>
      </c>
      <c r="X128" s="149">
        <f t="shared" si="101"/>
        <v>0</v>
      </c>
      <c r="Y128" s="149">
        <f t="shared" si="102"/>
        <v>4</v>
      </c>
    </row>
    <row r="129" spans="1:25" s="6" customFormat="1" ht="57" customHeight="1">
      <c r="A129" s="163" t="s">
        <v>412</v>
      </c>
      <c r="B129" s="106" t="s">
        <v>407</v>
      </c>
      <c r="C129" s="92" t="s">
        <v>48</v>
      </c>
      <c r="D129" s="92" t="s">
        <v>42</v>
      </c>
      <c r="E129" s="108" t="s">
        <v>445</v>
      </c>
      <c r="F129" s="144"/>
      <c r="G129" s="152">
        <f t="shared" si="101"/>
        <v>4</v>
      </c>
      <c r="H129" s="152">
        <f t="shared" si="101"/>
        <v>0</v>
      </c>
      <c r="I129" s="152">
        <f t="shared" si="101"/>
        <v>4</v>
      </c>
      <c r="J129" s="152">
        <f t="shared" si="101"/>
        <v>0</v>
      </c>
      <c r="K129" s="152">
        <f t="shared" si="101"/>
        <v>4</v>
      </c>
      <c r="L129" s="152">
        <f t="shared" si="101"/>
        <v>0</v>
      </c>
      <c r="M129" s="152">
        <f t="shared" si="101"/>
        <v>4</v>
      </c>
      <c r="N129" s="152">
        <f t="shared" si="101"/>
        <v>0</v>
      </c>
      <c r="O129" s="152">
        <f t="shared" si="101"/>
        <v>4</v>
      </c>
      <c r="P129" s="152">
        <f t="shared" si="101"/>
        <v>0</v>
      </c>
      <c r="Q129" s="152">
        <f t="shared" si="101"/>
        <v>4</v>
      </c>
      <c r="R129" s="152">
        <f t="shared" si="101"/>
        <v>0</v>
      </c>
      <c r="S129" s="152">
        <f t="shared" si="101"/>
        <v>4</v>
      </c>
      <c r="T129" s="152">
        <f t="shared" si="101"/>
        <v>0</v>
      </c>
      <c r="U129" s="152">
        <f t="shared" si="101"/>
        <v>4</v>
      </c>
      <c r="V129" s="152">
        <f t="shared" si="102"/>
        <v>0</v>
      </c>
      <c r="W129" s="152">
        <f t="shared" si="102"/>
        <v>4</v>
      </c>
      <c r="X129" s="152">
        <f t="shared" si="102"/>
        <v>0</v>
      </c>
      <c r="Y129" s="152">
        <f t="shared" si="102"/>
        <v>4</v>
      </c>
    </row>
    <row r="130" spans="1:25" ht="28.5" customHeight="1">
      <c r="A130" s="36" t="s">
        <v>6</v>
      </c>
      <c r="B130" s="69" t="s">
        <v>407</v>
      </c>
      <c r="C130" s="47" t="s">
        <v>48</v>
      </c>
      <c r="D130" s="47" t="s">
        <v>42</v>
      </c>
      <c r="E130" s="84" t="s">
        <v>446</v>
      </c>
      <c r="F130" s="73"/>
      <c r="G130" s="151">
        <f t="shared" si="101"/>
        <v>4</v>
      </c>
      <c r="H130" s="151">
        <f t="shared" si="101"/>
        <v>0</v>
      </c>
      <c r="I130" s="151">
        <f t="shared" si="101"/>
        <v>4</v>
      </c>
      <c r="J130" s="151">
        <f t="shared" si="101"/>
        <v>0</v>
      </c>
      <c r="K130" s="151">
        <f t="shared" si="101"/>
        <v>4</v>
      </c>
      <c r="L130" s="151">
        <f t="shared" si="101"/>
        <v>0</v>
      </c>
      <c r="M130" s="151">
        <f t="shared" si="101"/>
        <v>4</v>
      </c>
      <c r="N130" s="151">
        <f t="shared" si="101"/>
        <v>0</v>
      </c>
      <c r="O130" s="151">
        <f t="shared" si="101"/>
        <v>4</v>
      </c>
      <c r="P130" s="151">
        <f t="shared" si="101"/>
        <v>0</v>
      </c>
      <c r="Q130" s="151">
        <f t="shared" si="101"/>
        <v>4</v>
      </c>
      <c r="R130" s="151">
        <f t="shared" si="101"/>
        <v>0</v>
      </c>
      <c r="S130" s="151">
        <f t="shared" si="101"/>
        <v>4</v>
      </c>
      <c r="T130" s="151">
        <f t="shared" si="101"/>
        <v>0</v>
      </c>
      <c r="U130" s="151">
        <f t="shared" si="101"/>
        <v>4</v>
      </c>
      <c r="V130" s="151">
        <f t="shared" si="102"/>
        <v>0</v>
      </c>
      <c r="W130" s="151">
        <f t="shared" si="102"/>
        <v>4</v>
      </c>
      <c r="X130" s="151">
        <f t="shared" si="102"/>
        <v>0</v>
      </c>
      <c r="Y130" s="151">
        <f t="shared" si="102"/>
        <v>4</v>
      </c>
    </row>
    <row r="131" spans="1:25" ht="17.25" customHeight="1">
      <c r="A131" s="21" t="s">
        <v>24</v>
      </c>
      <c r="B131" s="69" t="s">
        <v>407</v>
      </c>
      <c r="C131" s="47" t="s">
        <v>48</v>
      </c>
      <c r="D131" s="47" t="s">
        <v>42</v>
      </c>
      <c r="E131" s="42" t="s">
        <v>413</v>
      </c>
      <c r="F131" s="73"/>
      <c r="G131" s="151">
        <f t="shared" si="101"/>
        <v>4</v>
      </c>
      <c r="H131" s="151">
        <f t="shared" si="101"/>
        <v>0</v>
      </c>
      <c r="I131" s="151">
        <f t="shared" si="101"/>
        <v>4</v>
      </c>
      <c r="J131" s="151">
        <f t="shared" si="101"/>
        <v>0</v>
      </c>
      <c r="K131" s="151">
        <f t="shared" si="101"/>
        <v>4</v>
      </c>
      <c r="L131" s="151">
        <f t="shared" si="101"/>
        <v>0</v>
      </c>
      <c r="M131" s="151">
        <f t="shared" si="101"/>
        <v>4</v>
      </c>
      <c r="N131" s="151">
        <f t="shared" si="101"/>
        <v>0</v>
      </c>
      <c r="O131" s="151">
        <f t="shared" si="101"/>
        <v>4</v>
      </c>
      <c r="P131" s="151">
        <f t="shared" si="101"/>
        <v>0</v>
      </c>
      <c r="Q131" s="151">
        <f t="shared" si="101"/>
        <v>4</v>
      </c>
      <c r="R131" s="151">
        <f t="shared" si="101"/>
        <v>0</v>
      </c>
      <c r="S131" s="151">
        <f t="shared" si="101"/>
        <v>4</v>
      </c>
      <c r="T131" s="151">
        <f t="shared" si="101"/>
        <v>0</v>
      </c>
      <c r="U131" s="151">
        <f t="shared" si="101"/>
        <v>4</v>
      </c>
      <c r="V131" s="151">
        <f t="shared" si="102"/>
        <v>0</v>
      </c>
      <c r="W131" s="151">
        <f t="shared" si="102"/>
        <v>4</v>
      </c>
      <c r="X131" s="151">
        <f t="shared" si="102"/>
        <v>0</v>
      </c>
      <c r="Y131" s="151">
        <f t="shared" si="102"/>
        <v>4</v>
      </c>
    </row>
    <row r="132" spans="1:25" ht="29.25" customHeight="1">
      <c r="A132" s="46" t="s">
        <v>457</v>
      </c>
      <c r="B132" s="69" t="s">
        <v>407</v>
      </c>
      <c r="C132" s="47" t="s">
        <v>48</v>
      </c>
      <c r="D132" s="47" t="s">
        <v>42</v>
      </c>
      <c r="E132" s="42" t="s">
        <v>413</v>
      </c>
      <c r="F132" s="47" t="s">
        <v>458</v>
      </c>
      <c r="G132" s="151">
        <f t="shared" si="101"/>
        <v>4</v>
      </c>
      <c r="H132" s="151">
        <f t="shared" si="101"/>
        <v>0</v>
      </c>
      <c r="I132" s="151">
        <f t="shared" si="101"/>
        <v>4</v>
      </c>
      <c r="J132" s="151">
        <f t="shared" si="101"/>
        <v>0</v>
      </c>
      <c r="K132" s="151">
        <f t="shared" si="101"/>
        <v>4</v>
      </c>
      <c r="L132" s="151">
        <f t="shared" si="101"/>
        <v>0</v>
      </c>
      <c r="M132" s="151">
        <f t="shared" si="101"/>
        <v>4</v>
      </c>
      <c r="N132" s="151">
        <f t="shared" si="101"/>
        <v>0</v>
      </c>
      <c r="O132" s="151">
        <f t="shared" si="101"/>
        <v>4</v>
      </c>
      <c r="P132" s="151">
        <f t="shared" si="101"/>
        <v>0</v>
      </c>
      <c r="Q132" s="151">
        <f t="shared" si="101"/>
        <v>4</v>
      </c>
      <c r="R132" s="151">
        <f t="shared" si="101"/>
        <v>0</v>
      </c>
      <c r="S132" s="151">
        <f t="shared" si="101"/>
        <v>4</v>
      </c>
      <c r="T132" s="151">
        <f t="shared" si="101"/>
        <v>0</v>
      </c>
      <c r="U132" s="151">
        <f t="shared" si="101"/>
        <v>4</v>
      </c>
      <c r="V132" s="151">
        <f t="shared" si="102"/>
        <v>0</v>
      </c>
      <c r="W132" s="151">
        <f t="shared" si="102"/>
        <v>4</v>
      </c>
      <c r="X132" s="151">
        <f t="shared" si="102"/>
        <v>0</v>
      </c>
      <c r="Y132" s="151">
        <f t="shared" si="102"/>
        <v>4</v>
      </c>
    </row>
    <row r="133" spans="1:25" ht="30" customHeight="1">
      <c r="A133" s="33" t="s">
        <v>459</v>
      </c>
      <c r="B133" s="69" t="s">
        <v>407</v>
      </c>
      <c r="C133" s="47" t="s">
        <v>48</v>
      </c>
      <c r="D133" s="47" t="s">
        <v>42</v>
      </c>
      <c r="E133" s="42" t="s">
        <v>413</v>
      </c>
      <c r="F133" s="47" t="s">
        <v>425</v>
      </c>
      <c r="G133" s="151">
        <f t="shared" si="101"/>
        <v>4</v>
      </c>
      <c r="H133" s="151">
        <f t="shared" si="101"/>
        <v>0</v>
      </c>
      <c r="I133" s="151">
        <f t="shared" si="101"/>
        <v>4</v>
      </c>
      <c r="J133" s="151">
        <f t="shared" si="101"/>
        <v>0</v>
      </c>
      <c r="K133" s="151">
        <f t="shared" si="101"/>
        <v>4</v>
      </c>
      <c r="L133" s="151">
        <f t="shared" si="101"/>
        <v>0</v>
      </c>
      <c r="M133" s="151">
        <f t="shared" si="101"/>
        <v>4</v>
      </c>
      <c r="N133" s="151">
        <f t="shared" si="101"/>
        <v>0</v>
      </c>
      <c r="O133" s="151">
        <f t="shared" si="101"/>
        <v>4</v>
      </c>
      <c r="P133" s="151">
        <f t="shared" si="101"/>
        <v>0</v>
      </c>
      <c r="Q133" s="151">
        <f t="shared" si="101"/>
        <v>4</v>
      </c>
      <c r="R133" s="151">
        <f t="shared" si="101"/>
        <v>0</v>
      </c>
      <c r="S133" s="151">
        <f t="shared" si="101"/>
        <v>4</v>
      </c>
      <c r="T133" s="151">
        <f t="shared" si="101"/>
        <v>0</v>
      </c>
      <c r="U133" s="151">
        <f t="shared" si="101"/>
        <v>4</v>
      </c>
      <c r="V133" s="151">
        <f t="shared" si="102"/>
        <v>0</v>
      </c>
      <c r="W133" s="151">
        <f t="shared" si="102"/>
        <v>4</v>
      </c>
      <c r="X133" s="151">
        <f t="shared" si="102"/>
        <v>0</v>
      </c>
      <c r="Y133" s="151">
        <f t="shared" si="102"/>
        <v>4</v>
      </c>
    </row>
    <row r="134" spans="1:25" ht="28.5" customHeight="1" hidden="1">
      <c r="A134" s="128" t="s">
        <v>334</v>
      </c>
      <c r="B134" s="69" t="s">
        <v>407</v>
      </c>
      <c r="C134" s="150" t="s">
        <v>48</v>
      </c>
      <c r="D134" s="150" t="s">
        <v>42</v>
      </c>
      <c r="E134" s="118" t="s">
        <v>413</v>
      </c>
      <c r="F134" s="139" t="s">
        <v>65</v>
      </c>
      <c r="G134" s="151">
        <v>4</v>
      </c>
      <c r="H134" s="151"/>
      <c r="I134" s="151">
        <f>G134+H134</f>
        <v>4</v>
      </c>
      <c r="J134" s="151"/>
      <c r="K134" s="151">
        <f>I134+J134</f>
        <v>4</v>
      </c>
      <c r="L134" s="151"/>
      <c r="M134" s="151">
        <f>K134+L134</f>
        <v>4</v>
      </c>
      <c r="N134" s="151"/>
      <c r="O134" s="151">
        <f>M134+N134</f>
        <v>4</v>
      </c>
      <c r="P134" s="151"/>
      <c r="Q134" s="151">
        <f>O134+P134</f>
        <v>4</v>
      </c>
      <c r="R134" s="151"/>
      <c r="S134" s="151">
        <f>Q134+R134</f>
        <v>4</v>
      </c>
      <c r="T134" s="151"/>
      <c r="U134" s="151">
        <f>S134+T134</f>
        <v>4</v>
      </c>
      <c r="V134" s="151"/>
      <c r="W134" s="151">
        <f>U134+V134</f>
        <v>4</v>
      </c>
      <c r="X134" s="151"/>
      <c r="Y134" s="151">
        <f>W134+X134</f>
        <v>4</v>
      </c>
    </row>
    <row r="135" spans="1:25" s="15" customFormat="1" ht="15" customHeight="1">
      <c r="A135" s="40" t="s">
        <v>76</v>
      </c>
      <c r="B135" s="68" t="s">
        <v>407</v>
      </c>
      <c r="C135" s="43" t="s">
        <v>51</v>
      </c>
      <c r="D135" s="43"/>
      <c r="E135" s="42"/>
      <c r="F135" s="43"/>
      <c r="G135" s="86">
        <f aca="true" t="shared" si="103" ref="G135:W135">G136+G142+G158</f>
        <v>2910.42</v>
      </c>
      <c r="H135" s="86">
        <f t="shared" si="103"/>
        <v>-36</v>
      </c>
      <c r="I135" s="86">
        <f t="shared" si="103"/>
        <v>2874.42</v>
      </c>
      <c r="J135" s="86">
        <f t="shared" si="103"/>
        <v>0</v>
      </c>
      <c r="K135" s="86">
        <f t="shared" si="103"/>
        <v>2874.42</v>
      </c>
      <c r="L135" s="86">
        <f t="shared" si="103"/>
        <v>30</v>
      </c>
      <c r="M135" s="86">
        <f t="shared" si="103"/>
        <v>2904.42</v>
      </c>
      <c r="N135" s="86">
        <f t="shared" si="103"/>
        <v>72.445</v>
      </c>
      <c r="O135" s="86">
        <f t="shared" si="103"/>
        <v>2976.865</v>
      </c>
      <c r="P135" s="86">
        <f t="shared" si="103"/>
        <v>-89.51076</v>
      </c>
      <c r="Q135" s="86">
        <f t="shared" si="103"/>
        <v>2887.3542399999997</v>
      </c>
      <c r="R135" s="86">
        <f t="shared" si="103"/>
        <v>0</v>
      </c>
      <c r="S135" s="86">
        <f t="shared" si="103"/>
        <v>2887.3542399999997</v>
      </c>
      <c r="T135" s="86">
        <f t="shared" si="103"/>
        <v>0</v>
      </c>
      <c r="U135" s="86">
        <f t="shared" si="103"/>
        <v>2887.3542399999997</v>
      </c>
      <c r="V135" s="86">
        <f t="shared" si="103"/>
        <v>125</v>
      </c>
      <c r="W135" s="86">
        <f t="shared" si="103"/>
        <v>3012.3542399999997</v>
      </c>
      <c r="X135" s="86">
        <f>X136+X142+X158</f>
        <v>-274</v>
      </c>
      <c r="Y135" s="86">
        <f>Y136+Y142+Y158</f>
        <v>2738.3542399999997</v>
      </c>
    </row>
    <row r="136" spans="1:25" s="19" customFormat="1" ht="15" customHeight="1">
      <c r="A136" s="100" t="s">
        <v>33</v>
      </c>
      <c r="B136" s="68" t="s">
        <v>407</v>
      </c>
      <c r="C136" s="64" t="s">
        <v>51</v>
      </c>
      <c r="D136" s="64" t="s">
        <v>46</v>
      </c>
      <c r="E136" s="119"/>
      <c r="F136" s="64"/>
      <c r="G136" s="124">
        <f aca="true" t="shared" si="104" ref="G136:X140">G137</f>
        <v>12.8</v>
      </c>
      <c r="H136" s="124">
        <f t="shared" si="104"/>
        <v>0</v>
      </c>
      <c r="I136" s="124">
        <f t="shared" si="104"/>
        <v>12.8</v>
      </c>
      <c r="J136" s="124">
        <f t="shared" si="104"/>
        <v>0</v>
      </c>
      <c r="K136" s="124">
        <f t="shared" si="104"/>
        <v>12.8</v>
      </c>
      <c r="L136" s="124">
        <f t="shared" si="104"/>
        <v>0</v>
      </c>
      <c r="M136" s="124">
        <f t="shared" si="104"/>
        <v>12.8</v>
      </c>
      <c r="N136" s="124">
        <f t="shared" si="104"/>
        <v>0</v>
      </c>
      <c r="O136" s="124">
        <f t="shared" si="104"/>
        <v>12.8</v>
      </c>
      <c r="P136" s="124">
        <f t="shared" si="104"/>
        <v>0</v>
      </c>
      <c r="Q136" s="124">
        <f t="shared" si="104"/>
        <v>12.8</v>
      </c>
      <c r="R136" s="124">
        <f t="shared" si="104"/>
        <v>0</v>
      </c>
      <c r="S136" s="124">
        <f t="shared" si="104"/>
        <v>12.8</v>
      </c>
      <c r="T136" s="124">
        <f t="shared" si="104"/>
        <v>0</v>
      </c>
      <c r="U136" s="124">
        <f t="shared" si="104"/>
        <v>12.8</v>
      </c>
      <c r="V136" s="124">
        <f t="shared" si="104"/>
        <v>60</v>
      </c>
      <c r="W136" s="124">
        <f aca="true" t="shared" si="105" ref="V136:Y140">W137</f>
        <v>72.8</v>
      </c>
      <c r="X136" s="124">
        <f t="shared" si="104"/>
        <v>5.3</v>
      </c>
      <c r="Y136" s="124">
        <f t="shared" si="105"/>
        <v>78.1</v>
      </c>
    </row>
    <row r="137" spans="1:25" s="19" customFormat="1" ht="29.25" customHeight="1">
      <c r="A137" s="125" t="s">
        <v>437</v>
      </c>
      <c r="B137" s="106" t="s">
        <v>407</v>
      </c>
      <c r="C137" s="92" t="s">
        <v>51</v>
      </c>
      <c r="D137" s="92" t="s">
        <v>46</v>
      </c>
      <c r="E137" s="108" t="s">
        <v>380</v>
      </c>
      <c r="F137" s="64"/>
      <c r="G137" s="124">
        <f t="shared" si="104"/>
        <v>12.8</v>
      </c>
      <c r="H137" s="124">
        <f t="shared" si="104"/>
        <v>0</v>
      </c>
      <c r="I137" s="124">
        <f t="shared" si="104"/>
        <v>12.8</v>
      </c>
      <c r="J137" s="124">
        <f t="shared" si="104"/>
        <v>0</v>
      </c>
      <c r="K137" s="124">
        <f t="shared" si="104"/>
        <v>12.8</v>
      </c>
      <c r="L137" s="124">
        <f t="shared" si="104"/>
        <v>0</v>
      </c>
      <c r="M137" s="124">
        <f t="shared" si="104"/>
        <v>12.8</v>
      </c>
      <c r="N137" s="124">
        <f t="shared" si="104"/>
        <v>0</v>
      </c>
      <c r="O137" s="124">
        <f t="shared" si="104"/>
        <v>12.8</v>
      </c>
      <c r="P137" s="124">
        <f t="shared" si="104"/>
        <v>0</v>
      </c>
      <c r="Q137" s="124">
        <f t="shared" si="104"/>
        <v>12.8</v>
      </c>
      <c r="R137" s="124">
        <f t="shared" si="104"/>
        <v>0</v>
      </c>
      <c r="S137" s="124">
        <f t="shared" si="104"/>
        <v>12.8</v>
      </c>
      <c r="T137" s="124">
        <f t="shared" si="104"/>
        <v>0</v>
      </c>
      <c r="U137" s="124">
        <f t="shared" si="104"/>
        <v>12.8</v>
      </c>
      <c r="V137" s="124">
        <f t="shared" si="105"/>
        <v>60</v>
      </c>
      <c r="W137" s="124">
        <f t="shared" si="105"/>
        <v>72.8</v>
      </c>
      <c r="X137" s="124">
        <f t="shared" si="105"/>
        <v>5.3</v>
      </c>
      <c r="Y137" s="124">
        <f t="shared" si="105"/>
        <v>78.1</v>
      </c>
    </row>
    <row r="138" spans="1:25" s="95" customFormat="1" ht="15" customHeight="1">
      <c r="A138" s="79" t="s">
        <v>404</v>
      </c>
      <c r="B138" s="69" t="s">
        <v>407</v>
      </c>
      <c r="C138" s="78" t="s">
        <v>51</v>
      </c>
      <c r="D138" s="78" t="s">
        <v>46</v>
      </c>
      <c r="E138" s="81" t="s">
        <v>385</v>
      </c>
      <c r="F138" s="92"/>
      <c r="G138" s="94">
        <f t="shared" si="104"/>
        <v>12.8</v>
      </c>
      <c r="H138" s="94">
        <f t="shared" si="104"/>
        <v>0</v>
      </c>
      <c r="I138" s="94">
        <f t="shared" si="104"/>
        <v>12.8</v>
      </c>
      <c r="J138" s="94">
        <f t="shared" si="104"/>
        <v>0</v>
      </c>
      <c r="K138" s="94">
        <f t="shared" si="104"/>
        <v>12.8</v>
      </c>
      <c r="L138" s="94">
        <f t="shared" si="104"/>
        <v>0</v>
      </c>
      <c r="M138" s="94">
        <f t="shared" si="104"/>
        <v>12.8</v>
      </c>
      <c r="N138" s="94">
        <f t="shared" si="104"/>
        <v>0</v>
      </c>
      <c r="O138" s="94">
        <f t="shared" si="104"/>
        <v>12.8</v>
      </c>
      <c r="P138" s="94">
        <f t="shared" si="104"/>
        <v>0</v>
      </c>
      <c r="Q138" s="94">
        <f t="shared" si="104"/>
        <v>12.8</v>
      </c>
      <c r="R138" s="94">
        <f t="shared" si="104"/>
        <v>0</v>
      </c>
      <c r="S138" s="94">
        <f t="shared" si="104"/>
        <v>12.8</v>
      </c>
      <c r="T138" s="94">
        <f t="shared" si="104"/>
        <v>0</v>
      </c>
      <c r="U138" s="94">
        <f t="shared" si="104"/>
        <v>12.8</v>
      </c>
      <c r="V138" s="94">
        <f t="shared" si="105"/>
        <v>60</v>
      </c>
      <c r="W138" s="94">
        <f t="shared" si="105"/>
        <v>72.8</v>
      </c>
      <c r="X138" s="94">
        <f t="shared" si="105"/>
        <v>5.3</v>
      </c>
      <c r="Y138" s="94">
        <f t="shared" si="105"/>
        <v>78.1</v>
      </c>
    </row>
    <row r="139" spans="1:25" s="95" customFormat="1" ht="28.5" customHeight="1">
      <c r="A139" s="46" t="s">
        <v>457</v>
      </c>
      <c r="B139" s="69" t="s">
        <v>407</v>
      </c>
      <c r="C139" s="47" t="s">
        <v>51</v>
      </c>
      <c r="D139" s="47" t="s">
        <v>46</v>
      </c>
      <c r="E139" s="42" t="s">
        <v>385</v>
      </c>
      <c r="F139" s="47" t="s">
        <v>458</v>
      </c>
      <c r="G139" s="94">
        <f t="shared" si="104"/>
        <v>12.8</v>
      </c>
      <c r="H139" s="94">
        <f t="shared" si="104"/>
        <v>0</v>
      </c>
      <c r="I139" s="85">
        <f t="shared" si="104"/>
        <v>12.8</v>
      </c>
      <c r="J139" s="94">
        <f t="shared" si="104"/>
        <v>0</v>
      </c>
      <c r="K139" s="85">
        <f t="shared" si="104"/>
        <v>12.8</v>
      </c>
      <c r="L139" s="94">
        <f t="shared" si="104"/>
        <v>0</v>
      </c>
      <c r="M139" s="85">
        <f t="shared" si="104"/>
        <v>12.8</v>
      </c>
      <c r="N139" s="94">
        <f t="shared" si="104"/>
        <v>0</v>
      </c>
      <c r="O139" s="85">
        <f t="shared" si="104"/>
        <v>12.8</v>
      </c>
      <c r="P139" s="94">
        <f t="shared" si="104"/>
        <v>0</v>
      </c>
      <c r="Q139" s="85">
        <f t="shared" si="104"/>
        <v>12.8</v>
      </c>
      <c r="R139" s="94">
        <f t="shared" si="104"/>
        <v>0</v>
      </c>
      <c r="S139" s="85">
        <f t="shared" si="104"/>
        <v>12.8</v>
      </c>
      <c r="T139" s="94">
        <f t="shared" si="104"/>
        <v>0</v>
      </c>
      <c r="U139" s="85">
        <f t="shared" si="104"/>
        <v>12.8</v>
      </c>
      <c r="V139" s="94">
        <f t="shared" si="105"/>
        <v>60</v>
      </c>
      <c r="W139" s="85">
        <f t="shared" si="105"/>
        <v>72.8</v>
      </c>
      <c r="X139" s="94">
        <f t="shared" si="105"/>
        <v>5.3</v>
      </c>
      <c r="Y139" s="85">
        <f t="shared" si="105"/>
        <v>78.1</v>
      </c>
    </row>
    <row r="140" spans="1:25" s="95" customFormat="1" ht="29.25" customHeight="1">
      <c r="A140" s="33" t="s">
        <v>459</v>
      </c>
      <c r="B140" s="69" t="s">
        <v>407</v>
      </c>
      <c r="C140" s="47" t="s">
        <v>51</v>
      </c>
      <c r="D140" s="47" t="s">
        <v>46</v>
      </c>
      <c r="E140" s="42" t="s">
        <v>385</v>
      </c>
      <c r="F140" s="47" t="s">
        <v>425</v>
      </c>
      <c r="G140" s="94">
        <f t="shared" si="104"/>
        <v>12.8</v>
      </c>
      <c r="H140" s="94">
        <f t="shared" si="104"/>
        <v>0</v>
      </c>
      <c r="I140" s="85">
        <f t="shared" si="104"/>
        <v>12.8</v>
      </c>
      <c r="J140" s="94">
        <f t="shared" si="104"/>
        <v>0</v>
      </c>
      <c r="K140" s="85">
        <f t="shared" si="104"/>
        <v>12.8</v>
      </c>
      <c r="L140" s="94">
        <f t="shared" si="104"/>
        <v>0</v>
      </c>
      <c r="M140" s="85">
        <f t="shared" si="104"/>
        <v>12.8</v>
      </c>
      <c r="N140" s="94">
        <f t="shared" si="104"/>
        <v>0</v>
      </c>
      <c r="O140" s="85">
        <f t="shared" si="104"/>
        <v>12.8</v>
      </c>
      <c r="P140" s="94">
        <f t="shared" si="104"/>
        <v>0</v>
      </c>
      <c r="Q140" s="85">
        <f t="shared" si="104"/>
        <v>12.8</v>
      </c>
      <c r="R140" s="94">
        <f t="shared" si="104"/>
        <v>0</v>
      </c>
      <c r="S140" s="85">
        <f t="shared" si="104"/>
        <v>12.8</v>
      </c>
      <c r="T140" s="94">
        <f t="shared" si="104"/>
        <v>0</v>
      </c>
      <c r="U140" s="85">
        <f t="shared" si="104"/>
        <v>12.8</v>
      </c>
      <c r="V140" s="94">
        <f t="shared" si="105"/>
        <v>60</v>
      </c>
      <c r="W140" s="85">
        <f t="shared" si="105"/>
        <v>72.8</v>
      </c>
      <c r="X140" s="94">
        <f t="shared" si="105"/>
        <v>5.3</v>
      </c>
      <c r="Y140" s="85">
        <f t="shared" si="105"/>
        <v>78.1</v>
      </c>
    </row>
    <row r="141" spans="1:25" s="15" customFormat="1" ht="30" customHeight="1" hidden="1">
      <c r="A141" s="128" t="s">
        <v>334</v>
      </c>
      <c r="B141" s="69" t="s">
        <v>407</v>
      </c>
      <c r="C141" s="150" t="s">
        <v>51</v>
      </c>
      <c r="D141" s="150" t="s">
        <v>46</v>
      </c>
      <c r="E141" s="118" t="s">
        <v>385</v>
      </c>
      <c r="F141" s="150" t="s">
        <v>65</v>
      </c>
      <c r="G141" s="85">
        <v>12.8</v>
      </c>
      <c r="H141" s="85"/>
      <c r="I141" s="85">
        <f>G141+H141</f>
        <v>12.8</v>
      </c>
      <c r="J141" s="85"/>
      <c r="K141" s="85">
        <f>I141+J141</f>
        <v>12.8</v>
      </c>
      <c r="L141" s="85"/>
      <c r="M141" s="85">
        <f>K141+L141</f>
        <v>12.8</v>
      </c>
      <c r="N141" s="85"/>
      <c r="O141" s="85">
        <f>M141+N141</f>
        <v>12.8</v>
      </c>
      <c r="P141" s="85"/>
      <c r="Q141" s="85">
        <f>O141+P141</f>
        <v>12.8</v>
      </c>
      <c r="R141" s="85"/>
      <c r="S141" s="85">
        <f>Q141+R141</f>
        <v>12.8</v>
      </c>
      <c r="T141" s="85"/>
      <c r="U141" s="85">
        <f>S141+T141</f>
        <v>12.8</v>
      </c>
      <c r="V141" s="85">
        <v>60</v>
      </c>
      <c r="W141" s="85">
        <f>U141+V141</f>
        <v>72.8</v>
      </c>
      <c r="X141" s="85">
        <v>5.3</v>
      </c>
      <c r="Y141" s="85">
        <f>W141+X141</f>
        <v>78.1</v>
      </c>
    </row>
    <row r="142" spans="1:25" s="19" customFormat="1" ht="15" customHeight="1">
      <c r="A142" s="100" t="s">
        <v>53</v>
      </c>
      <c r="B142" s="68" t="s">
        <v>407</v>
      </c>
      <c r="C142" s="64" t="s">
        <v>51</v>
      </c>
      <c r="D142" s="64" t="s">
        <v>47</v>
      </c>
      <c r="E142" s="119"/>
      <c r="F142" s="64"/>
      <c r="G142" s="65">
        <f aca="true" t="shared" si="106" ref="G142:T142">G143</f>
        <v>1550</v>
      </c>
      <c r="H142" s="65">
        <f t="shared" si="106"/>
        <v>0</v>
      </c>
      <c r="I142" s="65">
        <f t="shared" si="106"/>
        <v>1550</v>
      </c>
      <c r="J142" s="65">
        <f t="shared" si="106"/>
        <v>0</v>
      </c>
      <c r="K142" s="65">
        <f t="shared" si="106"/>
        <v>1550</v>
      </c>
      <c r="L142" s="65">
        <f t="shared" si="106"/>
        <v>0</v>
      </c>
      <c r="M142" s="65">
        <f t="shared" si="106"/>
        <v>1550</v>
      </c>
      <c r="N142" s="65">
        <f t="shared" si="106"/>
        <v>0</v>
      </c>
      <c r="O142" s="65">
        <f t="shared" si="106"/>
        <v>1550</v>
      </c>
      <c r="P142" s="237">
        <f t="shared" si="106"/>
        <v>-89.51076</v>
      </c>
      <c r="Q142" s="237">
        <f t="shared" si="106"/>
        <v>1460.4892399999999</v>
      </c>
      <c r="R142" s="237">
        <f t="shared" si="106"/>
        <v>0</v>
      </c>
      <c r="S142" s="237">
        <f t="shared" si="106"/>
        <v>1460.4892399999999</v>
      </c>
      <c r="T142" s="237">
        <f t="shared" si="106"/>
        <v>0</v>
      </c>
      <c r="U142" s="237">
        <f>U143+U152</f>
        <v>1460.4892399999999</v>
      </c>
      <c r="V142" s="237">
        <f>V143+V152</f>
        <v>135</v>
      </c>
      <c r="W142" s="237">
        <f>W143+W152</f>
        <v>1595.4892399999999</v>
      </c>
      <c r="X142" s="237">
        <f>X143+X152</f>
        <v>-279.3</v>
      </c>
      <c r="Y142" s="237">
        <f>Y143+Y152</f>
        <v>1316.18924</v>
      </c>
    </row>
    <row r="143" spans="1:25" ht="29.25" customHeight="1">
      <c r="A143" s="125" t="s">
        <v>437</v>
      </c>
      <c r="B143" s="106" t="s">
        <v>407</v>
      </c>
      <c r="C143" s="92" t="s">
        <v>51</v>
      </c>
      <c r="D143" s="92" t="s">
        <v>47</v>
      </c>
      <c r="E143" s="108" t="s">
        <v>380</v>
      </c>
      <c r="F143" s="34"/>
      <c r="G143" s="57">
        <f aca="true" t="shared" si="107" ref="G143:R143">G148</f>
        <v>1550</v>
      </c>
      <c r="H143" s="57">
        <f t="shared" si="107"/>
        <v>0</v>
      </c>
      <c r="I143" s="57">
        <f t="shared" si="107"/>
        <v>1550</v>
      </c>
      <c r="J143" s="57">
        <f t="shared" si="107"/>
        <v>0</v>
      </c>
      <c r="K143" s="57">
        <f t="shared" si="107"/>
        <v>1550</v>
      </c>
      <c r="L143" s="57">
        <f t="shared" si="107"/>
        <v>0</v>
      </c>
      <c r="M143" s="57">
        <f t="shared" si="107"/>
        <v>1550</v>
      </c>
      <c r="N143" s="57">
        <f t="shared" si="107"/>
        <v>0</v>
      </c>
      <c r="O143" s="57">
        <f t="shared" si="107"/>
        <v>1550</v>
      </c>
      <c r="P143" s="226">
        <f t="shared" si="107"/>
        <v>-89.51076</v>
      </c>
      <c r="Q143" s="226">
        <f t="shared" si="107"/>
        <v>1460.4892399999999</v>
      </c>
      <c r="R143" s="226">
        <f t="shared" si="107"/>
        <v>0</v>
      </c>
      <c r="S143" s="226">
        <f aca="true" t="shared" si="108" ref="S143:Y143">S148+S144</f>
        <v>1460.4892399999999</v>
      </c>
      <c r="T143" s="226">
        <f t="shared" si="108"/>
        <v>0</v>
      </c>
      <c r="U143" s="226">
        <f t="shared" si="108"/>
        <v>1460.4892399999999</v>
      </c>
      <c r="V143" s="226">
        <f t="shared" si="108"/>
        <v>-231.81</v>
      </c>
      <c r="W143" s="226">
        <f t="shared" si="108"/>
        <v>1228.67924</v>
      </c>
      <c r="X143" s="226">
        <f t="shared" si="108"/>
        <v>-279.3</v>
      </c>
      <c r="Y143" s="226">
        <f t="shared" si="108"/>
        <v>949.37924</v>
      </c>
    </row>
    <row r="144" spans="1:25" s="6" customFormat="1" ht="15" customHeight="1">
      <c r="A144" s="79" t="s">
        <v>58</v>
      </c>
      <c r="B144" s="69" t="s">
        <v>407</v>
      </c>
      <c r="C144" s="78" t="s">
        <v>51</v>
      </c>
      <c r="D144" s="78" t="s">
        <v>47</v>
      </c>
      <c r="E144" s="84" t="s">
        <v>385</v>
      </c>
      <c r="F144" s="78"/>
      <c r="G144" s="91">
        <f aca="true" t="shared" si="109" ref="G144:X146">G145</f>
        <v>1550</v>
      </c>
      <c r="H144" s="91">
        <f t="shared" si="109"/>
        <v>0</v>
      </c>
      <c r="I144" s="91">
        <f t="shared" si="109"/>
        <v>1550</v>
      </c>
      <c r="J144" s="91">
        <f t="shared" si="109"/>
        <v>0</v>
      </c>
      <c r="K144" s="91">
        <f t="shared" si="109"/>
        <v>1550</v>
      </c>
      <c r="L144" s="91">
        <f t="shared" si="109"/>
        <v>0</v>
      </c>
      <c r="M144" s="91">
        <f t="shared" si="109"/>
        <v>1550</v>
      </c>
      <c r="N144" s="91">
        <f t="shared" si="109"/>
        <v>0</v>
      </c>
      <c r="O144" s="91">
        <f t="shared" si="109"/>
        <v>1550</v>
      </c>
      <c r="P144" s="228">
        <f t="shared" si="109"/>
        <v>-89.51076</v>
      </c>
      <c r="Q144" s="228">
        <f t="shared" si="109"/>
        <v>1460.4892399999999</v>
      </c>
      <c r="R144" s="228">
        <f t="shared" si="109"/>
        <v>0</v>
      </c>
      <c r="S144" s="228">
        <f t="shared" si="109"/>
        <v>0</v>
      </c>
      <c r="T144" s="228">
        <f t="shared" si="109"/>
        <v>0</v>
      </c>
      <c r="U144" s="228">
        <f t="shared" si="109"/>
        <v>0</v>
      </c>
      <c r="V144" s="228">
        <f t="shared" si="109"/>
        <v>0</v>
      </c>
      <c r="W144" s="228">
        <f>W145</f>
        <v>0</v>
      </c>
      <c r="X144" s="228">
        <f t="shared" si="109"/>
        <v>0</v>
      </c>
      <c r="Y144" s="228">
        <f>Y145</f>
        <v>0</v>
      </c>
    </row>
    <row r="145" spans="1:25" s="6" customFormat="1" ht="28.5" customHeight="1">
      <c r="A145" s="46" t="s">
        <v>457</v>
      </c>
      <c r="B145" s="69" t="s">
        <v>407</v>
      </c>
      <c r="C145" s="34" t="s">
        <v>51</v>
      </c>
      <c r="D145" s="34" t="s">
        <v>47</v>
      </c>
      <c r="E145" s="84" t="s">
        <v>385</v>
      </c>
      <c r="F145" s="47" t="s">
        <v>458</v>
      </c>
      <c r="G145" s="91">
        <f t="shared" si="109"/>
        <v>1550</v>
      </c>
      <c r="H145" s="91">
        <f t="shared" si="109"/>
        <v>0</v>
      </c>
      <c r="I145" s="75">
        <f t="shared" si="109"/>
        <v>1550</v>
      </c>
      <c r="J145" s="91">
        <f t="shared" si="109"/>
        <v>0</v>
      </c>
      <c r="K145" s="75">
        <f t="shared" si="109"/>
        <v>1550</v>
      </c>
      <c r="L145" s="91">
        <f t="shared" si="109"/>
        <v>0</v>
      </c>
      <c r="M145" s="75">
        <f t="shared" si="109"/>
        <v>1550</v>
      </c>
      <c r="N145" s="91">
        <f t="shared" si="109"/>
        <v>0</v>
      </c>
      <c r="O145" s="75">
        <f t="shared" si="109"/>
        <v>1550</v>
      </c>
      <c r="P145" s="228">
        <f t="shared" si="109"/>
        <v>-89.51076</v>
      </c>
      <c r="Q145" s="230">
        <f t="shared" si="109"/>
        <v>1460.4892399999999</v>
      </c>
      <c r="R145" s="228">
        <f t="shared" si="109"/>
        <v>0</v>
      </c>
      <c r="S145" s="230">
        <f t="shared" si="109"/>
        <v>0</v>
      </c>
      <c r="T145" s="228">
        <f t="shared" si="109"/>
        <v>0</v>
      </c>
      <c r="U145" s="230">
        <f t="shared" si="109"/>
        <v>0</v>
      </c>
      <c r="V145" s="228">
        <f>V146</f>
        <v>0</v>
      </c>
      <c r="W145" s="230">
        <f>W146</f>
        <v>0</v>
      </c>
      <c r="X145" s="228">
        <f>X146</f>
        <v>0</v>
      </c>
      <c r="Y145" s="230">
        <f>Y146</f>
        <v>0</v>
      </c>
    </row>
    <row r="146" spans="1:25" s="6" customFormat="1" ht="30" customHeight="1">
      <c r="A146" s="33" t="s">
        <v>459</v>
      </c>
      <c r="B146" s="69" t="s">
        <v>407</v>
      </c>
      <c r="C146" s="34" t="s">
        <v>51</v>
      </c>
      <c r="D146" s="34" t="s">
        <v>47</v>
      </c>
      <c r="E146" s="84" t="s">
        <v>385</v>
      </c>
      <c r="F146" s="47" t="s">
        <v>425</v>
      </c>
      <c r="G146" s="91">
        <f t="shared" si="109"/>
        <v>1550</v>
      </c>
      <c r="H146" s="91">
        <f t="shared" si="109"/>
        <v>0</v>
      </c>
      <c r="I146" s="75">
        <f t="shared" si="109"/>
        <v>1550</v>
      </c>
      <c r="J146" s="91">
        <f t="shared" si="109"/>
        <v>0</v>
      </c>
      <c r="K146" s="75">
        <f t="shared" si="109"/>
        <v>1550</v>
      </c>
      <c r="L146" s="91">
        <f t="shared" si="109"/>
        <v>0</v>
      </c>
      <c r="M146" s="75">
        <f t="shared" si="109"/>
        <v>1550</v>
      </c>
      <c r="N146" s="91">
        <f t="shared" si="109"/>
        <v>0</v>
      </c>
      <c r="O146" s="75">
        <f t="shared" si="109"/>
        <v>1550</v>
      </c>
      <c r="P146" s="228">
        <f t="shared" si="109"/>
        <v>-89.51076</v>
      </c>
      <c r="Q146" s="230">
        <f t="shared" si="109"/>
        <v>1460.4892399999999</v>
      </c>
      <c r="R146" s="228">
        <f t="shared" si="109"/>
        <v>0</v>
      </c>
      <c r="S146" s="230">
        <f t="shared" si="109"/>
        <v>0</v>
      </c>
      <c r="T146" s="228"/>
      <c r="U146" s="230">
        <f>U147</f>
        <v>0</v>
      </c>
      <c r="V146" s="228"/>
      <c r="W146" s="230">
        <f>W147</f>
        <v>0</v>
      </c>
      <c r="X146" s="228"/>
      <c r="Y146" s="230">
        <f>Y147</f>
        <v>0</v>
      </c>
    </row>
    <row r="147" spans="1:25" ht="29.25" customHeight="1" hidden="1">
      <c r="A147" s="128" t="s">
        <v>334</v>
      </c>
      <c r="B147" s="69" t="s">
        <v>407</v>
      </c>
      <c r="C147" s="127" t="s">
        <v>51</v>
      </c>
      <c r="D147" s="127" t="s">
        <v>47</v>
      </c>
      <c r="E147" s="118" t="s">
        <v>385</v>
      </c>
      <c r="F147" s="127" t="s">
        <v>65</v>
      </c>
      <c r="G147" s="57">
        <v>1550</v>
      </c>
      <c r="H147" s="57"/>
      <c r="I147" s="57">
        <f>G147+H147</f>
        <v>1550</v>
      </c>
      <c r="J147" s="57"/>
      <c r="K147" s="57">
        <f>I147+J147</f>
        <v>1550</v>
      </c>
      <c r="L147" s="57"/>
      <c r="M147" s="57">
        <f>K147+L147</f>
        <v>1550</v>
      </c>
      <c r="N147" s="57"/>
      <c r="O147" s="57">
        <f>M147+N147</f>
        <v>1550</v>
      </c>
      <c r="P147" s="226">
        <v>-89.51076</v>
      </c>
      <c r="Q147" s="226">
        <f>O147+P147</f>
        <v>1460.4892399999999</v>
      </c>
      <c r="R147" s="226"/>
      <c r="S147" s="226"/>
      <c r="T147" s="226"/>
      <c r="U147" s="226">
        <f>S147+T147</f>
        <v>0</v>
      </c>
      <c r="V147" s="226"/>
      <c r="W147" s="226">
        <f>U147+V147</f>
        <v>0</v>
      </c>
      <c r="X147" s="226"/>
      <c r="Y147" s="226">
        <f>W147+X147</f>
        <v>0</v>
      </c>
    </row>
    <row r="148" spans="1:25" s="6" customFormat="1" ht="15" customHeight="1">
      <c r="A148" s="79" t="s">
        <v>58</v>
      </c>
      <c r="B148" s="69" t="s">
        <v>407</v>
      </c>
      <c r="C148" s="78" t="s">
        <v>51</v>
      </c>
      <c r="D148" s="78" t="s">
        <v>47</v>
      </c>
      <c r="E148" s="81" t="s">
        <v>36</v>
      </c>
      <c r="F148" s="78"/>
      <c r="G148" s="91">
        <f aca="true" t="shared" si="110" ref="G148:X150">G149</f>
        <v>1550</v>
      </c>
      <c r="H148" s="91">
        <f t="shared" si="110"/>
        <v>0</v>
      </c>
      <c r="I148" s="91">
        <f t="shared" si="110"/>
        <v>1550</v>
      </c>
      <c r="J148" s="91">
        <f t="shared" si="110"/>
        <v>0</v>
      </c>
      <c r="K148" s="91">
        <f t="shared" si="110"/>
        <v>1550</v>
      </c>
      <c r="L148" s="91">
        <f t="shared" si="110"/>
        <v>0</v>
      </c>
      <c r="M148" s="91">
        <f t="shared" si="110"/>
        <v>1550</v>
      </c>
      <c r="N148" s="91">
        <f t="shared" si="110"/>
        <v>0</v>
      </c>
      <c r="O148" s="91">
        <f t="shared" si="110"/>
        <v>1550</v>
      </c>
      <c r="P148" s="228">
        <f t="shared" si="110"/>
        <v>-89.51076</v>
      </c>
      <c r="Q148" s="228">
        <f t="shared" si="110"/>
        <v>1460.4892399999999</v>
      </c>
      <c r="R148" s="228">
        <f t="shared" si="110"/>
        <v>0</v>
      </c>
      <c r="S148" s="228">
        <f t="shared" si="110"/>
        <v>1460.4892399999999</v>
      </c>
      <c r="T148" s="228">
        <f t="shared" si="110"/>
        <v>0</v>
      </c>
      <c r="U148" s="228">
        <f t="shared" si="110"/>
        <v>1460.4892399999999</v>
      </c>
      <c r="V148" s="228">
        <f t="shared" si="110"/>
        <v>-231.81</v>
      </c>
      <c r="W148" s="228">
        <f aca="true" t="shared" si="111" ref="V148:Y150">W149</f>
        <v>1228.67924</v>
      </c>
      <c r="X148" s="228">
        <f t="shared" si="110"/>
        <v>-279.3</v>
      </c>
      <c r="Y148" s="228">
        <f t="shared" si="111"/>
        <v>949.37924</v>
      </c>
    </row>
    <row r="149" spans="1:25" s="6" customFormat="1" ht="28.5" customHeight="1">
      <c r="A149" s="46" t="s">
        <v>457</v>
      </c>
      <c r="B149" s="69" t="s">
        <v>407</v>
      </c>
      <c r="C149" s="34" t="s">
        <v>51</v>
      </c>
      <c r="D149" s="34" t="s">
        <v>47</v>
      </c>
      <c r="E149" s="42" t="s">
        <v>36</v>
      </c>
      <c r="F149" s="47" t="s">
        <v>458</v>
      </c>
      <c r="G149" s="91">
        <f t="shared" si="110"/>
        <v>1550</v>
      </c>
      <c r="H149" s="91">
        <f t="shared" si="110"/>
        <v>0</v>
      </c>
      <c r="I149" s="75">
        <f t="shared" si="110"/>
        <v>1550</v>
      </c>
      <c r="J149" s="91">
        <f t="shared" si="110"/>
        <v>0</v>
      </c>
      <c r="K149" s="75">
        <f t="shared" si="110"/>
        <v>1550</v>
      </c>
      <c r="L149" s="91">
        <f t="shared" si="110"/>
        <v>0</v>
      </c>
      <c r="M149" s="75">
        <f t="shared" si="110"/>
        <v>1550</v>
      </c>
      <c r="N149" s="91">
        <f t="shared" si="110"/>
        <v>0</v>
      </c>
      <c r="O149" s="75">
        <f t="shared" si="110"/>
        <v>1550</v>
      </c>
      <c r="P149" s="228">
        <f t="shared" si="110"/>
        <v>-89.51076</v>
      </c>
      <c r="Q149" s="230">
        <f t="shared" si="110"/>
        <v>1460.4892399999999</v>
      </c>
      <c r="R149" s="228">
        <f t="shared" si="110"/>
        <v>0</v>
      </c>
      <c r="S149" s="230">
        <f t="shared" si="110"/>
        <v>1460.4892399999999</v>
      </c>
      <c r="T149" s="228">
        <f t="shared" si="110"/>
        <v>0</v>
      </c>
      <c r="U149" s="230">
        <f t="shared" si="110"/>
        <v>1460.4892399999999</v>
      </c>
      <c r="V149" s="228">
        <f t="shared" si="111"/>
        <v>-231.81</v>
      </c>
      <c r="W149" s="230">
        <f t="shared" si="111"/>
        <v>1228.67924</v>
      </c>
      <c r="X149" s="228">
        <f t="shared" si="111"/>
        <v>-279.3</v>
      </c>
      <c r="Y149" s="230">
        <f t="shared" si="111"/>
        <v>949.37924</v>
      </c>
    </row>
    <row r="150" spans="1:25" s="6" customFormat="1" ht="30" customHeight="1">
      <c r="A150" s="33" t="s">
        <v>459</v>
      </c>
      <c r="B150" s="69" t="s">
        <v>407</v>
      </c>
      <c r="C150" s="34" t="s">
        <v>51</v>
      </c>
      <c r="D150" s="34" t="s">
        <v>47</v>
      </c>
      <c r="E150" s="42" t="s">
        <v>36</v>
      </c>
      <c r="F150" s="47" t="s">
        <v>425</v>
      </c>
      <c r="G150" s="91">
        <f t="shared" si="110"/>
        <v>1550</v>
      </c>
      <c r="H150" s="91">
        <f t="shared" si="110"/>
        <v>0</v>
      </c>
      <c r="I150" s="75">
        <f t="shared" si="110"/>
        <v>1550</v>
      </c>
      <c r="J150" s="91">
        <f t="shared" si="110"/>
        <v>0</v>
      </c>
      <c r="K150" s="75">
        <f t="shared" si="110"/>
        <v>1550</v>
      </c>
      <c r="L150" s="91">
        <f t="shared" si="110"/>
        <v>0</v>
      </c>
      <c r="M150" s="75">
        <f t="shared" si="110"/>
        <v>1550</v>
      </c>
      <c r="N150" s="91">
        <f t="shared" si="110"/>
        <v>0</v>
      </c>
      <c r="O150" s="75">
        <f t="shared" si="110"/>
        <v>1550</v>
      </c>
      <c r="P150" s="228">
        <f t="shared" si="110"/>
        <v>-89.51076</v>
      </c>
      <c r="Q150" s="230">
        <f t="shared" si="110"/>
        <v>1460.4892399999999</v>
      </c>
      <c r="R150" s="228">
        <f t="shared" si="110"/>
        <v>0</v>
      </c>
      <c r="S150" s="230">
        <f t="shared" si="110"/>
        <v>1460.4892399999999</v>
      </c>
      <c r="T150" s="228">
        <f t="shared" si="110"/>
        <v>0</v>
      </c>
      <c r="U150" s="230">
        <f t="shared" si="110"/>
        <v>1460.4892399999999</v>
      </c>
      <c r="V150" s="228">
        <f t="shared" si="111"/>
        <v>-231.81</v>
      </c>
      <c r="W150" s="230">
        <f t="shared" si="111"/>
        <v>1228.67924</v>
      </c>
      <c r="X150" s="228">
        <f t="shared" si="111"/>
        <v>-279.3</v>
      </c>
      <c r="Y150" s="230">
        <f t="shared" si="111"/>
        <v>949.37924</v>
      </c>
    </row>
    <row r="151" spans="1:25" ht="29.25" customHeight="1" hidden="1">
      <c r="A151" s="128" t="s">
        <v>334</v>
      </c>
      <c r="B151" s="69" t="s">
        <v>407</v>
      </c>
      <c r="C151" s="127" t="s">
        <v>51</v>
      </c>
      <c r="D151" s="127" t="s">
        <v>47</v>
      </c>
      <c r="E151" s="118" t="s">
        <v>36</v>
      </c>
      <c r="F151" s="127" t="s">
        <v>65</v>
      </c>
      <c r="G151" s="57">
        <v>1550</v>
      </c>
      <c r="H151" s="57"/>
      <c r="I151" s="57">
        <f>G151+H151</f>
        <v>1550</v>
      </c>
      <c r="J151" s="57"/>
      <c r="K151" s="57">
        <f>I151+J151</f>
        <v>1550</v>
      </c>
      <c r="L151" s="57"/>
      <c r="M151" s="57">
        <f>K151+L151</f>
        <v>1550</v>
      </c>
      <c r="N151" s="57"/>
      <c r="O151" s="57">
        <f>M151+N151</f>
        <v>1550</v>
      </c>
      <c r="P151" s="226">
        <v>-89.51076</v>
      </c>
      <c r="Q151" s="226">
        <f>O151+P151</f>
        <v>1460.4892399999999</v>
      </c>
      <c r="R151" s="226"/>
      <c r="S151" s="226">
        <f>Q151+R151</f>
        <v>1460.4892399999999</v>
      </c>
      <c r="T151" s="226"/>
      <c r="U151" s="226">
        <f>S151+T151</f>
        <v>1460.4892399999999</v>
      </c>
      <c r="V151" s="226">
        <v>-231.81</v>
      </c>
      <c r="W151" s="226">
        <f>U151+V151</f>
        <v>1228.67924</v>
      </c>
      <c r="X151" s="226">
        <v>-279.3</v>
      </c>
      <c r="Y151" s="226">
        <f>W151+X151</f>
        <v>949.37924</v>
      </c>
    </row>
    <row r="152" spans="1:25" s="19" customFormat="1" ht="29.25" customHeight="1">
      <c r="A152" s="125" t="s">
        <v>314</v>
      </c>
      <c r="B152" s="106" t="s">
        <v>407</v>
      </c>
      <c r="C152" s="92" t="s">
        <v>51</v>
      </c>
      <c r="D152" s="92" t="s">
        <v>47</v>
      </c>
      <c r="E152" s="108" t="s">
        <v>34</v>
      </c>
      <c r="F152" s="64"/>
      <c r="G152" s="124">
        <f aca="true" t="shared" si="112" ref="G152:T152">G154</f>
        <v>0</v>
      </c>
      <c r="H152" s="124">
        <f t="shared" si="112"/>
        <v>0</v>
      </c>
      <c r="I152" s="124">
        <f t="shared" si="112"/>
        <v>0</v>
      </c>
      <c r="J152" s="124">
        <f t="shared" si="112"/>
        <v>0</v>
      </c>
      <c r="K152" s="124">
        <f t="shared" si="112"/>
        <v>0</v>
      </c>
      <c r="L152" s="124">
        <f t="shared" si="112"/>
        <v>0</v>
      </c>
      <c r="M152" s="124">
        <f t="shared" si="112"/>
        <v>0</v>
      </c>
      <c r="N152" s="124">
        <f t="shared" si="112"/>
        <v>0</v>
      </c>
      <c r="O152" s="124">
        <f t="shared" si="112"/>
        <v>0</v>
      </c>
      <c r="P152" s="124">
        <f t="shared" si="112"/>
        <v>0</v>
      </c>
      <c r="Q152" s="124">
        <f t="shared" si="112"/>
        <v>0</v>
      </c>
      <c r="R152" s="124">
        <f t="shared" si="112"/>
        <v>0</v>
      </c>
      <c r="S152" s="124">
        <f t="shared" si="112"/>
        <v>0</v>
      </c>
      <c r="T152" s="124">
        <f t="shared" si="112"/>
        <v>0</v>
      </c>
      <c r="U152" s="124">
        <f aca="true" t="shared" si="113" ref="U152:Y154">U153</f>
        <v>0</v>
      </c>
      <c r="V152" s="124">
        <f t="shared" si="113"/>
        <v>366.81</v>
      </c>
      <c r="W152" s="124">
        <f t="shared" si="113"/>
        <v>366.81</v>
      </c>
      <c r="X152" s="124">
        <f t="shared" si="113"/>
        <v>0</v>
      </c>
      <c r="Y152" s="124">
        <f t="shared" si="113"/>
        <v>366.81</v>
      </c>
    </row>
    <row r="153" spans="1:25" s="19" customFormat="1" ht="29.25" customHeight="1">
      <c r="A153" s="322" t="s">
        <v>293</v>
      </c>
      <c r="B153" s="69" t="s">
        <v>407</v>
      </c>
      <c r="C153" s="34" t="s">
        <v>51</v>
      </c>
      <c r="D153" s="34" t="s">
        <v>47</v>
      </c>
      <c r="E153" s="84" t="s">
        <v>331</v>
      </c>
      <c r="F153" s="6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>
        <f t="shared" si="113"/>
        <v>0</v>
      </c>
      <c r="V153" s="124">
        <f t="shared" si="113"/>
        <v>366.81</v>
      </c>
      <c r="W153" s="124">
        <f t="shared" si="113"/>
        <v>366.81</v>
      </c>
      <c r="X153" s="124">
        <f t="shared" si="113"/>
        <v>0</v>
      </c>
      <c r="Y153" s="124">
        <f t="shared" si="113"/>
        <v>366.81</v>
      </c>
    </row>
    <row r="154" spans="1:25" s="5" customFormat="1" ht="41.25" customHeight="1">
      <c r="A154" s="36" t="s">
        <v>292</v>
      </c>
      <c r="B154" s="69" t="s">
        <v>407</v>
      </c>
      <c r="C154" s="34" t="s">
        <v>51</v>
      </c>
      <c r="D154" s="34" t="s">
        <v>47</v>
      </c>
      <c r="E154" s="84" t="s">
        <v>332</v>
      </c>
      <c r="F154" s="34"/>
      <c r="G154" s="57"/>
      <c r="H154" s="57"/>
      <c r="I154" s="57"/>
      <c r="J154" s="57"/>
      <c r="K154" s="57"/>
      <c r="L154" s="57"/>
      <c r="M154" s="57"/>
      <c r="N154" s="57"/>
      <c r="O154" s="57"/>
      <c r="P154" s="226"/>
      <c r="Q154" s="226"/>
      <c r="R154" s="226"/>
      <c r="S154" s="226"/>
      <c r="T154" s="226"/>
      <c r="U154" s="226">
        <f t="shared" si="113"/>
        <v>0</v>
      </c>
      <c r="V154" s="226">
        <f t="shared" si="113"/>
        <v>366.81</v>
      </c>
      <c r="W154" s="226">
        <f t="shared" si="113"/>
        <v>366.81</v>
      </c>
      <c r="X154" s="226">
        <f t="shared" si="113"/>
        <v>0</v>
      </c>
      <c r="Y154" s="226">
        <f t="shared" si="113"/>
        <v>366.81</v>
      </c>
    </row>
    <row r="155" spans="1:25" s="5" customFormat="1" ht="29.25" customHeight="1">
      <c r="A155" s="323" t="s">
        <v>290</v>
      </c>
      <c r="B155" s="69" t="s">
        <v>407</v>
      </c>
      <c r="C155" s="34" t="s">
        <v>51</v>
      </c>
      <c r="D155" s="34" t="s">
        <v>47</v>
      </c>
      <c r="E155" s="84" t="s">
        <v>332</v>
      </c>
      <c r="F155" s="34" t="s">
        <v>316</v>
      </c>
      <c r="G155" s="57"/>
      <c r="H155" s="57"/>
      <c r="I155" s="57"/>
      <c r="J155" s="57"/>
      <c r="K155" s="57"/>
      <c r="L155" s="57"/>
      <c r="M155" s="57"/>
      <c r="N155" s="57"/>
      <c r="O155" s="57"/>
      <c r="P155" s="226"/>
      <c r="Q155" s="226"/>
      <c r="R155" s="226"/>
      <c r="S155" s="226"/>
      <c r="T155" s="226"/>
      <c r="U155" s="226">
        <f>U157</f>
        <v>0</v>
      </c>
      <c r="V155" s="226">
        <f>V157</f>
        <v>366.81</v>
      </c>
      <c r="W155" s="226">
        <f>W157</f>
        <v>366.81</v>
      </c>
      <c r="X155" s="226">
        <f>X157</f>
        <v>0</v>
      </c>
      <c r="Y155" s="226">
        <f>Y157</f>
        <v>366.81</v>
      </c>
    </row>
    <row r="156" spans="1:25" s="5" customFormat="1" ht="17.25" customHeight="1">
      <c r="A156" s="323" t="s">
        <v>289</v>
      </c>
      <c r="B156" s="69" t="s">
        <v>407</v>
      </c>
      <c r="C156" s="34" t="s">
        <v>51</v>
      </c>
      <c r="D156" s="34" t="s">
        <v>47</v>
      </c>
      <c r="E156" s="84" t="s">
        <v>332</v>
      </c>
      <c r="F156" s="34" t="s">
        <v>218</v>
      </c>
      <c r="G156" s="57"/>
      <c r="H156" s="57"/>
      <c r="I156" s="57"/>
      <c r="J156" s="57"/>
      <c r="K156" s="57"/>
      <c r="L156" s="57"/>
      <c r="M156" s="57"/>
      <c r="N156" s="57"/>
      <c r="O156" s="57"/>
      <c r="P156" s="226"/>
      <c r="Q156" s="226"/>
      <c r="R156" s="226"/>
      <c r="S156" s="226"/>
      <c r="T156" s="226"/>
      <c r="U156" s="226">
        <v>0</v>
      </c>
      <c r="V156" s="226">
        <v>366.81</v>
      </c>
      <c r="W156" s="226">
        <f>U156+V156</f>
        <v>366.81</v>
      </c>
      <c r="X156" s="226"/>
      <c r="Y156" s="226">
        <f>W156+X156</f>
        <v>366.81</v>
      </c>
    </row>
    <row r="157" spans="1:25" s="5" customFormat="1" ht="25.5" hidden="1">
      <c r="A157" s="324" t="s">
        <v>315</v>
      </c>
      <c r="B157" s="116" t="s">
        <v>407</v>
      </c>
      <c r="C157" s="127" t="s">
        <v>51</v>
      </c>
      <c r="D157" s="127" t="s">
        <v>47</v>
      </c>
      <c r="E157" s="118" t="s">
        <v>332</v>
      </c>
      <c r="F157" s="127" t="s">
        <v>288</v>
      </c>
      <c r="G157" s="57"/>
      <c r="H157" s="57"/>
      <c r="I157" s="57"/>
      <c r="J157" s="57"/>
      <c r="K157" s="57"/>
      <c r="L157" s="57"/>
      <c r="M157" s="57"/>
      <c r="N157" s="57"/>
      <c r="O157" s="57"/>
      <c r="P157" s="226"/>
      <c r="Q157" s="226"/>
      <c r="R157" s="226"/>
      <c r="S157" s="226"/>
      <c r="T157" s="226"/>
      <c r="U157" s="226">
        <v>0</v>
      </c>
      <c r="V157" s="226">
        <v>366.81</v>
      </c>
      <c r="W157" s="226">
        <f>U157+V157</f>
        <v>366.81</v>
      </c>
      <c r="X157" s="226"/>
      <c r="Y157" s="226">
        <f>W157+X157</f>
        <v>366.81</v>
      </c>
    </row>
    <row r="158" spans="1:25" s="19" customFormat="1" ht="15" customHeight="1">
      <c r="A158" s="100" t="s">
        <v>45</v>
      </c>
      <c r="B158" s="68" t="s">
        <v>407</v>
      </c>
      <c r="C158" s="64" t="s">
        <v>51</v>
      </c>
      <c r="D158" s="64" t="s">
        <v>49</v>
      </c>
      <c r="E158" s="119"/>
      <c r="F158" s="64"/>
      <c r="G158" s="65">
        <f aca="true" t="shared" si="114" ref="G158:Y158">G159</f>
        <v>1347.62</v>
      </c>
      <c r="H158" s="65">
        <f t="shared" si="114"/>
        <v>-36</v>
      </c>
      <c r="I158" s="65">
        <f t="shared" si="114"/>
        <v>1311.62</v>
      </c>
      <c r="J158" s="65">
        <f t="shared" si="114"/>
        <v>0</v>
      </c>
      <c r="K158" s="65">
        <f t="shared" si="114"/>
        <v>1311.62</v>
      </c>
      <c r="L158" s="65">
        <f t="shared" si="114"/>
        <v>30</v>
      </c>
      <c r="M158" s="65">
        <f t="shared" si="114"/>
        <v>1341.62</v>
      </c>
      <c r="N158" s="124">
        <f t="shared" si="114"/>
        <v>72.445</v>
      </c>
      <c r="O158" s="124">
        <f t="shared" si="114"/>
        <v>1414.065</v>
      </c>
      <c r="P158" s="124">
        <f t="shared" si="114"/>
        <v>0</v>
      </c>
      <c r="Q158" s="124">
        <f t="shared" si="114"/>
        <v>1414.065</v>
      </c>
      <c r="R158" s="124">
        <f t="shared" si="114"/>
        <v>0</v>
      </c>
      <c r="S158" s="124">
        <f t="shared" si="114"/>
        <v>1414.065</v>
      </c>
      <c r="T158" s="124">
        <f t="shared" si="114"/>
        <v>0</v>
      </c>
      <c r="U158" s="124">
        <f t="shared" si="114"/>
        <v>1414.065</v>
      </c>
      <c r="V158" s="124">
        <f t="shared" si="114"/>
        <v>-70</v>
      </c>
      <c r="W158" s="124">
        <f t="shared" si="114"/>
        <v>1344.065</v>
      </c>
      <c r="X158" s="124">
        <f t="shared" si="114"/>
        <v>0</v>
      </c>
      <c r="Y158" s="124">
        <f t="shared" si="114"/>
        <v>1344.065</v>
      </c>
    </row>
    <row r="159" spans="1:25" s="95" customFormat="1" ht="30" customHeight="1">
      <c r="A159" s="125" t="s">
        <v>437</v>
      </c>
      <c r="B159" s="106" t="s">
        <v>407</v>
      </c>
      <c r="C159" s="92" t="s">
        <v>51</v>
      </c>
      <c r="D159" s="92" t="s">
        <v>49</v>
      </c>
      <c r="E159" s="108" t="s">
        <v>380</v>
      </c>
      <c r="F159" s="92"/>
      <c r="G159" s="93">
        <f aca="true" t="shared" si="115" ref="G159:M159">G160+G172+G176+G164</f>
        <v>1347.62</v>
      </c>
      <c r="H159" s="93">
        <f t="shared" si="115"/>
        <v>-36</v>
      </c>
      <c r="I159" s="93">
        <f t="shared" si="115"/>
        <v>1311.62</v>
      </c>
      <c r="J159" s="93">
        <f t="shared" si="115"/>
        <v>0</v>
      </c>
      <c r="K159" s="93">
        <f t="shared" si="115"/>
        <v>1311.62</v>
      </c>
      <c r="L159" s="93">
        <f t="shared" si="115"/>
        <v>30</v>
      </c>
      <c r="M159" s="93">
        <f t="shared" si="115"/>
        <v>1341.62</v>
      </c>
      <c r="N159" s="126">
        <f aca="true" t="shared" si="116" ref="N159:S159">N160+N172+N176+N164</f>
        <v>72.445</v>
      </c>
      <c r="O159" s="126">
        <f t="shared" si="116"/>
        <v>1414.065</v>
      </c>
      <c r="P159" s="126">
        <f t="shared" si="116"/>
        <v>0</v>
      </c>
      <c r="Q159" s="126">
        <f t="shared" si="116"/>
        <v>1414.065</v>
      </c>
      <c r="R159" s="126">
        <f t="shared" si="116"/>
        <v>0</v>
      </c>
      <c r="S159" s="126">
        <f t="shared" si="116"/>
        <v>1414.065</v>
      </c>
      <c r="T159" s="126">
        <f aca="true" t="shared" si="117" ref="T159:Y159">T160+T172+T176+T164</f>
        <v>0</v>
      </c>
      <c r="U159" s="126">
        <f t="shared" si="117"/>
        <v>1414.065</v>
      </c>
      <c r="V159" s="126">
        <f t="shared" si="117"/>
        <v>-70</v>
      </c>
      <c r="W159" s="126">
        <f t="shared" si="117"/>
        <v>1344.065</v>
      </c>
      <c r="X159" s="126">
        <f t="shared" si="117"/>
        <v>0</v>
      </c>
      <c r="Y159" s="126">
        <f t="shared" si="117"/>
        <v>1344.065</v>
      </c>
    </row>
    <row r="160" spans="1:25" s="6" customFormat="1" ht="14.25" customHeight="1">
      <c r="A160" s="24" t="s">
        <v>26</v>
      </c>
      <c r="B160" s="77" t="s">
        <v>407</v>
      </c>
      <c r="C160" s="78" t="s">
        <v>51</v>
      </c>
      <c r="D160" s="78" t="s">
        <v>49</v>
      </c>
      <c r="E160" s="81" t="s">
        <v>386</v>
      </c>
      <c r="F160" s="83"/>
      <c r="G160" s="82">
        <f aca="true" t="shared" si="118" ref="G160:X162">G161</f>
        <v>382.82</v>
      </c>
      <c r="H160" s="82">
        <f t="shared" si="118"/>
        <v>0</v>
      </c>
      <c r="I160" s="82">
        <f t="shared" si="118"/>
        <v>382.82</v>
      </c>
      <c r="J160" s="82">
        <f t="shared" si="118"/>
        <v>0</v>
      </c>
      <c r="K160" s="82">
        <f t="shared" si="118"/>
        <v>382.82</v>
      </c>
      <c r="L160" s="82">
        <f t="shared" si="118"/>
        <v>30</v>
      </c>
      <c r="M160" s="82">
        <f t="shared" si="118"/>
        <v>412.82</v>
      </c>
      <c r="N160" s="82">
        <f t="shared" si="118"/>
        <v>0</v>
      </c>
      <c r="O160" s="82">
        <f t="shared" si="118"/>
        <v>412.82</v>
      </c>
      <c r="P160" s="82">
        <f t="shared" si="118"/>
        <v>0</v>
      </c>
      <c r="Q160" s="82">
        <f t="shared" si="118"/>
        <v>412.82</v>
      </c>
      <c r="R160" s="82">
        <f t="shared" si="118"/>
        <v>0</v>
      </c>
      <c r="S160" s="82">
        <f t="shared" si="118"/>
        <v>412.82</v>
      </c>
      <c r="T160" s="82">
        <f t="shared" si="118"/>
        <v>0</v>
      </c>
      <c r="U160" s="82">
        <f t="shared" si="118"/>
        <v>412.82</v>
      </c>
      <c r="V160" s="82">
        <f t="shared" si="118"/>
        <v>130</v>
      </c>
      <c r="W160" s="82">
        <f aca="true" t="shared" si="119" ref="V160:Y162">W161</f>
        <v>542.8199999999999</v>
      </c>
      <c r="X160" s="82">
        <f t="shared" si="118"/>
        <v>0</v>
      </c>
      <c r="Y160" s="82">
        <f t="shared" si="119"/>
        <v>542.8199999999999</v>
      </c>
    </row>
    <row r="161" spans="1:25" s="6" customFormat="1" ht="27" customHeight="1">
      <c r="A161" s="46" t="s">
        <v>457</v>
      </c>
      <c r="B161" s="69" t="s">
        <v>407</v>
      </c>
      <c r="C161" s="34" t="s">
        <v>51</v>
      </c>
      <c r="D161" s="34" t="s">
        <v>49</v>
      </c>
      <c r="E161" s="42" t="s">
        <v>386</v>
      </c>
      <c r="F161" s="28" t="s">
        <v>458</v>
      </c>
      <c r="G161" s="82">
        <f t="shared" si="118"/>
        <v>382.82</v>
      </c>
      <c r="H161" s="82">
        <f t="shared" si="118"/>
        <v>0</v>
      </c>
      <c r="I161" s="173">
        <f t="shared" si="118"/>
        <v>382.82</v>
      </c>
      <c r="J161" s="82">
        <f t="shared" si="118"/>
        <v>0</v>
      </c>
      <c r="K161" s="173">
        <f t="shared" si="118"/>
        <v>382.82</v>
      </c>
      <c r="L161" s="82">
        <f t="shared" si="118"/>
        <v>30</v>
      </c>
      <c r="M161" s="173">
        <f t="shared" si="118"/>
        <v>412.82</v>
      </c>
      <c r="N161" s="82">
        <f t="shared" si="118"/>
        <v>0</v>
      </c>
      <c r="O161" s="173">
        <f t="shared" si="118"/>
        <v>412.82</v>
      </c>
      <c r="P161" s="82">
        <f t="shared" si="118"/>
        <v>0</v>
      </c>
      <c r="Q161" s="173">
        <f t="shared" si="118"/>
        <v>412.82</v>
      </c>
      <c r="R161" s="82">
        <f t="shared" si="118"/>
        <v>0</v>
      </c>
      <c r="S161" s="173">
        <f t="shared" si="118"/>
        <v>412.82</v>
      </c>
      <c r="T161" s="82">
        <f t="shared" si="118"/>
        <v>0</v>
      </c>
      <c r="U161" s="173">
        <f t="shared" si="118"/>
        <v>412.82</v>
      </c>
      <c r="V161" s="82">
        <f t="shared" si="119"/>
        <v>130</v>
      </c>
      <c r="W161" s="173">
        <f t="shared" si="119"/>
        <v>542.8199999999999</v>
      </c>
      <c r="X161" s="82">
        <f t="shared" si="119"/>
        <v>0</v>
      </c>
      <c r="Y161" s="173">
        <f t="shared" si="119"/>
        <v>542.8199999999999</v>
      </c>
    </row>
    <row r="162" spans="1:25" s="6" customFormat="1" ht="27" customHeight="1">
      <c r="A162" s="33" t="s">
        <v>459</v>
      </c>
      <c r="B162" s="69" t="s">
        <v>407</v>
      </c>
      <c r="C162" s="34" t="s">
        <v>51</v>
      </c>
      <c r="D162" s="34" t="s">
        <v>49</v>
      </c>
      <c r="E162" s="42" t="s">
        <v>386</v>
      </c>
      <c r="F162" s="28" t="s">
        <v>425</v>
      </c>
      <c r="G162" s="82">
        <f t="shared" si="118"/>
        <v>382.82</v>
      </c>
      <c r="H162" s="82">
        <f t="shared" si="118"/>
        <v>0</v>
      </c>
      <c r="I162" s="173">
        <f t="shared" si="118"/>
        <v>382.82</v>
      </c>
      <c r="J162" s="82">
        <f t="shared" si="118"/>
        <v>0</v>
      </c>
      <c r="K162" s="173">
        <f t="shared" si="118"/>
        <v>382.82</v>
      </c>
      <c r="L162" s="82">
        <f t="shared" si="118"/>
        <v>30</v>
      </c>
      <c r="M162" s="173">
        <f t="shared" si="118"/>
        <v>412.82</v>
      </c>
      <c r="N162" s="82">
        <f t="shared" si="118"/>
        <v>0</v>
      </c>
      <c r="O162" s="173">
        <f t="shared" si="118"/>
        <v>412.82</v>
      </c>
      <c r="P162" s="82">
        <f t="shared" si="118"/>
        <v>0</v>
      </c>
      <c r="Q162" s="173">
        <f t="shared" si="118"/>
        <v>412.82</v>
      </c>
      <c r="R162" s="82">
        <f t="shared" si="118"/>
        <v>0</v>
      </c>
      <c r="S162" s="173">
        <f t="shared" si="118"/>
        <v>412.82</v>
      </c>
      <c r="T162" s="82">
        <f t="shared" si="118"/>
        <v>0</v>
      </c>
      <c r="U162" s="173">
        <f t="shared" si="118"/>
        <v>412.82</v>
      </c>
      <c r="V162" s="82">
        <f t="shared" si="119"/>
        <v>130</v>
      </c>
      <c r="W162" s="173">
        <f t="shared" si="119"/>
        <v>542.8199999999999</v>
      </c>
      <c r="X162" s="82">
        <f t="shared" si="119"/>
        <v>0</v>
      </c>
      <c r="Y162" s="173">
        <f t="shared" si="119"/>
        <v>542.8199999999999</v>
      </c>
    </row>
    <row r="163" spans="1:25" ht="27" customHeight="1" hidden="1">
      <c r="A163" s="128" t="s">
        <v>334</v>
      </c>
      <c r="B163" s="69" t="s">
        <v>407</v>
      </c>
      <c r="C163" s="127" t="s">
        <v>51</v>
      </c>
      <c r="D163" s="127" t="s">
        <v>49</v>
      </c>
      <c r="E163" s="118" t="s">
        <v>386</v>
      </c>
      <c r="F163" s="136" t="s">
        <v>65</v>
      </c>
      <c r="G163" s="60">
        <v>382.82</v>
      </c>
      <c r="H163" s="60"/>
      <c r="I163" s="60">
        <f>G163+H163</f>
        <v>382.82</v>
      </c>
      <c r="J163" s="60"/>
      <c r="K163" s="60">
        <f>I163+J163</f>
        <v>382.82</v>
      </c>
      <c r="L163" s="60">
        <v>30</v>
      </c>
      <c r="M163" s="60">
        <f>K163+L163</f>
        <v>412.82</v>
      </c>
      <c r="N163" s="60"/>
      <c r="O163" s="60">
        <f>M163+N163</f>
        <v>412.82</v>
      </c>
      <c r="P163" s="60"/>
      <c r="Q163" s="60">
        <f>O163+P163</f>
        <v>412.82</v>
      </c>
      <c r="R163" s="60"/>
      <c r="S163" s="60">
        <f>Q163+R163</f>
        <v>412.82</v>
      </c>
      <c r="T163" s="60"/>
      <c r="U163" s="60">
        <f>S163+T163</f>
        <v>412.82</v>
      </c>
      <c r="V163" s="60">
        <v>130</v>
      </c>
      <c r="W163" s="60">
        <f>U163+V163</f>
        <v>542.8199999999999</v>
      </c>
      <c r="X163" s="60"/>
      <c r="Y163" s="60">
        <f>W163+X163</f>
        <v>542.8199999999999</v>
      </c>
    </row>
    <row r="164" spans="1:25" s="6" customFormat="1" ht="26.25" customHeight="1">
      <c r="A164" s="134" t="s">
        <v>28</v>
      </c>
      <c r="B164" s="69" t="s">
        <v>407</v>
      </c>
      <c r="C164" s="78" t="s">
        <v>51</v>
      </c>
      <c r="D164" s="78" t="s">
        <v>49</v>
      </c>
      <c r="E164" s="81" t="s">
        <v>387</v>
      </c>
      <c r="F164" s="83"/>
      <c r="G164" s="82">
        <f aca="true" t="shared" si="120" ref="G164:X166">G165</f>
        <v>20</v>
      </c>
      <c r="H164" s="82">
        <f t="shared" si="120"/>
        <v>0</v>
      </c>
      <c r="I164" s="82">
        <f t="shared" si="120"/>
        <v>20</v>
      </c>
      <c r="J164" s="82">
        <f t="shared" si="120"/>
        <v>0</v>
      </c>
      <c r="K164" s="82">
        <f t="shared" si="120"/>
        <v>20</v>
      </c>
      <c r="L164" s="82">
        <f t="shared" si="120"/>
        <v>0</v>
      </c>
      <c r="M164" s="82">
        <f t="shared" si="120"/>
        <v>20</v>
      </c>
      <c r="N164" s="82">
        <f t="shared" si="120"/>
        <v>0</v>
      </c>
      <c r="O164" s="82">
        <f t="shared" si="120"/>
        <v>20</v>
      </c>
      <c r="P164" s="82">
        <f t="shared" si="120"/>
        <v>0</v>
      </c>
      <c r="Q164" s="82">
        <f t="shared" si="120"/>
        <v>20</v>
      </c>
      <c r="R164" s="82">
        <f t="shared" si="120"/>
        <v>0</v>
      </c>
      <c r="S164" s="82">
        <f t="shared" si="120"/>
        <v>20</v>
      </c>
      <c r="T164" s="82">
        <f t="shared" si="120"/>
        <v>0</v>
      </c>
      <c r="U164" s="82">
        <f t="shared" si="120"/>
        <v>20</v>
      </c>
      <c r="V164" s="82">
        <f t="shared" si="120"/>
        <v>0</v>
      </c>
      <c r="W164" s="82">
        <f aca="true" t="shared" si="121" ref="V164:Y166">W165</f>
        <v>20</v>
      </c>
      <c r="X164" s="82">
        <f t="shared" si="120"/>
        <v>0</v>
      </c>
      <c r="Y164" s="82">
        <f t="shared" si="121"/>
        <v>20</v>
      </c>
    </row>
    <row r="165" spans="1:25" s="6" customFormat="1" ht="26.25" customHeight="1">
      <c r="A165" s="46" t="s">
        <v>457</v>
      </c>
      <c r="B165" s="69" t="s">
        <v>407</v>
      </c>
      <c r="C165" s="34" t="s">
        <v>51</v>
      </c>
      <c r="D165" s="34" t="s">
        <v>49</v>
      </c>
      <c r="E165" s="42" t="s">
        <v>387</v>
      </c>
      <c r="F165" s="28" t="s">
        <v>458</v>
      </c>
      <c r="G165" s="82">
        <f t="shared" si="120"/>
        <v>20</v>
      </c>
      <c r="H165" s="82">
        <f t="shared" si="120"/>
        <v>0</v>
      </c>
      <c r="I165" s="173">
        <f t="shared" si="120"/>
        <v>20</v>
      </c>
      <c r="J165" s="82">
        <f t="shared" si="120"/>
        <v>0</v>
      </c>
      <c r="K165" s="173">
        <f t="shared" si="120"/>
        <v>20</v>
      </c>
      <c r="L165" s="82">
        <f t="shared" si="120"/>
        <v>0</v>
      </c>
      <c r="M165" s="173">
        <f t="shared" si="120"/>
        <v>20</v>
      </c>
      <c r="N165" s="82">
        <f t="shared" si="120"/>
        <v>0</v>
      </c>
      <c r="O165" s="173">
        <f t="shared" si="120"/>
        <v>20</v>
      </c>
      <c r="P165" s="82">
        <f t="shared" si="120"/>
        <v>0</v>
      </c>
      <c r="Q165" s="173">
        <f t="shared" si="120"/>
        <v>20</v>
      </c>
      <c r="R165" s="82">
        <f t="shared" si="120"/>
        <v>0</v>
      </c>
      <c r="S165" s="173">
        <f t="shared" si="120"/>
        <v>20</v>
      </c>
      <c r="T165" s="82">
        <f t="shared" si="120"/>
        <v>0</v>
      </c>
      <c r="U165" s="173">
        <f t="shared" si="120"/>
        <v>20</v>
      </c>
      <c r="V165" s="82">
        <f t="shared" si="121"/>
        <v>0</v>
      </c>
      <c r="W165" s="173">
        <f t="shared" si="121"/>
        <v>20</v>
      </c>
      <c r="X165" s="82">
        <f t="shared" si="121"/>
        <v>0</v>
      </c>
      <c r="Y165" s="173">
        <f t="shared" si="121"/>
        <v>20</v>
      </c>
    </row>
    <row r="166" spans="1:25" s="6" customFormat="1" ht="26.25" customHeight="1">
      <c r="A166" s="33" t="s">
        <v>459</v>
      </c>
      <c r="B166" s="69" t="s">
        <v>407</v>
      </c>
      <c r="C166" s="34" t="s">
        <v>51</v>
      </c>
      <c r="D166" s="34" t="s">
        <v>49</v>
      </c>
      <c r="E166" s="42" t="s">
        <v>387</v>
      </c>
      <c r="F166" s="28" t="s">
        <v>425</v>
      </c>
      <c r="G166" s="82">
        <f t="shared" si="120"/>
        <v>20</v>
      </c>
      <c r="H166" s="82">
        <f t="shared" si="120"/>
        <v>0</v>
      </c>
      <c r="I166" s="173">
        <f t="shared" si="120"/>
        <v>20</v>
      </c>
      <c r="J166" s="82">
        <f t="shared" si="120"/>
        <v>0</v>
      </c>
      <c r="K166" s="173">
        <f t="shared" si="120"/>
        <v>20</v>
      </c>
      <c r="L166" s="82">
        <f t="shared" si="120"/>
        <v>0</v>
      </c>
      <c r="M166" s="173">
        <f t="shared" si="120"/>
        <v>20</v>
      </c>
      <c r="N166" s="82">
        <f t="shared" si="120"/>
        <v>0</v>
      </c>
      <c r="O166" s="173">
        <f t="shared" si="120"/>
        <v>20</v>
      </c>
      <c r="P166" s="82">
        <f t="shared" si="120"/>
        <v>0</v>
      </c>
      <c r="Q166" s="173">
        <f t="shared" si="120"/>
        <v>20</v>
      </c>
      <c r="R166" s="82">
        <f t="shared" si="120"/>
        <v>0</v>
      </c>
      <c r="S166" s="173">
        <f t="shared" si="120"/>
        <v>20</v>
      </c>
      <c r="T166" s="82">
        <f t="shared" si="120"/>
        <v>0</v>
      </c>
      <c r="U166" s="173">
        <f t="shared" si="120"/>
        <v>20</v>
      </c>
      <c r="V166" s="82">
        <f t="shared" si="121"/>
        <v>0</v>
      </c>
      <c r="W166" s="173">
        <f t="shared" si="121"/>
        <v>20</v>
      </c>
      <c r="X166" s="82">
        <f t="shared" si="121"/>
        <v>0</v>
      </c>
      <c r="Y166" s="173">
        <f t="shared" si="121"/>
        <v>20</v>
      </c>
    </row>
    <row r="167" spans="1:25" ht="27" customHeight="1" hidden="1">
      <c r="A167" s="128" t="s">
        <v>334</v>
      </c>
      <c r="B167" s="69" t="s">
        <v>407</v>
      </c>
      <c r="C167" s="127" t="s">
        <v>51</v>
      </c>
      <c r="D167" s="127" t="s">
        <v>49</v>
      </c>
      <c r="E167" s="118" t="s">
        <v>387</v>
      </c>
      <c r="F167" s="136" t="s">
        <v>65</v>
      </c>
      <c r="G167" s="58">
        <v>20</v>
      </c>
      <c r="H167" s="58"/>
      <c r="I167" s="58">
        <f>G167+H167</f>
        <v>20</v>
      </c>
      <c r="J167" s="58"/>
      <c r="K167" s="58">
        <f>I167+J167</f>
        <v>20</v>
      </c>
      <c r="L167" s="58"/>
      <c r="M167" s="58">
        <f>K167+L167</f>
        <v>20</v>
      </c>
      <c r="N167" s="58"/>
      <c r="O167" s="58">
        <f>M167+N167</f>
        <v>20</v>
      </c>
      <c r="P167" s="58"/>
      <c r="Q167" s="58">
        <f>O167+P167</f>
        <v>20</v>
      </c>
      <c r="R167" s="58"/>
      <c r="S167" s="58">
        <f>Q167+R167</f>
        <v>20</v>
      </c>
      <c r="T167" s="58"/>
      <c r="U167" s="58">
        <f>S167+T167</f>
        <v>20</v>
      </c>
      <c r="V167" s="58"/>
      <c r="W167" s="58">
        <f>U167+V167</f>
        <v>20</v>
      </c>
      <c r="X167" s="58"/>
      <c r="Y167" s="58">
        <f>W167+X167</f>
        <v>20</v>
      </c>
    </row>
    <row r="168" spans="1:25" s="6" customFormat="1" ht="15.75" customHeight="1">
      <c r="A168" s="24" t="s">
        <v>29</v>
      </c>
      <c r="B168" s="69" t="s">
        <v>407</v>
      </c>
      <c r="C168" s="78" t="s">
        <v>51</v>
      </c>
      <c r="D168" s="78" t="s">
        <v>49</v>
      </c>
      <c r="E168" s="81" t="s">
        <v>388</v>
      </c>
      <c r="F168" s="83"/>
      <c r="G168" s="82">
        <f aca="true" t="shared" si="122" ref="G168:X170">G169</f>
        <v>0</v>
      </c>
      <c r="H168" s="82">
        <f t="shared" si="122"/>
        <v>0</v>
      </c>
      <c r="I168" s="82">
        <f t="shared" si="122"/>
        <v>0</v>
      </c>
      <c r="J168" s="82">
        <f t="shared" si="122"/>
        <v>0</v>
      </c>
      <c r="K168" s="82">
        <f t="shared" si="122"/>
        <v>0</v>
      </c>
      <c r="L168" s="82">
        <f t="shared" si="122"/>
        <v>0</v>
      </c>
      <c r="M168" s="82">
        <f t="shared" si="122"/>
        <v>0</v>
      </c>
      <c r="N168" s="82">
        <f t="shared" si="122"/>
        <v>0</v>
      </c>
      <c r="O168" s="82">
        <f t="shared" si="122"/>
        <v>0</v>
      </c>
      <c r="P168" s="82">
        <f t="shared" si="122"/>
        <v>0</v>
      </c>
      <c r="Q168" s="82">
        <f t="shared" si="122"/>
        <v>0</v>
      </c>
      <c r="R168" s="82">
        <f t="shared" si="122"/>
        <v>0</v>
      </c>
      <c r="S168" s="82">
        <f t="shared" si="122"/>
        <v>0</v>
      </c>
      <c r="T168" s="82">
        <f t="shared" si="122"/>
        <v>0</v>
      </c>
      <c r="U168" s="82">
        <f t="shared" si="122"/>
        <v>0</v>
      </c>
      <c r="V168" s="82">
        <f t="shared" si="122"/>
        <v>0</v>
      </c>
      <c r="W168" s="82">
        <f aca="true" t="shared" si="123" ref="V168:Y170">W169</f>
        <v>0</v>
      </c>
      <c r="X168" s="82">
        <f t="shared" si="122"/>
        <v>0</v>
      </c>
      <c r="Y168" s="82">
        <f t="shared" si="123"/>
        <v>0</v>
      </c>
    </row>
    <row r="169" spans="1:25" s="6" customFormat="1" ht="28.5" customHeight="1">
      <c r="A169" s="46" t="s">
        <v>457</v>
      </c>
      <c r="B169" s="69" t="s">
        <v>407</v>
      </c>
      <c r="C169" s="34" t="s">
        <v>51</v>
      </c>
      <c r="D169" s="34" t="s">
        <v>49</v>
      </c>
      <c r="E169" s="42" t="s">
        <v>388</v>
      </c>
      <c r="F169" s="28" t="s">
        <v>458</v>
      </c>
      <c r="G169" s="82">
        <f t="shared" si="122"/>
        <v>0</v>
      </c>
      <c r="H169" s="82">
        <f t="shared" si="122"/>
        <v>0</v>
      </c>
      <c r="I169" s="82">
        <f t="shared" si="122"/>
        <v>0</v>
      </c>
      <c r="J169" s="82">
        <f t="shared" si="122"/>
        <v>0</v>
      </c>
      <c r="K169" s="82">
        <f t="shared" si="122"/>
        <v>0</v>
      </c>
      <c r="L169" s="82">
        <f t="shared" si="122"/>
        <v>0</v>
      </c>
      <c r="M169" s="82">
        <f t="shared" si="122"/>
        <v>0</v>
      </c>
      <c r="N169" s="82">
        <f t="shared" si="122"/>
        <v>0</v>
      </c>
      <c r="O169" s="82">
        <f t="shared" si="122"/>
        <v>0</v>
      </c>
      <c r="P169" s="82">
        <f t="shared" si="122"/>
        <v>0</v>
      </c>
      <c r="Q169" s="82">
        <f t="shared" si="122"/>
        <v>0</v>
      </c>
      <c r="R169" s="82">
        <f t="shared" si="122"/>
        <v>0</v>
      </c>
      <c r="S169" s="82">
        <f t="shared" si="122"/>
        <v>0</v>
      </c>
      <c r="T169" s="82">
        <f t="shared" si="122"/>
        <v>0</v>
      </c>
      <c r="U169" s="82">
        <f t="shared" si="122"/>
        <v>0</v>
      </c>
      <c r="V169" s="82">
        <f t="shared" si="123"/>
        <v>0</v>
      </c>
      <c r="W169" s="82">
        <f t="shared" si="123"/>
        <v>0</v>
      </c>
      <c r="X169" s="82">
        <f t="shared" si="123"/>
        <v>0</v>
      </c>
      <c r="Y169" s="82">
        <f t="shared" si="123"/>
        <v>0</v>
      </c>
    </row>
    <row r="170" spans="1:25" s="6" customFormat="1" ht="27" customHeight="1">
      <c r="A170" s="33" t="s">
        <v>459</v>
      </c>
      <c r="B170" s="69" t="s">
        <v>407</v>
      </c>
      <c r="C170" s="34" t="s">
        <v>51</v>
      </c>
      <c r="D170" s="34" t="s">
        <v>49</v>
      </c>
      <c r="E170" s="42" t="s">
        <v>388</v>
      </c>
      <c r="F170" s="28" t="s">
        <v>425</v>
      </c>
      <c r="G170" s="82">
        <f t="shared" si="122"/>
        <v>0</v>
      </c>
      <c r="H170" s="82">
        <f t="shared" si="122"/>
        <v>0</v>
      </c>
      <c r="I170" s="82">
        <f t="shared" si="122"/>
        <v>0</v>
      </c>
      <c r="J170" s="82">
        <f t="shared" si="122"/>
        <v>0</v>
      </c>
      <c r="K170" s="82">
        <f t="shared" si="122"/>
        <v>0</v>
      </c>
      <c r="L170" s="82">
        <f t="shared" si="122"/>
        <v>0</v>
      </c>
      <c r="M170" s="82">
        <f t="shared" si="122"/>
        <v>0</v>
      </c>
      <c r="N170" s="82">
        <f t="shared" si="122"/>
        <v>0</v>
      </c>
      <c r="O170" s="82">
        <f t="shared" si="122"/>
        <v>0</v>
      </c>
      <c r="P170" s="82">
        <f t="shared" si="122"/>
        <v>0</v>
      </c>
      <c r="Q170" s="82">
        <f t="shared" si="122"/>
        <v>0</v>
      </c>
      <c r="R170" s="82">
        <f t="shared" si="122"/>
        <v>0</v>
      </c>
      <c r="S170" s="82">
        <f t="shared" si="122"/>
        <v>0</v>
      </c>
      <c r="T170" s="82">
        <f t="shared" si="122"/>
        <v>0</v>
      </c>
      <c r="U170" s="82">
        <f t="shared" si="122"/>
        <v>0</v>
      </c>
      <c r="V170" s="82">
        <f t="shared" si="123"/>
        <v>0</v>
      </c>
      <c r="W170" s="82">
        <f t="shared" si="123"/>
        <v>0</v>
      </c>
      <c r="X170" s="82">
        <f t="shared" si="123"/>
        <v>0</v>
      </c>
      <c r="Y170" s="82">
        <f t="shared" si="123"/>
        <v>0</v>
      </c>
    </row>
    <row r="171" spans="1:25" ht="26.25" customHeight="1" hidden="1">
      <c r="A171" s="128" t="s">
        <v>334</v>
      </c>
      <c r="B171" s="69" t="s">
        <v>407</v>
      </c>
      <c r="C171" s="127" t="s">
        <v>51</v>
      </c>
      <c r="D171" s="127" t="s">
        <v>49</v>
      </c>
      <c r="E171" s="118" t="s">
        <v>388</v>
      </c>
      <c r="F171" s="136" t="s">
        <v>65</v>
      </c>
      <c r="G171" s="60"/>
      <c r="H171" s="60"/>
      <c r="I171" s="60">
        <f>G171+H171</f>
        <v>0</v>
      </c>
      <c r="J171" s="60"/>
      <c r="K171" s="60">
        <f>I171+J171</f>
        <v>0</v>
      </c>
      <c r="L171" s="60"/>
      <c r="M171" s="60">
        <f>K171+L171</f>
        <v>0</v>
      </c>
      <c r="N171" s="60"/>
      <c r="O171" s="60">
        <f>M171+N171</f>
        <v>0</v>
      </c>
      <c r="P171" s="60"/>
      <c r="Q171" s="60">
        <f>O171+P171</f>
        <v>0</v>
      </c>
      <c r="R171" s="60"/>
      <c r="S171" s="60">
        <f>Q171+R171</f>
        <v>0</v>
      </c>
      <c r="T171" s="60"/>
      <c r="U171" s="60">
        <f>S171+T171</f>
        <v>0</v>
      </c>
      <c r="V171" s="60"/>
      <c r="W171" s="60">
        <f>U171+V171</f>
        <v>0</v>
      </c>
      <c r="X171" s="60"/>
      <c r="Y171" s="60">
        <f>W171+X171</f>
        <v>0</v>
      </c>
    </row>
    <row r="172" spans="1:25" s="6" customFormat="1" ht="15" customHeight="1">
      <c r="A172" s="79" t="s">
        <v>77</v>
      </c>
      <c r="B172" s="77" t="s">
        <v>407</v>
      </c>
      <c r="C172" s="78" t="s">
        <v>51</v>
      </c>
      <c r="D172" s="78" t="s">
        <v>49</v>
      </c>
      <c r="E172" s="81" t="s">
        <v>389</v>
      </c>
      <c r="F172" s="83"/>
      <c r="G172" s="82">
        <f aca="true" t="shared" si="124" ref="G172:X174">G173</f>
        <v>137.9</v>
      </c>
      <c r="H172" s="82">
        <f t="shared" si="124"/>
        <v>0</v>
      </c>
      <c r="I172" s="82">
        <f t="shared" si="124"/>
        <v>137.9</v>
      </c>
      <c r="J172" s="82">
        <f t="shared" si="124"/>
        <v>0</v>
      </c>
      <c r="K172" s="82">
        <f t="shared" si="124"/>
        <v>137.9</v>
      </c>
      <c r="L172" s="82">
        <f t="shared" si="124"/>
        <v>0</v>
      </c>
      <c r="M172" s="82">
        <f t="shared" si="124"/>
        <v>137.9</v>
      </c>
      <c r="N172" s="82">
        <f t="shared" si="124"/>
        <v>0</v>
      </c>
      <c r="O172" s="82">
        <f t="shared" si="124"/>
        <v>137.9</v>
      </c>
      <c r="P172" s="82">
        <f t="shared" si="124"/>
        <v>0</v>
      </c>
      <c r="Q172" s="82">
        <f t="shared" si="124"/>
        <v>137.9</v>
      </c>
      <c r="R172" s="82">
        <f t="shared" si="124"/>
        <v>0</v>
      </c>
      <c r="S172" s="82">
        <f t="shared" si="124"/>
        <v>137.9</v>
      </c>
      <c r="T172" s="82">
        <f t="shared" si="124"/>
        <v>0</v>
      </c>
      <c r="U172" s="82">
        <f t="shared" si="124"/>
        <v>137.9</v>
      </c>
      <c r="V172" s="82">
        <f t="shared" si="124"/>
        <v>-60</v>
      </c>
      <c r="W172" s="82">
        <f aca="true" t="shared" si="125" ref="V172:Y174">W173</f>
        <v>77.9</v>
      </c>
      <c r="X172" s="82">
        <f t="shared" si="124"/>
        <v>0</v>
      </c>
      <c r="Y172" s="82">
        <f t="shared" si="125"/>
        <v>77.9</v>
      </c>
    </row>
    <row r="173" spans="1:25" s="6" customFormat="1" ht="28.5" customHeight="1">
      <c r="A173" s="46" t="s">
        <v>457</v>
      </c>
      <c r="B173" s="69" t="s">
        <v>407</v>
      </c>
      <c r="C173" s="47" t="s">
        <v>51</v>
      </c>
      <c r="D173" s="47" t="s">
        <v>49</v>
      </c>
      <c r="E173" s="135" t="s">
        <v>389</v>
      </c>
      <c r="F173" s="28" t="s">
        <v>458</v>
      </c>
      <c r="G173" s="82">
        <f t="shared" si="124"/>
        <v>137.9</v>
      </c>
      <c r="H173" s="82">
        <f t="shared" si="124"/>
        <v>0</v>
      </c>
      <c r="I173" s="82">
        <f t="shared" si="124"/>
        <v>137.9</v>
      </c>
      <c r="J173" s="82">
        <f t="shared" si="124"/>
        <v>0</v>
      </c>
      <c r="K173" s="82">
        <f t="shared" si="124"/>
        <v>137.9</v>
      </c>
      <c r="L173" s="82">
        <f t="shared" si="124"/>
        <v>0</v>
      </c>
      <c r="M173" s="82">
        <f t="shared" si="124"/>
        <v>137.9</v>
      </c>
      <c r="N173" s="82">
        <f t="shared" si="124"/>
        <v>0</v>
      </c>
      <c r="O173" s="82">
        <f t="shared" si="124"/>
        <v>137.9</v>
      </c>
      <c r="P173" s="82">
        <f t="shared" si="124"/>
        <v>0</v>
      </c>
      <c r="Q173" s="82">
        <f t="shared" si="124"/>
        <v>137.9</v>
      </c>
      <c r="R173" s="82">
        <f t="shared" si="124"/>
        <v>0</v>
      </c>
      <c r="S173" s="82">
        <f t="shared" si="124"/>
        <v>137.9</v>
      </c>
      <c r="T173" s="82">
        <f t="shared" si="124"/>
        <v>0</v>
      </c>
      <c r="U173" s="82">
        <f t="shared" si="124"/>
        <v>137.9</v>
      </c>
      <c r="V173" s="82">
        <f t="shared" si="125"/>
        <v>-60</v>
      </c>
      <c r="W173" s="82">
        <f t="shared" si="125"/>
        <v>77.9</v>
      </c>
      <c r="X173" s="82">
        <f t="shared" si="125"/>
        <v>0</v>
      </c>
      <c r="Y173" s="82">
        <f t="shared" si="125"/>
        <v>77.9</v>
      </c>
    </row>
    <row r="174" spans="1:25" s="6" customFormat="1" ht="30" customHeight="1">
      <c r="A174" s="33" t="s">
        <v>459</v>
      </c>
      <c r="B174" s="69" t="s">
        <v>407</v>
      </c>
      <c r="C174" s="47" t="s">
        <v>51</v>
      </c>
      <c r="D174" s="47" t="s">
        <v>49</v>
      </c>
      <c r="E174" s="135" t="s">
        <v>389</v>
      </c>
      <c r="F174" s="28" t="s">
        <v>425</v>
      </c>
      <c r="G174" s="82">
        <f t="shared" si="124"/>
        <v>137.9</v>
      </c>
      <c r="H174" s="82">
        <f t="shared" si="124"/>
        <v>0</v>
      </c>
      <c r="I174" s="82">
        <f t="shared" si="124"/>
        <v>137.9</v>
      </c>
      <c r="J174" s="82">
        <f t="shared" si="124"/>
        <v>0</v>
      </c>
      <c r="K174" s="82">
        <f t="shared" si="124"/>
        <v>137.9</v>
      </c>
      <c r="L174" s="82">
        <f t="shared" si="124"/>
        <v>0</v>
      </c>
      <c r="M174" s="82">
        <f t="shared" si="124"/>
        <v>137.9</v>
      </c>
      <c r="N174" s="82">
        <f t="shared" si="124"/>
        <v>0</v>
      </c>
      <c r="O174" s="82">
        <f t="shared" si="124"/>
        <v>137.9</v>
      </c>
      <c r="P174" s="82">
        <f t="shared" si="124"/>
        <v>0</v>
      </c>
      <c r="Q174" s="82">
        <f t="shared" si="124"/>
        <v>137.9</v>
      </c>
      <c r="R174" s="82">
        <f t="shared" si="124"/>
        <v>0</v>
      </c>
      <c r="S174" s="82">
        <f t="shared" si="124"/>
        <v>137.9</v>
      </c>
      <c r="T174" s="82">
        <f t="shared" si="124"/>
        <v>0</v>
      </c>
      <c r="U174" s="82">
        <f t="shared" si="124"/>
        <v>137.9</v>
      </c>
      <c r="V174" s="82">
        <f t="shared" si="125"/>
        <v>-60</v>
      </c>
      <c r="W174" s="82">
        <f t="shared" si="125"/>
        <v>77.9</v>
      </c>
      <c r="X174" s="82">
        <f t="shared" si="125"/>
        <v>0</v>
      </c>
      <c r="Y174" s="82">
        <f t="shared" si="125"/>
        <v>77.9</v>
      </c>
    </row>
    <row r="175" spans="1:25" ht="27" customHeight="1" hidden="1">
      <c r="A175" s="128" t="s">
        <v>334</v>
      </c>
      <c r="B175" s="69" t="s">
        <v>407</v>
      </c>
      <c r="C175" s="127" t="s">
        <v>51</v>
      </c>
      <c r="D175" s="127" t="s">
        <v>49</v>
      </c>
      <c r="E175" s="153" t="s">
        <v>389</v>
      </c>
      <c r="F175" s="136" t="s">
        <v>65</v>
      </c>
      <c r="G175" s="60">
        <v>137.9</v>
      </c>
      <c r="H175" s="60"/>
      <c r="I175" s="60">
        <f>G175+H175</f>
        <v>137.9</v>
      </c>
      <c r="J175" s="60"/>
      <c r="K175" s="60">
        <f>I175+J175</f>
        <v>137.9</v>
      </c>
      <c r="L175" s="60"/>
      <c r="M175" s="60">
        <f>K175+L175</f>
        <v>137.9</v>
      </c>
      <c r="N175" s="60"/>
      <c r="O175" s="60">
        <f>M175+N175</f>
        <v>137.9</v>
      </c>
      <c r="P175" s="60"/>
      <c r="Q175" s="60">
        <f>O175+P175</f>
        <v>137.9</v>
      </c>
      <c r="R175" s="60"/>
      <c r="S175" s="60">
        <f>Q175+R175</f>
        <v>137.9</v>
      </c>
      <c r="T175" s="60"/>
      <c r="U175" s="60">
        <f>S175+T175</f>
        <v>137.9</v>
      </c>
      <c r="V175" s="60">
        <v>-60</v>
      </c>
      <c r="W175" s="60">
        <f>U175+V175</f>
        <v>77.9</v>
      </c>
      <c r="X175" s="60"/>
      <c r="Y175" s="60">
        <f>W175+X175</f>
        <v>77.9</v>
      </c>
    </row>
    <row r="176" spans="1:25" s="6" customFormat="1" ht="27.75" customHeight="1">
      <c r="A176" s="79" t="s">
        <v>30</v>
      </c>
      <c r="B176" s="77" t="s">
        <v>407</v>
      </c>
      <c r="C176" s="78" t="s">
        <v>51</v>
      </c>
      <c r="D176" s="78" t="s">
        <v>49</v>
      </c>
      <c r="E176" s="81" t="s">
        <v>390</v>
      </c>
      <c r="F176" s="83"/>
      <c r="G176" s="82">
        <f aca="true" t="shared" si="126" ref="G176:X178">G177</f>
        <v>806.9</v>
      </c>
      <c r="H176" s="82">
        <f t="shared" si="126"/>
        <v>-36</v>
      </c>
      <c r="I176" s="82">
        <f t="shared" si="126"/>
        <v>770.9</v>
      </c>
      <c r="J176" s="82">
        <f t="shared" si="126"/>
        <v>0</v>
      </c>
      <c r="K176" s="82">
        <f t="shared" si="126"/>
        <v>770.9</v>
      </c>
      <c r="L176" s="82">
        <f t="shared" si="126"/>
        <v>0</v>
      </c>
      <c r="M176" s="82">
        <f t="shared" si="126"/>
        <v>770.9</v>
      </c>
      <c r="N176" s="213">
        <f t="shared" si="126"/>
        <v>72.445</v>
      </c>
      <c r="O176" s="213">
        <f t="shared" si="126"/>
        <v>843.345</v>
      </c>
      <c r="P176" s="213">
        <f t="shared" si="126"/>
        <v>0</v>
      </c>
      <c r="Q176" s="213">
        <f t="shared" si="126"/>
        <v>843.345</v>
      </c>
      <c r="R176" s="213">
        <f t="shared" si="126"/>
        <v>0</v>
      </c>
      <c r="S176" s="213">
        <f t="shared" si="126"/>
        <v>843.345</v>
      </c>
      <c r="T176" s="213">
        <f t="shared" si="126"/>
        <v>0</v>
      </c>
      <c r="U176" s="213">
        <f t="shared" si="126"/>
        <v>843.345</v>
      </c>
      <c r="V176" s="213">
        <f t="shared" si="126"/>
        <v>-140</v>
      </c>
      <c r="W176" s="213">
        <f aca="true" t="shared" si="127" ref="V176:Y178">W177</f>
        <v>703.345</v>
      </c>
      <c r="X176" s="213">
        <f t="shared" si="126"/>
        <v>0</v>
      </c>
      <c r="Y176" s="213">
        <f t="shared" si="127"/>
        <v>703.345</v>
      </c>
    </row>
    <row r="177" spans="1:25" ht="27.75" customHeight="1">
      <c r="A177" s="46" t="s">
        <v>457</v>
      </c>
      <c r="B177" s="69" t="s">
        <v>407</v>
      </c>
      <c r="C177" s="34" t="s">
        <v>51</v>
      </c>
      <c r="D177" s="34" t="s">
        <v>49</v>
      </c>
      <c r="E177" s="42" t="s">
        <v>390</v>
      </c>
      <c r="F177" s="28" t="s">
        <v>458</v>
      </c>
      <c r="G177" s="60">
        <f t="shared" si="126"/>
        <v>806.9</v>
      </c>
      <c r="H177" s="60">
        <f t="shared" si="126"/>
        <v>-36</v>
      </c>
      <c r="I177" s="60">
        <f t="shared" si="126"/>
        <v>770.9</v>
      </c>
      <c r="J177" s="60">
        <f t="shared" si="126"/>
        <v>0</v>
      </c>
      <c r="K177" s="60">
        <f t="shared" si="126"/>
        <v>770.9</v>
      </c>
      <c r="L177" s="60">
        <f t="shared" si="126"/>
        <v>0</v>
      </c>
      <c r="M177" s="60">
        <f t="shared" si="126"/>
        <v>770.9</v>
      </c>
      <c r="N177" s="88">
        <f t="shared" si="126"/>
        <v>72.445</v>
      </c>
      <c r="O177" s="88">
        <f t="shared" si="126"/>
        <v>843.345</v>
      </c>
      <c r="P177" s="88">
        <f t="shared" si="126"/>
        <v>0</v>
      </c>
      <c r="Q177" s="88">
        <f t="shared" si="126"/>
        <v>843.345</v>
      </c>
      <c r="R177" s="88">
        <f t="shared" si="126"/>
        <v>0</v>
      </c>
      <c r="S177" s="88">
        <f t="shared" si="126"/>
        <v>843.345</v>
      </c>
      <c r="T177" s="88">
        <f t="shared" si="126"/>
        <v>0</v>
      </c>
      <c r="U177" s="88">
        <f t="shared" si="126"/>
        <v>843.345</v>
      </c>
      <c r="V177" s="88">
        <f t="shared" si="127"/>
        <v>-140</v>
      </c>
      <c r="W177" s="88">
        <f t="shared" si="127"/>
        <v>703.345</v>
      </c>
      <c r="X177" s="88">
        <f t="shared" si="127"/>
        <v>0</v>
      </c>
      <c r="Y177" s="88">
        <f t="shared" si="127"/>
        <v>703.345</v>
      </c>
    </row>
    <row r="178" spans="1:25" ht="27.75" customHeight="1">
      <c r="A178" s="33" t="s">
        <v>459</v>
      </c>
      <c r="B178" s="69" t="s">
        <v>407</v>
      </c>
      <c r="C178" s="34" t="s">
        <v>51</v>
      </c>
      <c r="D178" s="34" t="s">
        <v>49</v>
      </c>
      <c r="E178" s="42" t="s">
        <v>390</v>
      </c>
      <c r="F178" s="28" t="s">
        <v>425</v>
      </c>
      <c r="G178" s="60">
        <f t="shared" si="126"/>
        <v>806.9</v>
      </c>
      <c r="H178" s="60">
        <f t="shared" si="126"/>
        <v>-36</v>
      </c>
      <c r="I178" s="60">
        <f t="shared" si="126"/>
        <v>770.9</v>
      </c>
      <c r="J178" s="60">
        <f t="shared" si="126"/>
        <v>0</v>
      </c>
      <c r="K178" s="60">
        <f t="shared" si="126"/>
        <v>770.9</v>
      </c>
      <c r="L178" s="60">
        <f t="shared" si="126"/>
        <v>0</v>
      </c>
      <c r="M178" s="60">
        <f t="shared" si="126"/>
        <v>770.9</v>
      </c>
      <c r="N178" s="88">
        <f t="shared" si="126"/>
        <v>72.445</v>
      </c>
      <c r="O178" s="88">
        <f t="shared" si="126"/>
        <v>843.345</v>
      </c>
      <c r="P178" s="88">
        <f t="shared" si="126"/>
        <v>0</v>
      </c>
      <c r="Q178" s="88">
        <f t="shared" si="126"/>
        <v>843.345</v>
      </c>
      <c r="R178" s="88">
        <f t="shared" si="126"/>
        <v>0</v>
      </c>
      <c r="S178" s="88">
        <f t="shared" si="126"/>
        <v>843.345</v>
      </c>
      <c r="T178" s="88">
        <f t="shared" si="126"/>
        <v>0</v>
      </c>
      <c r="U178" s="88">
        <f t="shared" si="126"/>
        <v>843.345</v>
      </c>
      <c r="V178" s="88">
        <f t="shared" si="127"/>
        <v>-140</v>
      </c>
      <c r="W178" s="88">
        <f t="shared" si="127"/>
        <v>703.345</v>
      </c>
      <c r="X178" s="88">
        <f t="shared" si="127"/>
        <v>0</v>
      </c>
      <c r="Y178" s="88">
        <f t="shared" si="127"/>
        <v>703.345</v>
      </c>
    </row>
    <row r="179" spans="1:25" ht="27" customHeight="1" hidden="1">
      <c r="A179" s="128" t="s">
        <v>334</v>
      </c>
      <c r="B179" s="69" t="s">
        <v>407</v>
      </c>
      <c r="C179" s="127" t="s">
        <v>51</v>
      </c>
      <c r="D179" s="127" t="s">
        <v>49</v>
      </c>
      <c r="E179" s="118" t="s">
        <v>390</v>
      </c>
      <c r="F179" s="136" t="s">
        <v>65</v>
      </c>
      <c r="G179" s="60">
        <v>806.9</v>
      </c>
      <c r="H179" s="60">
        <v>-36</v>
      </c>
      <c r="I179" s="211">
        <f>G179+H179</f>
        <v>770.9</v>
      </c>
      <c r="J179" s="211"/>
      <c r="K179" s="211">
        <f>I179+J179</f>
        <v>770.9</v>
      </c>
      <c r="L179" s="211"/>
      <c r="M179" s="211">
        <f>K179+L179</f>
        <v>770.9</v>
      </c>
      <c r="N179" s="212">
        <v>72.445</v>
      </c>
      <c r="O179" s="212">
        <f>M179+N179</f>
        <v>843.345</v>
      </c>
      <c r="P179" s="212"/>
      <c r="Q179" s="212">
        <f>O179+P179</f>
        <v>843.345</v>
      </c>
      <c r="R179" s="212"/>
      <c r="S179" s="212">
        <f>Q179+R179</f>
        <v>843.345</v>
      </c>
      <c r="T179" s="212"/>
      <c r="U179" s="212">
        <f>S179+T179</f>
        <v>843.345</v>
      </c>
      <c r="V179" s="212">
        <v>-140</v>
      </c>
      <c r="W179" s="212">
        <f>U179+V179</f>
        <v>703.345</v>
      </c>
      <c r="X179" s="212"/>
      <c r="Y179" s="212">
        <f>W179+X179</f>
        <v>703.345</v>
      </c>
    </row>
    <row r="180" spans="1:25" s="15" customFormat="1" ht="15" customHeight="1">
      <c r="A180" s="38" t="s">
        <v>78</v>
      </c>
      <c r="B180" s="68" t="s">
        <v>407</v>
      </c>
      <c r="C180" s="43" t="s">
        <v>52</v>
      </c>
      <c r="D180" s="43"/>
      <c r="E180" s="42"/>
      <c r="F180" s="41"/>
      <c r="G180" s="62">
        <f aca="true" t="shared" si="128" ref="G180:M181">G181</f>
        <v>7142.57</v>
      </c>
      <c r="H180" s="62">
        <f t="shared" si="128"/>
        <v>0</v>
      </c>
      <c r="I180" s="62">
        <f t="shared" si="128"/>
        <v>7142.57</v>
      </c>
      <c r="J180" s="62">
        <f t="shared" si="128"/>
        <v>0</v>
      </c>
      <c r="K180" s="87">
        <f t="shared" si="128"/>
        <v>7142.57</v>
      </c>
      <c r="L180" s="62">
        <f t="shared" si="128"/>
        <v>0</v>
      </c>
      <c r="M180" s="87">
        <f t="shared" si="128"/>
        <v>7142.57</v>
      </c>
      <c r="N180" s="87">
        <f aca="true" t="shared" si="129" ref="N180:Y180">N181</f>
        <v>0</v>
      </c>
      <c r="O180" s="87">
        <f t="shared" si="129"/>
        <v>7142.57</v>
      </c>
      <c r="P180" s="87">
        <f t="shared" si="129"/>
        <v>0</v>
      </c>
      <c r="Q180" s="87">
        <f t="shared" si="129"/>
        <v>7142.570000000001</v>
      </c>
      <c r="R180" s="87">
        <f t="shared" si="129"/>
        <v>0</v>
      </c>
      <c r="S180" s="87">
        <f t="shared" si="129"/>
        <v>7142.570000000001</v>
      </c>
      <c r="T180" s="87">
        <f t="shared" si="129"/>
        <v>0</v>
      </c>
      <c r="U180" s="87">
        <f t="shared" si="129"/>
        <v>7142.570000000001</v>
      </c>
      <c r="V180" s="87">
        <f t="shared" si="129"/>
        <v>-1.1102230246251565E-14</v>
      </c>
      <c r="W180" s="87">
        <f t="shared" si="129"/>
        <v>7142.57</v>
      </c>
      <c r="X180" s="87">
        <f t="shared" si="129"/>
        <v>0</v>
      </c>
      <c r="Y180" s="87">
        <f t="shared" si="129"/>
        <v>7142.57</v>
      </c>
    </row>
    <row r="181" spans="1:25" s="19" customFormat="1" ht="15" customHeight="1">
      <c r="A181" s="27" t="s">
        <v>79</v>
      </c>
      <c r="B181" s="68" t="s">
        <v>407</v>
      </c>
      <c r="C181" s="64" t="s">
        <v>52</v>
      </c>
      <c r="D181" s="64" t="s">
        <v>46</v>
      </c>
      <c r="E181" s="119"/>
      <c r="F181" s="133"/>
      <c r="G181" s="66">
        <f t="shared" si="128"/>
        <v>7142.57</v>
      </c>
      <c r="H181" s="66">
        <f t="shared" si="128"/>
        <v>0</v>
      </c>
      <c r="I181" s="66">
        <f t="shared" si="128"/>
        <v>7142.57</v>
      </c>
      <c r="J181" s="66">
        <f t="shared" si="128"/>
        <v>0</v>
      </c>
      <c r="K181" s="50">
        <f t="shared" si="128"/>
        <v>7142.57</v>
      </c>
      <c r="L181" s="66">
        <f t="shared" si="128"/>
        <v>0</v>
      </c>
      <c r="M181" s="50">
        <f t="shared" si="128"/>
        <v>7142.57</v>
      </c>
      <c r="N181" s="50">
        <f aca="true" t="shared" si="130" ref="N181:S181">N182+N218</f>
        <v>0</v>
      </c>
      <c r="O181" s="50">
        <f t="shared" si="130"/>
        <v>7142.57</v>
      </c>
      <c r="P181" s="50">
        <f t="shared" si="130"/>
        <v>0</v>
      </c>
      <c r="Q181" s="50">
        <f t="shared" si="130"/>
        <v>7142.570000000001</v>
      </c>
      <c r="R181" s="50">
        <f t="shared" si="130"/>
        <v>0</v>
      </c>
      <c r="S181" s="50">
        <f t="shared" si="130"/>
        <v>7142.570000000001</v>
      </c>
      <c r="T181" s="50">
        <f aca="true" t="shared" si="131" ref="T181:Y181">T182+T218</f>
        <v>0</v>
      </c>
      <c r="U181" s="50">
        <f t="shared" si="131"/>
        <v>7142.570000000001</v>
      </c>
      <c r="V181" s="50">
        <f t="shared" si="131"/>
        <v>-1.1102230246251565E-14</v>
      </c>
      <c r="W181" s="50">
        <f t="shared" si="131"/>
        <v>7142.57</v>
      </c>
      <c r="X181" s="50">
        <f t="shared" si="131"/>
        <v>0</v>
      </c>
      <c r="Y181" s="50">
        <f t="shared" si="131"/>
        <v>7142.57</v>
      </c>
    </row>
    <row r="182" spans="1:25" s="95" customFormat="1" ht="30" customHeight="1">
      <c r="A182" s="125" t="s">
        <v>101</v>
      </c>
      <c r="B182" s="106" t="s">
        <v>407</v>
      </c>
      <c r="C182" s="92" t="s">
        <v>52</v>
      </c>
      <c r="D182" s="92" t="s">
        <v>46</v>
      </c>
      <c r="E182" s="108" t="s">
        <v>102</v>
      </c>
      <c r="F182" s="137"/>
      <c r="G182" s="140">
        <f aca="true" t="shared" si="132" ref="G182:M182">G183+G218</f>
        <v>7142.57</v>
      </c>
      <c r="H182" s="140">
        <f t="shared" si="132"/>
        <v>0</v>
      </c>
      <c r="I182" s="140">
        <f t="shared" si="132"/>
        <v>7142.57</v>
      </c>
      <c r="J182" s="140">
        <f t="shared" si="132"/>
        <v>0</v>
      </c>
      <c r="K182" s="51">
        <f t="shared" si="132"/>
        <v>7142.57</v>
      </c>
      <c r="L182" s="140">
        <f t="shared" si="132"/>
        <v>0</v>
      </c>
      <c r="M182" s="51">
        <f t="shared" si="132"/>
        <v>7142.57</v>
      </c>
      <c r="N182" s="51">
        <f aca="true" t="shared" si="133" ref="N182:S182">N183+N199+N211</f>
        <v>0</v>
      </c>
      <c r="O182" s="51">
        <f t="shared" si="133"/>
        <v>7102.57</v>
      </c>
      <c r="P182" s="51">
        <f t="shared" si="133"/>
        <v>0</v>
      </c>
      <c r="Q182" s="51">
        <f t="shared" si="133"/>
        <v>7102.570000000001</v>
      </c>
      <c r="R182" s="51">
        <f t="shared" si="133"/>
        <v>0</v>
      </c>
      <c r="S182" s="51">
        <f t="shared" si="133"/>
        <v>7102.570000000001</v>
      </c>
      <c r="T182" s="51">
        <f aca="true" t="shared" si="134" ref="T182:Y182">T183+T199+T211</f>
        <v>0</v>
      </c>
      <c r="U182" s="51">
        <f t="shared" si="134"/>
        <v>7102.570000000001</v>
      </c>
      <c r="V182" s="51">
        <f t="shared" si="134"/>
        <v>-1.1102230246251565E-14</v>
      </c>
      <c r="W182" s="51">
        <f t="shared" si="134"/>
        <v>7102.57</v>
      </c>
      <c r="X182" s="51">
        <f t="shared" si="134"/>
        <v>0</v>
      </c>
      <c r="Y182" s="51">
        <f t="shared" si="134"/>
        <v>7102.57</v>
      </c>
    </row>
    <row r="183" spans="1:25" s="6" customFormat="1" ht="15.75" customHeight="1">
      <c r="A183" s="79" t="s">
        <v>104</v>
      </c>
      <c r="B183" s="69" t="s">
        <v>407</v>
      </c>
      <c r="C183" s="78" t="s">
        <v>52</v>
      </c>
      <c r="D183" s="78" t="s">
        <v>46</v>
      </c>
      <c r="E183" s="81" t="s">
        <v>103</v>
      </c>
      <c r="F183" s="83"/>
      <c r="G183" s="82">
        <f aca="true" t="shared" si="135" ref="G183:M183">G184+G190+G200+G206+G212</f>
        <v>7102.57</v>
      </c>
      <c r="H183" s="82">
        <f t="shared" si="135"/>
        <v>0</v>
      </c>
      <c r="I183" s="82">
        <f t="shared" si="135"/>
        <v>7102.57</v>
      </c>
      <c r="J183" s="82">
        <f t="shared" si="135"/>
        <v>0</v>
      </c>
      <c r="K183" s="213">
        <f t="shared" si="135"/>
        <v>7102.57</v>
      </c>
      <c r="L183" s="82">
        <f t="shared" si="135"/>
        <v>0</v>
      </c>
      <c r="M183" s="213">
        <f t="shared" si="135"/>
        <v>7102.57</v>
      </c>
      <c r="N183" s="233">
        <f aca="true" t="shared" si="136" ref="N183:S183">N184+N190</f>
        <v>0</v>
      </c>
      <c r="O183" s="233">
        <f t="shared" si="136"/>
        <v>5660.605</v>
      </c>
      <c r="P183" s="233">
        <f t="shared" si="136"/>
        <v>-1.121</v>
      </c>
      <c r="Q183" s="233">
        <f t="shared" si="136"/>
        <v>5659.484</v>
      </c>
      <c r="R183" s="233">
        <f t="shared" si="136"/>
        <v>0</v>
      </c>
      <c r="S183" s="233">
        <f t="shared" si="136"/>
        <v>5659.484</v>
      </c>
      <c r="T183" s="233">
        <f aca="true" t="shared" si="137" ref="T183:Y183">T184+T190</f>
        <v>0</v>
      </c>
      <c r="U183" s="233">
        <f t="shared" si="137"/>
        <v>5659.484</v>
      </c>
      <c r="V183" s="233">
        <f t="shared" si="137"/>
        <v>2.4499999999999886</v>
      </c>
      <c r="W183" s="233">
        <f t="shared" si="137"/>
        <v>5661.934</v>
      </c>
      <c r="X183" s="233">
        <f t="shared" si="137"/>
        <v>0</v>
      </c>
      <c r="Y183" s="233">
        <f t="shared" si="137"/>
        <v>5661.934</v>
      </c>
    </row>
    <row r="184" spans="1:25" s="6" customFormat="1" ht="15.75">
      <c r="A184" s="79" t="s">
        <v>115</v>
      </c>
      <c r="B184" s="69" t="s">
        <v>407</v>
      </c>
      <c r="C184" s="78" t="s">
        <v>52</v>
      </c>
      <c r="D184" s="78" t="s">
        <v>46</v>
      </c>
      <c r="E184" s="81" t="s">
        <v>105</v>
      </c>
      <c r="F184" s="83"/>
      <c r="G184" s="82">
        <f aca="true" t="shared" si="138" ref="G184:X185">G185</f>
        <v>4386.375</v>
      </c>
      <c r="H184" s="82">
        <f t="shared" si="138"/>
        <v>-10</v>
      </c>
      <c r="I184" s="82">
        <f t="shared" si="138"/>
        <v>4376.375</v>
      </c>
      <c r="J184" s="82">
        <f t="shared" si="138"/>
        <v>-11.7</v>
      </c>
      <c r="K184" s="213">
        <f t="shared" si="138"/>
        <v>4364.675</v>
      </c>
      <c r="L184" s="82">
        <f t="shared" si="138"/>
        <v>0</v>
      </c>
      <c r="M184" s="213">
        <f t="shared" si="138"/>
        <v>4364.675</v>
      </c>
      <c r="N184" s="82">
        <f t="shared" si="138"/>
        <v>-8.5</v>
      </c>
      <c r="O184" s="213">
        <f t="shared" si="138"/>
        <v>4356.175</v>
      </c>
      <c r="P184" s="82">
        <f t="shared" si="138"/>
        <v>0</v>
      </c>
      <c r="Q184" s="213">
        <f t="shared" si="138"/>
        <v>4356.175</v>
      </c>
      <c r="R184" s="82">
        <f t="shared" si="138"/>
        <v>-41</v>
      </c>
      <c r="S184" s="213">
        <f t="shared" si="138"/>
        <v>4315.175</v>
      </c>
      <c r="T184" s="82">
        <f t="shared" si="138"/>
        <v>0</v>
      </c>
      <c r="U184" s="213">
        <f t="shared" si="138"/>
        <v>4315.175</v>
      </c>
      <c r="V184" s="82">
        <f t="shared" si="138"/>
        <v>69.71</v>
      </c>
      <c r="W184" s="213">
        <f>W185</f>
        <v>4384.885</v>
      </c>
      <c r="X184" s="82">
        <f t="shared" si="138"/>
        <v>0</v>
      </c>
      <c r="Y184" s="213">
        <f>Y185</f>
        <v>4384.885</v>
      </c>
    </row>
    <row r="185" spans="1:25" ht="42" customHeight="1">
      <c r="A185" s="114" t="s">
        <v>453</v>
      </c>
      <c r="B185" s="69" t="s">
        <v>407</v>
      </c>
      <c r="C185" s="47" t="s">
        <v>52</v>
      </c>
      <c r="D185" s="47" t="s">
        <v>46</v>
      </c>
      <c r="E185" s="135" t="s">
        <v>105</v>
      </c>
      <c r="F185" s="37" t="s">
        <v>341</v>
      </c>
      <c r="G185" s="60">
        <f t="shared" si="138"/>
        <v>4386.375</v>
      </c>
      <c r="H185" s="60">
        <f t="shared" si="138"/>
        <v>-10</v>
      </c>
      <c r="I185" s="60">
        <f t="shared" si="138"/>
        <v>4376.375</v>
      </c>
      <c r="J185" s="60">
        <f t="shared" si="138"/>
        <v>-11.7</v>
      </c>
      <c r="K185" s="88">
        <f t="shared" si="138"/>
        <v>4364.675</v>
      </c>
      <c r="L185" s="60">
        <f t="shared" si="138"/>
        <v>0</v>
      </c>
      <c r="M185" s="88">
        <f t="shared" si="138"/>
        <v>4364.675</v>
      </c>
      <c r="N185" s="60">
        <f t="shared" si="138"/>
        <v>-8.5</v>
      </c>
      <c r="O185" s="88">
        <f t="shared" si="138"/>
        <v>4356.175</v>
      </c>
      <c r="P185" s="60">
        <f t="shared" si="138"/>
        <v>0</v>
      </c>
      <c r="Q185" s="88">
        <f t="shared" si="138"/>
        <v>4356.175</v>
      </c>
      <c r="R185" s="60">
        <f t="shared" si="138"/>
        <v>-41</v>
      </c>
      <c r="S185" s="88">
        <f t="shared" si="138"/>
        <v>4315.175</v>
      </c>
      <c r="T185" s="60">
        <f t="shared" si="138"/>
        <v>0</v>
      </c>
      <c r="U185" s="88">
        <f t="shared" si="138"/>
        <v>4315.175</v>
      </c>
      <c r="V185" s="60">
        <f>V186</f>
        <v>69.71</v>
      </c>
      <c r="W185" s="88">
        <f>W186</f>
        <v>4384.885</v>
      </c>
      <c r="X185" s="60">
        <f>X186</f>
        <v>0</v>
      </c>
      <c r="Y185" s="88">
        <f>Y186</f>
        <v>4384.885</v>
      </c>
    </row>
    <row r="186" spans="1:25" ht="16.5" customHeight="1">
      <c r="A186" s="36" t="s">
        <v>347</v>
      </c>
      <c r="B186" s="69" t="s">
        <v>407</v>
      </c>
      <c r="C186" s="34" t="s">
        <v>52</v>
      </c>
      <c r="D186" s="34" t="s">
        <v>46</v>
      </c>
      <c r="E186" s="135" t="s">
        <v>105</v>
      </c>
      <c r="F186" s="28" t="s">
        <v>96</v>
      </c>
      <c r="G186" s="60">
        <f aca="true" t="shared" si="139" ref="G186:M186">G187+G188+G189</f>
        <v>4386.375</v>
      </c>
      <c r="H186" s="60">
        <f t="shared" si="139"/>
        <v>-10</v>
      </c>
      <c r="I186" s="60">
        <f t="shared" si="139"/>
        <v>4376.375</v>
      </c>
      <c r="J186" s="60">
        <f t="shared" si="139"/>
        <v>-11.7</v>
      </c>
      <c r="K186" s="88">
        <f t="shared" si="139"/>
        <v>4364.675</v>
      </c>
      <c r="L186" s="60">
        <f t="shared" si="139"/>
        <v>0</v>
      </c>
      <c r="M186" s="88">
        <f t="shared" si="139"/>
        <v>4364.675</v>
      </c>
      <c r="N186" s="60">
        <f aca="true" t="shared" si="140" ref="N186:S186">N187+N188+N189</f>
        <v>-8.5</v>
      </c>
      <c r="O186" s="88">
        <f t="shared" si="140"/>
        <v>4356.175</v>
      </c>
      <c r="P186" s="60">
        <f t="shared" si="140"/>
        <v>0</v>
      </c>
      <c r="Q186" s="88">
        <f t="shared" si="140"/>
        <v>4356.175</v>
      </c>
      <c r="R186" s="60">
        <f t="shared" si="140"/>
        <v>-41</v>
      </c>
      <c r="S186" s="88">
        <f t="shared" si="140"/>
        <v>4315.175</v>
      </c>
      <c r="T186" s="60">
        <f aca="true" t="shared" si="141" ref="T186:Y186">T187+T188+T189</f>
        <v>0</v>
      </c>
      <c r="U186" s="88">
        <f t="shared" si="141"/>
        <v>4315.175</v>
      </c>
      <c r="V186" s="60">
        <f t="shared" si="141"/>
        <v>69.71</v>
      </c>
      <c r="W186" s="88">
        <f t="shared" si="141"/>
        <v>4384.885</v>
      </c>
      <c r="X186" s="60">
        <f t="shared" si="141"/>
        <v>0</v>
      </c>
      <c r="Y186" s="88">
        <f t="shared" si="141"/>
        <v>4384.885</v>
      </c>
    </row>
    <row r="187" spans="1:25" ht="15.75" hidden="1">
      <c r="A187" s="128" t="s">
        <v>11</v>
      </c>
      <c r="B187" s="69" t="s">
        <v>407</v>
      </c>
      <c r="C187" s="127" t="s">
        <v>52</v>
      </c>
      <c r="D187" s="127" t="s">
        <v>46</v>
      </c>
      <c r="E187" s="153" t="s">
        <v>105</v>
      </c>
      <c r="F187" s="127" t="s">
        <v>80</v>
      </c>
      <c r="G187" s="60">
        <v>3451.115</v>
      </c>
      <c r="H187" s="60"/>
      <c r="I187" s="211">
        <f>G187+H187</f>
        <v>3451.115</v>
      </c>
      <c r="J187" s="211">
        <v>-11.7</v>
      </c>
      <c r="K187" s="212">
        <f>I187+J187</f>
        <v>3439.415</v>
      </c>
      <c r="L187" s="211"/>
      <c r="M187" s="212">
        <f>K187+L187</f>
        <v>3439.415</v>
      </c>
      <c r="N187" s="211">
        <v>-8.5</v>
      </c>
      <c r="O187" s="212">
        <f>M187+N187</f>
        <v>3430.915</v>
      </c>
      <c r="P187" s="211"/>
      <c r="Q187" s="212">
        <f>O187+P187</f>
        <v>3430.915</v>
      </c>
      <c r="R187" s="211">
        <v>-41</v>
      </c>
      <c r="S187" s="212">
        <f>Q187+R187</f>
        <v>3389.915</v>
      </c>
      <c r="T187" s="211"/>
      <c r="U187" s="212">
        <f>S187+T187</f>
        <v>3389.915</v>
      </c>
      <c r="V187" s="211"/>
      <c r="W187" s="212">
        <f>U187+V187</f>
        <v>3389.915</v>
      </c>
      <c r="X187" s="211">
        <v>-6</v>
      </c>
      <c r="Y187" s="212">
        <f>W187+X187</f>
        <v>3383.915</v>
      </c>
    </row>
    <row r="188" spans="1:25" ht="28.5" customHeight="1" hidden="1">
      <c r="A188" s="128" t="s">
        <v>12</v>
      </c>
      <c r="B188" s="69" t="s">
        <v>407</v>
      </c>
      <c r="C188" s="127" t="s">
        <v>52</v>
      </c>
      <c r="D188" s="127" t="s">
        <v>46</v>
      </c>
      <c r="E188" s="153" t="s">
        <v>105</v>
      </c>
      <c r="F188" s="127" t="s">
        <v>81</v>
      </c>
      <c r="G188" s="60">
        <v>3</v>
      </c>
      <c r="H188" s="60"/>
      <c r="I188" s="211">
        <f>G188+H188</f>
        <v>3</v>
      </c>
      <c r="J188" s="211"/>
      <c r="K188" s="212">
        <f>I188+J188</f>
        <v>3</v>
      </c>
      <c r="L188" s="211"/>
      <c r="M188" s="212">
        <f>K188+L188</f>
        <v>3</v>
      </c>
      <c r="N188" s="211"/>
      <c r="O188" s="212">
        <f>M188+N188</f>
        <v>3</v>
      </c>
      <c r="P188" s="211"/>
      <c r="Q188" s="212">
        <f>O188+P188</f>
        <v>3</v>
      </c>
      <c r="R188" s="211"/>
      <c r="S188" s="212">
        <f>Q188+R188</f>
        <v>3</v>
      </c>
      <c r="T188" s="211"/>
      <c r="U188" s="212">
        <f>S188+T188</f>
        <v>3</v>
      </c>
      <c r="V188" s="211"/>
      <c r="W188" s="212">
        <f>U188+V188</f>
        <v>3</v>
      </c>
      <c r="X188" s="211"/>
      <c r="Y188" s="212">
        <f>W188+X188</f>
        <v>3</v>
      </c>
    </row>
    <row r="189" spans="1:25" ht="28.5" customHeight="1" hidden="1">
      <c r="A189" s="128" t="s">
        <v>13</v>
      </c>
      <c r="B189" s="69" t="s">
        <v>407</v>
      </c>
      <c r="C189" s="127" t="s">
        <v>52</v>
      </c>
      <c r="D189" s="127" t="s">
        <v>46</v>
      </c>
      <c r="E189" s="153" t="s">
        <v>105</v>
      </c>
      <c r="F189" s="127" t="s">
        <v>417</v>
      </c>
      <c r="G189" s="60">
        <v>932.26</v>
      </c>
      <c r="H189" s="60">
        <v>-10</v>
      </c>
      <c r="I189" s="211">
        <f>G189+H189</f>
        <v>922.26</v>
      </c>
      <c r="J189" s="211"/>
      <c r="K189" s="212">
        <f>I189+J189</f>
        <v>922.26</v>
      </c>
      <c r="L189" s="211"/>
      <c r="M189" s="212">
        <f>K189+L189</f>
        <v>922.26</v>
      </c>
      <c r="N189" s="211"/>
      <c r="O189" s="212">
        <f>M189+N189</f>
        <v>922.26</v>
      </c>
      <c r="P189" s="211"/>
      <c r="Q189" s="212">
        <f>O189+P189</f>
        <v>922.26</v>
      </c>
      <c r="R189" s="211"/>
      <c r="S189" s="212">
        <f>Q189+R189</f>
        <v>922.26</v>
      </c>
      <c r="T189" s="211"/>
      <c r="U189" s="212">
        <f>S189+T189</f>
        <v>922.26</v>
      </c>
      <c r="V189" s="211">
        <v>69.71</v>
      </c>
      <c r="W189" s="212">
        <f>U189+V189</f>
        <v>991.97</v>
      </c>
      <c r="X189" s="211">
        <v>6</v>
      </c>
      <c r="Y189" s="212">
        <f>W189+X189</f>
        <v>997.97</v>
      </c>
    </row>
    <row r="190" spans="1:25" ht="15.75">
      <c r="A190" s="36" t="s">
        <v>116</v>
      </c>
      <c r="B190" s="69" t="s">
        <v>407</v>
      </c>
      <c r="C190" s="34" t="s">
        <v>52</v>
      </c>
      <c r="D190" s="34" t="s">
        <v>46</v>
      </c>
      <c r="E190" s="42" t="s">
        <v>106</v>
      </c>
      <c r="F190" s="34"/>
      <c r="G190" s="60">
        <f aca="true" t="shared" si="142" ref="G190:M190">G191+G195</f>
        <v>1258.1299999999999</v>
      </c>
      <c r="H190" s="60">
        <f t="shared" si="142"/>
        <v>22.6</v>
      </c>
      <c r="I190" s="60">
        <f t="shared" si="142"/>
        <v>1280.7299999999998</v>
      </c>
      <c r="J190" s="60">
        <f t="shared" si="142"/>
        <v>11.7</v>
      </c>
      <c r="K190" s="88">
        <f t="shared" si="142"/>
        <v>1292.4299999999998</v>
      </c>
      <c r="L190" s="60">
        <f t="shared" si="142"/>
        <v>3.5</v>
      </c>
      <c r="M190" s="88">
        <f t="shared" si="142"/>
        <v>1295.9299999999998</v>
      </c>
      <c r="N190" s="60">
        <f aca="true" t="shared" si="143" ref="N190:S190">N191+N195</f>
        <v>8.5</v>
      </c>
      <c r="O190" s="88">
        <f t="shared" si="143"/>
        <v>1304.4299999999998</v>
      </c>
      <c r="P190" s="88">
        <f t="shared" si="143"/>
        <v>-1.121</v>
      </c>
      <c r="Q190" s="88">
        <f t="shared" si="143"/>
        <v>1303.3089999999997</v>
      </c>
      <c r="R190" s="88">
        <f t="shared" si="143"/>
        <v>41</v>
      </c>
      <c r="S190" s="88">
        <f t="shared" si="143"/>
        <v>1344.3089999999997</v>
      </c>
      <c r="T190" s="88">
        <f aca="true" t="shared" si="144" ref="T190:Y190">T191+T195</f>
        <v>0</v>
      </c>
      <c r="U190" s="88">
        <f t="shared" si="144"/>
        <v>1344.3089999999997</v>
      </c>
      <c r="V190" s="88">
        <f t="shared" si="144"/>
        <v>-67.26</v>
      </c>
      <c r="W190" s="88">
        <f t="shared" si="144"/>
        <v>1277.0489999999998</v>
      </c>
      <c r="X190" s="88">
        <f t="shared" si="144"/>
        <v>0</v>
      </c>
      <c r="Y190" s="88">
        <f t="shared" si="144"/>
        <v>1277.0489999999998</v>
      </c>
    </row>
    <row r="191" spans="1:25" ht="29.25" customHeight="1">
      <c r="A191" s="46" t="s">
        <v>457</v>
      </c>
      <c r="B191" s="69" t="s">
        <v>407</v>
      </c>
      <c r="C191" s="34" t="s">
        <v>52</v>
      </c>
      <c r="D191" s="34" t="s">
        <v>46</v>
      </c>
      <c r="E191" s="42" t="s">
        <v>106</v>
      </c>
      <c r="F191" s="34" t="s">
        <v>458</v>
      </c>
      <c r="G191" s="60">
        <f aca="true" t="shared" si="145" ref="G191:Y191">G192</f>
        <v>1248.1299999999999</v>
      </c>
      <c r="H191" s="60">
        <f t="shared" si="145"/>
        <v>-14.9</v>
      </c>
      <c r="I191" s="60">
        <f t="shared" si="145"/>
        <v>1233.2299999999998</v>
      </c>
      <c r="J191" s="60">
        <f t="shared" si="145"/>
        <v>11</v>
      </c>
      <c r="K191" s="88">
        <f t="shared" si="145"/>
        <v>1244.2299999999998</v>
      </c>
      <c r="L191" s="60">
        <f t="shared" si="145"/>
        <v>3.5</v>
      </c>
      <c r="M191" s="88">
        <f t="shared" si="145"/>
        <v>1247.7299999999998</v>
      </c>
      <c r="N191" s="60">
        <f t="shared" si="145"/>
        <v>2</v>
      </c>
      <c r="O191" s="88">
        <f t="shared" si="145"/>
        <v>1249.7299999999998</v>
      </c>
      <c r="P191" s="88">
        <f t="shared" si="145"/>
        <v>-1.121</v>
      </c>
      <c r="Q191" s="88">
        <f t="shared" si="145"/>
        <v>1248.6089999999997</v>
      </c>
      <c r="R191" s="88">
        <f t="shared" si="145"/>
        <v>0</v>
      </c>
      <c r="S191" s="88">
        <f t="shared" si="145"/>
        <v>1248.6089999999997</v>
      </c>
      <c r="T191" s="88">
        <f t="shared" si="145"/>
        <v>0</v>
      </c>
      <c r="U191" s="88">
        <f t="shared" si="145"/>
        <v>1248.6089999999997</v>
      </c>
      <c r="V191" s="88">
        <f t="shared" si="145"/>
        <v>-67.26</v>
      </c>
      <c r="W191" s="88">
        <f t="shared" si="145"/>
        <v>1181.3489999999997</v>
      </c>
      <c r="X191" s="88">
        <f t="shared" si="145"/>
        <v>0</v>
      </c>
      <c r="Y191" s="88">
        <f t="shared" si="145"/>
        <v>1181.3489999999997</v>
      </c>
    </row>
    <row r="192" spans="1:25" ht="29.25" customHeight="1">
      <c r="A192" s="33" t="s">
        <v>459</v>
      </c>
      <c r="B192" s="69" t="s">
        <v>407</v>
      </c>
      <c r="C192" s="34" t="s">
        <v>52</v>
      </c>
      <c r="D192" s="34" t="s">
        <v>46</v>
      </c>
      <c r="E192" s="42" t="s">
        <v>106</v>
      </c>
      <c r="F192" s="34" t="s">
        <v>425</v>
      </c>
      <c r="G192" s="60">
        <f aca="true" t="shared" si="146" ref="G192:M192">G193+G194</f>
        <v>1248.1299999999999</v>
      </c>
      <c r="H192" s="60">
        <f t="shared" si="146"/>
        <v>-14.9</v>
      </c>
      <c r="I192" s="60">
        <f t="shared" si="146"/>
        <v>1233.2299999999998</v>
      </c>
      <c r="J192" s="60">
        <f t="shared" si="146"/>
        <v>11</v>
      </c>
      <c r="K192" s="88">
        <f t="shared" si="146"/>
        <v>1244.2299999999998</v>
      </c>
      <c r="L192" s="60">
        <f t="shared" si="146"/>
        <v>3.5</v>
      </c>
      <c r="M192" s="88">
        <f t="shared" si="146"/>
        <v>1247.7299999999998</v>
      </c>
      <c r="N192" s="60">
        <f aca="true" t="shared" si="147" ref="N192:S192">N193+N194</f>
        <v>2</v>
      </c>
      <c r="O192" s="88">
        <f t="shared" si="147"/>
        <v>1249.7299999999998</v>
      </c>
      <c r="P192" s="88">
        <f t="shared" si="147"/>
        <v>-1.121</v>
      </c>
      <c r="Q192" s="88">
        <f t="shared" si="147"/>
        <v>1248.6089999999997</v>
      </c>
      <c r="R192" s="88">
        <f t="shared" si="147"/>
        <v>0</v>
      </c>
      <c r="S192" s="88">
        <f t="shared" si="147"/>
        <v>1248.6089999999997</v>
      </c>
      <c r="T192" s="88">
        <f aca="true" t="shared" si="148" ref="T192:Y192">T193+T194</f>
        <v>0</v>
      </c>
      <c r="U192" s="88">
        <f t="shared" si="148"/>
        <v>1248.6089999999997</v>
      </c>
      <c r="V192" s="88">
        <f t="shared" si="148"/>
        <v>-67.26</v>
      </c>
      <c r="W192" s="88">
        <f t="shared" si="148"/>
        <v>1181.3489999999997</v>
      </c>
      <c r="X192" s="88">
        <f t="shared" si="148"/>
        <v>0</v>
      </c>
      <c r="Y192" s="88">
        <f t="shared" si="148"/>
        <v>1181.3489999999997</v>
      </c>
    </row>
    <row r="193" spans="1:25" ht="25.5" hidden="1">
      <c r="A193" s="128" t="s">
        <v>63</v>
      </c>
      <c r="B193" s="69" t="s">
        <v>407</v>
      </c>
      <c r="C193" s="127" t="s">
        <v>52</v>
      </c>
      <c r="D193" s="127" t="s">
        <v>46</v>
      </c>
      <c r="E193" s="118" t="s">
        <v>106</v>
      </c>
      <c r="F193" s="127" t="s">
        <v>64</v>
      </c>
      <c r="G193" s="88">
        <f>20.06+7.2</f>
        <v>27.259999999999998</v>
      </c>
      <c r="H193" s="88"/>
      <c r="I193" s="212">
        <f>G193+H193</f>
        <v>27.259999999999998</v>
      </c>
      <c r="J193" s="212"/>
      <c r="K193" s="212">
        <f>I193+J193</f>
        <v>27.259999999999998</v>
      </c>
      <c r="L193" s="212">
        <v>-0.17</v>
      </c>
      <c r="M193" s="212">
        <f>K193+L193</f>
        <v>27.089999999999996</v>
      </c>
      <c r="N193" s="212"/>
      <c r="O193" s="212">
        <f>M193+N193</f>
        <v>27.089999999999996</v>
      </c>
      <c r="P193" s="212">
        <v>-0.336</v>
      </c>
      <c r="Q193" s="212">
        <f>O193+P193</f>
        <v>26.753999999999998</v>
      </c>
      <c r="R193" s="212"/>
      <c r="S193" s="212">
        <f>Q193+R193</f>
        <v>26.753999999999998</v>
      </c>
      <c r="T193" s="212"/>
      <c r="U193" s="212">
        <f>S193+T193</f>
        <v>26.753999999999998</v>
      </c>
      <c r="V193" s="212"/>
      <c r="W193" s="212">
        <f>U193+V193</f>
        <v>26.753999999999998</v>
      </c>
      <c r="X193" s="212"/>
      <c r="Y193" s="212">
        <f>W193+X193</f>
        <v>26.753999999999998</v>
      </c>
    </row>
    <row r="194" spans="1:25" ht="27" customHeight="1" hidden="1">
      <c r="A194" s="128" t="s">
        <v>334</v>
      </c>
      <c r="B194" s="69" t="s">
        <v>407</v>
      </c>
      <c r="C194" s="127" t="s">
        <v>52</v>
      </c>
      <c r="D194" s="127" t="s">
        <v>46</v>
      </c>
      <c r="E194" s="118" t="s">
        <v>106</v>
      </c>
      <c r="F194" s="127" t="s">
        <v>65</v>
      </c>
      <c r="G194" s="88">
        <f>6.75+2+1026.54+97.48+44+8+25+11.1</f>
        <v>1220.87</v>
      </c>
      <c r="H194" s="88">
        <v>-14.9</v>
      </c>
      <c r="I194" s="212">
        <f>G194+H194</f>
        <v>1205.9699999999998</v>
      </c>
      <c r="J194" s="212">
        <v>11</v>
      </c>
      <c r="K194" s="212">
        <f>I194+J194</f>
        <v>1216.9699999999998</v>
      </c>
      <c r="L194" s="212">
        <v>3.67</v>
      </c>
      <c r="M194" s="212">
        <f>K194+L194</f>
        <v>1220.6399999999999</v>
      </c>
      <c r="N194" s="212">
        <v>2</v>
      </c>
      <c r="O194" s="212">
        <f>M194+N194</f>
        <v>1222.6399999999999</v>
      </c>
      <c r="P194" s="212">
        <v>-0.785</v>
      </c>
      <c r="Q194" s="212">
        <f>O194+P194</f>
        <v>1221.8549999999998</v>
      </c>
      <c r="R194" s="212"/>
      <c r="S194" s="212">
        <f>Q194+R194</f>
        <v>1221.8549999999998</v>
      </c>
      <c r="T194" s="212"/>
      <c r="U194" s="212">
        <f>S194+T194</f>
        <v>1221.8549999999998</v>
      </c>
      <c r="V194" s="212">
        <v>-67.26</v>
      </c>
      <c r="W194" s="212">
        <f>U194+V194</f>
        <v>1154.5949999999998</v>
      </c>
      <c r="X194" s="212"/>
      <c r="Y194" s="212">
        <f>W194+X194</f>
        <v>1154.5949999999998</v>
      </c>
    </row>
    <row r="195" spans="1:25" ht="16.5" customHeight="1">
      <c r="A195" s="36" t="s">
        <v>343</v>
      </c>
      <c r="B195" s="69" t="s">
        <v>407</v>
      </c>
      <c r="C195" s="34" t="s">
        <v>52</v>
      </c>
      <c r="D195" s="34" t="s">
        <v>46</v>
      </c>
      <c r="E195" s="42" t="s">
        <v>106</v>
      </c>
      <c r="F195" s="34" t="s">
        <v>460</v>
      </c>
      <c r="G195" s="88">
        <f aca="true" t="shared" si="149" ref="G195:Y195">G196</f>
        <v>10</v>
      </c>
      <c r="H195" s="88">
        <f t="shared" si="149"/>
        <v>37.5</v>
      </c>
      <c r="I195" s="88">
        <f t="shared" si="149"/>
        <v>47.5</v>
      </c>
      <c r="J195" s="88">
        <f t="shared" si="149"/>
        <v>0.7</v>
      </c>
      <c r="K195" s="88">
        <f t="shared" si="149"/>
        <v>48.2</v>
      </c>
      <c r="L195" s="88">
        <f t="shared" si="149"/>
        <v>0</v>
      </c>
      <c r="M195" s="88">
        <f t="shared" si="149"/>
        <v>48.2</v>
      </c>
      <c r="N195" s="88">
        <f t="shared" si="149"/>
        <v>6.5</v>
      </c>
      <c r="O195" s="88">
        <f t="shared" si="149"/>
        <v>54.7</v>
      </c>
      <c r="P195" s="88">
        <f t="shared" si="149"/>
        <v>0</v>
      </c>
      <c r="Q195" s="88">
        <f t="shared" si="149"/>
        <v>54.7</v>
      </c>
      <c r="R195" s="88">
        <f t="shared" si="149"/>
        <v>41</v>
      </c>
      <c r="S195" s="88">
        <f t="shared" si="149"/>
        <v>95.7</v>
      </c>
      <c r="T195" s="88">
        <f t="shared" si="149"/>
        <v>0</v>
      </c>
      <c r="U195" s="88">
        <f t="shared" si="149"/>
        <v>95.7</v>
      </c>
      <c r="V195" s="88">
        <f t="shared" si="149"/>
        <v>0</v>
      </c>
      <c r="W195" s="88">
        <f t="shared" si="149"/>
        <v>95.7</v>
      </c>
      <c r="X195" s="88">
        <f t="shared" si="149"/>
        <v>0</v>
      </c>
      <c r="Y195" s="88">
        <f t="shared" si="149"/>
        <v>95.7</v>
      </c>
    </row>
    <row r="196" spans="1:25" ht="18" customHeight="1">
      <c r="A196" s="36" t="s">
        <v>429</v>
      </c>
      <c r="B196" s="69" t="s">
        <v>407</v>
      </c>
      <c r="C196" s="34" t="s">
        <v>52</v>
      </c>
      <c r="D196" s="34" t="s">
        <v>46</v>
      </c>
      <c r="E196" s="42" t="s">
        <v>106</v>
      </c>
      <c r="F196" s="34" t="s">
        <v>428</v>
      </c>
      <c r="G196" s="60">
        <f aca="true" t="shared" si="150" ref="G196:M196">G197+G198</f>
        <v>10</v>
      </c>
      <c r="H196" s="60">
        <f t="shared" si="150"/>
        <v>37.5</v>
      </c>
      <c r="I196" s="60">
        <f t="shared" si="150"/>
        <v>47.5</v>
      </c>
      <c r="J196" s="60">
        <f t="shared" si="150"/>
        <v>0.7</v>
      </c>
      <c r="K196" s="88">
        <f t="shared" si="150"/>
        <v>48.2</v>
      </c>
      <c r="L196" s="60">
        <f t="shared" si="150"/>
        <v>0</v>
      </c>
      <c r="M196" s="88">
        <f t="shared" si="150"/>
        <v>48.2</v>
      </c>
      <c r="N196" s="60">
        <f aca="true" t="shared" si="151" ref="N196:S196">N197+N198</f>
        <v>6.5</v>
      </c>
      <c r="O196" s="88">
        <f t="shared" si="151"/>
        <v>54.7</v>
      </c>
      <c r="P196" s="60">
        <f t="shared" si="151"/>
        <v>0</v>
      </c>
      <c r="Q196" s="88">
        <f t="shared" si="151"/>
        <v>54.7</v>
      </c>
      <c r="R196" s="60">
        <f t="shared" si="151"/>
        <v>41</v>
      </c>
      <c r="S196" s="88">
        <f t="shared" si="151"/>
        <v>95.7</v>
      </c>
      <c r="T196" s="60">
        <f aca="true" t="shared" si="152" ref="T196:Y196">T197+T198</f>
        <v>0</v>
      </c>
      <c r="U196" s="88">
        <f t="shared" si="152"/>
        <v>95.7</v>
      </c>
      <c r="V196" s="60">
        <f t="shared" si="152"/>
        <v>0</v>
      </c>
      <c r="W196" s="88">
        <f t="shared" si="152"/>
        <v>95.7</v>
      </c>
      <c r="X196" s="60">
        <f t="shared" si="152"/>
        <v>0</v>
      </c>
      <c r="Y196" s="88">
        <f t="shared" si="152"/>
        <v>95.7</v>
      </c>
    </row>
    <row r="197" spans="1:25" ht="17.25" customHeight="1" hidden="1">
      <c r="A197" s="128" t="s">
        <v>66</v>
      </c>
      <c r="B197" s="69" t="s">
        <v>407</v>
      </c>
      <c r="C197" s="127" t="s">
        <v>52</v>
      </c>
      <c r="D197" s="127" t="s">
        <v>46</v>
      </c>
      <c r="E197" s="118" t="s">
        <v>106</v>
      </c>
      <c r="F197" s="127" t="s">
        <v>67</v>
      </c>
      <c r="G197" s="60">
        <v>10</v>
      </c>
      <c r="H197" s="60">
        <v>-10</v>
      </c>
      <c r="I197" s="211">
        <f>G197+H197</f>
        <v>0</v>
      </c>
      <c r="J197" s="211"/>
      <c r="K197" s="212">
        <f>I197+J197</f>
        <v>0</v>
      </c>
      <c r="L197" s="211"/>
      <c r="M197" s="212">
        <f>K197+L197</f>
        <v>0</v>
      </c>
      <c r="N197" s="211"/>
      <c r="O197" s="212">
        <f>M197+N197</f>
        <v>0</v>
      </c>
      <c r="P197" s="211"/>
      <c r="Q197" s="212">
        <f>O197+P197</f>
        <v>0</v>
      </c>
      <c r="R197" s="211"/>
      <c r="S197" s="212">
        <f>Q197+R197</f>
        <v>0</v>
      </c>
      <c r="T197" s="211"/>
      <c r="U197" s="212">
        <f>S197+T197</f>
        <v>0</v>
      </c>
      <c r="V197" s="211"/>
      <c r="W197" s="212">
        <f>U197+V197</f>
        <v>0</v>
      </c>
      <c r="X197" s="211"/>
      <c r="Y197" s="212">
        <f>W197+X197</f>
        <v>0</v>
      </c>
    </row>
    <row r="198" spans="1:25" ht="17.25" customHeight="1" hidden="1">
      <c r="A198" s="128" t="s">
        <v>431</v>
      </c>
      <c r="B198" s="69" t="s">
        <v>407</v>
      </c>
      <c r="C198" s="127" t="s">
        <v>52</v>
      </c>
      <c r="D198" s="127" t="s">
        <v>46</v>
      </c>
      <c r="E198" s="118" t="s">
        <v>106</v>
      </c>
      <c r="F198" s="127" t="s">
        <v>430</v>
      </c>
      <c r="G198" s="60"/>
      <c r="H198" s="60">
        <v>47.5</v>
      </c>
      <c r="I198" s="211">
        <f>G198+H198</f>
        <v>47.5</v>
      </c>
      <c r="J198" s="211">
        <v>0.7</v>
      </c>
      <c r="K198" s="212">
        <f>I198+J198</f>
        <v>48.2</v>
      </c>
      <c r="L198" s="211"/>
      <c r="M198" s="212">
        <f>K198+L198</f>
        <v>48.2</v>
      </c>
      <c r="N198" s="211">
        <v>6.5</v>
      </c>
      <c r="O198" s="212">
        <f>M198+N198</f>
        <v>54.7</v>
      </c>
      <c r="P198" s="211"/>
      <c r="Q198" s="212">
        <f>O198+P198</f>
        <v>54.7</v>
      </c>
      <c r="R198" s="211">
        <v>41</v>
      </c>
      <c r="S198" s="212">
        <f>Q198+R198</f>
        <v>95.7</v>
      </c>
      <c r="T198" s="211"/>
      <c r="U198" s="212">
        <f>S198+T198</f>
        <v>95.7</v>
      </c>
      <c r="V198" s="211"/>
      <c r="W198" s="212">
        <f>U198+V198</f>
        <v>95.7</v>
      </c>
      <c r="X198" s="211"/>
      <c r="Y198" s="212">
        <f>W198+X198</f>
        <v>95.7</v>
      </c>
    </row>
    <row r="199" spans="1:25" s="5" customFormat="1" ht="25.5">
      <c r="A199" s="36" t="s">
        <v>107</v>
      </c>
      <c r="B199" s="69" t="s">
        <v>407</v>
      </c>
      <c r="C199" s="34" t="s">
        <v>52</v>
      </c>
      <c r="D199" s="34" t="s">
        <v>46</v>
      </c>
      <c r="E199" s="84" t="s">
        <v>108</v>
      </c>
      <c r="F199" s="34"/>
      <c r="G199" s="58"/>
      <c r="H199" s="58"/>
      <c r="I199" s="58"/>
      <c r="J199" s="58"/>
      <c r="K199" s="90"/>
      <c r="L199" s="58"/>
      <c r="M199" s="90"/>
      <c r="N199" s="90">
        <f aca="true" t="shared" si="153" ref="N199:S199">N200+N206</f>
        <v>0</v>
      </c>
      <c r="O199" s="90">
        <f t="shared" si="153"/>
        <v>1310.6649999999997</v>
      </c>
      <c r="P199" s="90">
        <f t="shared" si="153"/>
        <v>0</v>
      </c>
      <c r="Q199" s="90">
        <f t="shared" si="153"/>
        <v>1310.6649999999997</v>
      </c>
      <c r="R199" s="90">
        <f t="shared" si="153"/>
        <v>0</v>
      </c>
      <c r="S199" s="90">
        <f t="shared" si="153"/>
        <v>1310.6649999999997</v>
      </c>
      <c r="T199" s="90">
        <f aca="true" t="shared" si="154" ref="T199:Y199">T200+T206</f>
        <v>0</v>
      </c>
      <c r="U199" s="90">
        <f t="shared" si="154"/>
        <v>1310.6649999999997</v>
      </c>
      <c r="V199" s="90">
        <f t="shared" si="154"/>
        <v>-2.4499999999999997</v>
      </c>
      <c r="W199" s="90">
        <f t="shared" si="154"/>
        <v>1308.2149999999997</v>
      </c>
      <c r="X199" s="90">
        <f t="shared" si="154"/>
        <v>0</v>
      </c>
      <c r="Y199" s="90">
        <f t="shared" si="154"/>
        <v>1308.2149999999997</v>
      </c>
    </row>
    <row r="200" spans="1:25" s="6" customFormat="1" ht="15.75">
      <c r="A200" s="79" t="s">
        <v>117</v>
      </c>
      <c r="B200" s="69" t="s">
        <v>407</v>
      </c>
      <c r="C200" s="78" t="s">
        <v>52</v>
      </c>
      <c r="D200" s="78" t="s">
        <v>46</v>
      </c>
      <c r="E200" s="81" t="s">
        <v>109</v>
      </c>
      <c r="F200" s="83"/>
      <c r="G200" s="82">
        <f aca="true" t="shared" si="155" ref="G200:Y201">G201</f>
        <v>1056.1</v>
      </c>
      <c r="H200" s="82">
        <f t="shared" si="155"/>
        <v>-10</v>
      </c>
      <c r="I200" s="82">
        <f t="shared" si="155"/>
        <v>1046.1</v>
      </c>
      <c r="J200" s="82">
        <f t="shared" si="155"/>
        <v>-40.7</v>
      </c>
      <c r="K200" s="213">
        <f t="shared" si="155"/>
        <v>1005.3999999999999</v>
      </c>
      <c r="L200" s="82">
        <f t="shared" si="155"/>
        <v>-7.5</v>
      </c>
      <c r="M200" s="213">
        <f t="shared" si="155"/>
        <v>997.8999999999999</v>
      </c>
      <c r="N200" s="82">
        <f>N201</f>
        <v>-13.7</v>
      </c>
      <c r="O200" s="213">
        <f t="shared" si="155"/>
        <v>984.1999999999998</v>
      </c>
      <c r="P200" s="82">
        <f>P201</f>
        <v>0</v>
      </c>
      <c r="Q200" s="213">
        <f t="shared" si="155"/>
        <v>984.1999999999998</v>
      </c>
      <c r="R200" s="82">
        <f>R201</f>
        <v>0</v>
      </c>
      <c r="S200" s="213">
        <f t="shared" si="155"/>
        <v>984.1999999999998</v>
      </c>
      <c r="T200" s="82">
        <f>T201</f>
        <v>0</v>
      </c>
      <c r="U200" s="213">
        <f t="shared" si="155"/>
        <v>984.1999999999998</v>
      </c>
      <c r="V200" s="82">
        <f>V201</f>
        <v>3.4</v>
      </c>
      <c r="W200" s="213">
        <f t="shared" si="155"/>
        <v>987.5999999999999</v>
      </c>
      <c r="X200" s="82">
        <f>X201</f>
        <v>0</v>
      </c>
      <c r="Y200" s="213">
        <f t="shared" si="155"/>
        <v>987.5999999999999</v>
      </c>
    </row>
    <row r="201" spans="1:25" s="6" customFormat="1" ht="43.5" customHeight="1">
      <c r="A201" s="114" t="s">
        <v>453</v>
      </c>
      <c r="B201" s="69" t="s">
        <v>407</v>
      </c>
      <c r="C201" s="34" t="s">
        <v>52</v>
      </c>
      <c r="D201" s="34" t="s">
        <v>46</v>
      </c>
      <c r="E201" s="42" t="s">
        <v>109</v>
      </c>
      <c r="F201" s="28" t="s">
        <v>341</v>
      </c>
      <c r="G201" s="82">
        <f t="shared" si="155"/>
        <v>1056.1</v>
      </c>
      <c r="H201" s="82">
        <f t="shared" si="155"/>
        <v>-10</v>
      </c>
      <c r="I201" s="173">
        <f t="shared" si="155"/>
        <v>1046.1</v>
      </c>
      <c r="J201" s="82">
        <f t="shared" si="155"/>
        <v>-40.7</v>
      </c>
      <c r="K201" s="52">
        <f t="shared" si="155"/>
        <v>1005.3999999999999</v>
      </c>
      <c r="L201" s="82">
        <f t="shared" si="155"/>
        <v>-7.5</v>
      </c>
      <c r="M201" s="52">
        <f t="shared" si="155"/>
        <v>997.8999999999999</v>
      </c>
      <c r="N201" s="82">
        <f t="shared" si="155"/>
        <v>-13.7</v>
      </c>
      <c r="O201" s="52">
        <f t="shared" si="155"/>
        <v>984.1999999999998</v>
      </c>
      <c r="P201" s="82">
        <f t="shared" si="155"/>
        <v>0</v>
      </c>
      <c r="Q201" s="52">
        <f t="shared" si="155"/>
        <v>984.1999999999998</v>
      </c>
      <c r="R201" s="82">
        <f t="shared" si="155"/>
        <v>0</v>
      </c>
      <c r="S201" s="52">
        <f t="shared" si="155"/>
        <v>984.1999999999998</v>
      </c>
      <c r="T201" s="82">
        <f t="shared" si="155"/>
        <v>0</v>
      </c>
      <c r="U201" s="52">
        <f t="shared" si="155"/>
        <v>984.1999999999998</v>
      </c>
      <c r="V201" s="82">
        <f t="shared" si="155"/>
        <v>3.4</v>
      </c>
      <c r="W201" s="52">
        <f t="shared" si="155"/>
        <v>987.5999999999999</v>
      </c>
      <c r="X201" s="82">
        <f t="shared" si="155"/>
        <v>0</v>
      </c>
      <c r="Y201" s="52">
        <f t="shared" si="155"/>
        <v>987.5999999999999</v>
      </c>
    </row>
    <row r="202" spans="1:25" ht="17.25" customHeight="1">
      <c r="A202" s="36" t="s">
        <v>32</v>
      </c>
      <c r="B202" s="69" t="s">
        <v>407</v>
      </c>
      <c r="C202" s="34" t="s">
        <v>52</v>
      </c>
      <c r="D202" s="34" t="s">
        <v>46</v>
      </c>
      <c r="E202" s="42" t="s">
        <v>109</v>
      </c>
      <c r="F202" s="28" t="s">
        <v>96</v>
      </c>
      <c r="G202" s="60">
        <f aca="true" t="shared" si="156" ref="G202:M202">G203+G204+G205</f>
        <v>1056.1</v>
      </c>
      <c r="H202" s="60">
        <f t="shared" si="156"/>
        <v>-10</v>
      </c>
      <c r="I202" s="60">
        <f t="shared" si="156"/>
        <v>1046.1</v>
      </c>
      <c r="J202" s="60">
        <f t="shared" si="156"/>
        <v>-40.7</v>
      </c>
      <c r="K202" s="88">
        <f t="shared" si="156"/>
        <v>1005.3999999999999</v>
      </c>
      <c r="L202" s="60">
        <f t="shared" si="156"/>
        <v>-7.5</v>
      </c>
      <c r="M202" s="88">
        <f t="shared" si="156"/>
        <v>997.8999999999999</v>
      </c>
      <c r="N202" s="60">
        <f aca="true" t="shared" si="157" ref="N202:S202">N203+N204+N205</f>
        <v>-13.7</v>
      </c>
      <c r="O202" s="88">
        <f t="shared" si="157"/>
        <v>984.1999999999998</v>
      </c>
      <c r="P202" s="60">
        <f t="shared" si="157"/>
        <v>0</v>
      </c>
      <c r="Q202" s="88">
        <f t="shared" si="157"/>
        <v>984.1999999999998</v>
      </c>
      <c r="R202" s="60">
        <f t="shared" si="157"/>
        <v>0</v>
      </c>
      <c r="S202" s="88">
        <f t="shared" si="157"/>
        <v>984.1999999999998</v>
      </c>
      <c r="T202" s="60">
        <f aca="true" t="shared" si="158" ref="T202:Y202">T203+T204+T205</f>
        <v>0</v>
      </c>
      <c r="U202" s="88">
        <f t="shared" si="158"/>
        <v>984.1999999999998</v>
      </c>
      <c r="V202" s="60">
        <f t="shared" si="158"/>
        <v>3.4</v>
      </c>
      <c r="W202" s="88">
        <f t="shared" si="158"/>
        <v>987.5999999999999</v>
      </c>
      <c r="X202" s="60">
        <f t="shared" si="158"/>
        <v>0</v>
      </c>
      <c r="Y202" s="88">
        <f t="shared" si="158"/>
        <v>987.5999999999999</v>
      </c>
    </row>
    <row r="203" spans="1:25" ht="15.75" hidden="1">
      <c r="A203" s="128" t="s">
        <v>11</v>
      </c>
      <c r="B203" s="69" t="s">
        <v>407</v>
      </c>
      <c r="C203" s="127" t="s">
        <v>52</v>
      </c>
      <c r="D203" s="127" t="s">
        <v>46</v>
      </c>
      <c r="E203" s="118" t="s">
        <v>109</v>
      </c>
      <c r="F203" s="127" t="s">
        <v>80</v>
      </c>
      <c r="G203" s="60">
        <v>810.3</v>
      </c>
      <c r="H203" s="60"/>
      <c r="I203" s="211">
        <f>G203+H203</f>
        <v>810.3</v>
      </c>
      <c r="J203" s="211">
        <v>-40.7</v>
      </c>
      <c r="K203" s="212">
        <f>I203+J203</f>
        <v>769.5999999999999</v>
      </c>
      <c r="L203" s="211">
        <v>-7.5</v>
      </c>
      <c r="M203" s="212">
        <f>K203+L203</f>
        <v>762.0999999999999</v>
      </c>
      <c r="N203" s="211">
        <v>-13.7</v>
      </c>
      <c r="O203" s="212">
        <f>M203+N203</f>
        <v>748.3999999999999</v>
      </c>
      <c r="P203" s="211"/>
      <c r="Q203" s="212">
        <f>O203+P203</f>
        <v>748.3999999999999</v>
      </c>
      <c r="R203" s="211"/>
      <c r="S203" s="212">
        <f>Q203+R203</f>
        <v>748.3999999999999</v>
      </c>
      <c r="T203" s="211"/>
      <c r="U203" s="212">
        <f>S203+T203</f>
        <v>748.3999999999999</v>
      </c>
      <c r="V203" s="211"/>
      <c r="W203" s="212">
        <f>U203+V203</f>
        <v>748.3999999999999</v>
      </c>
      <c r="X203" s="211"/>
      <c r="Y203" s="212">
        <f>W203+X203</f>
        <v>748.3999999999999</v>
      </c>
    </row>
    <row r="204" spans="1:25" ht="27.75" customHeight="1" hidden="1">
      <c r="A204" s="128" t="s">
        <v>12</v>
      </c>
      <c r="B204" s="69" t="s">
        <v>340</v>
      </c>
      <c r="C204" s="127" t="s">
        <v>52</v>
      </c>
      <c r="D204" s="127" t="s">
        <v>46</v>
      </c>
      <c r="E204" s="118" t="s">
        <v>109</v>
      </c>
      <c r="F204" s="127" t="s">
        <v>81</v>
      </c>
      <c r="G204" s="60">
        <v>1</v>
      </c>
      <c r="H204" s="60"/>
      <c r="I204" s="211">
        <f>G204+H204</f>
        <v>1</v>
      </c>
      <c r="J204" s="211"/>
      <c r="K204" s="212">
        <f>I204+J204</f>
        <v>1</v>
      </c>
      <c r="L204" s="211"/>
      <c r="M204" s="212">
        <f>K204+L204</f>
        <v>1</v>
      </c>
      <c r="N204" s="211"/>
      <c r="O204" s="212">
        <f>M204+N204</f>
        <v>1</v>
      </c>
      <c r="P204" s="211"/>
      <c r="Q204" s="212">
        <f>O204+P204</f>
        <v>1</v>
      </c>
      <c r="R204" s="211"/>
      <c r="S204" s="212">
        <f>Q204+R204</f>
        <v>1</v>
      </c>
      <c r="T204" s="211"/>
      <c r="U204" s="212">
        <f>S204+T204</f>
        <v>1</v>
      </c>
      <c r="V204" s="211"/>
      <c r="W204" s="212">
        <f>U204+V204</f>
        <v>1</v>
      </c>
      <c r="X204" s="211"/>
      <c r="Y204" s="212">
        <f>W204+X204</f>
        <v>1</v>
      </c>
    </row>
    <row r="205" spans="1:25" ht="27.75" customHeight="1" hidden="1">
      <c r="A205" s="128" t="s">
        <v>13</v>
      </c>
      <c r="B205" s="69" t="s">
        <v>407</v>
      </c>
      <c r="C205" s="127" t="s">
        <v>52</v>
      </c>
      <c r="D205" s="127" t="s">
        <v>46</v>
      </c>
      <c r="E205" s="118" t="s">
        <v>109</v>
      </c>
      <c r="F205" s="127" t="s">
        <v>417</v>
      </c>
      <c r="G205" s="60">
        <v>244.8</v>
      </c>
      <c r="H205" s="60">
        <v>-10</v>
      </c>
      <c r="I205" s="211">
        <f>G205+H205</f>
        <v>234.8</v>
      </c>
      <c r="J205" s="211"/>
      <c r="K205" s="212">
        <f>I205+J205</f>
        <v>234.8</v>
      </c>
      <c r="L205" s="211"/>
      <c r="M205" s="212">
        <f>K205+L205</f>
        <v>234.8</v>
      </c>
      <c r="N205" s="211"/>
      <c r="O205" s="212">
        <f>M205+N205</f>
        <v>234.8</v>
      </c>
      <c r="P205" s="211"/>
      <c r="Q205" s="212">
        <f>O205+P205</f>
        <v>234.8</v>
      </c>
      <c r="R205" s="211"/>
      <c r="S205" s="212">
        <f>Q205+R205</f>
        <v>234.8</v>
      </c>
      <c r="T205" s="211"/>
      <c r="U205" s="212">
        <f>S205+T205</f>
        <v>234.8</v>
      </c>
      <c r="V205" s="211">
        <v>3.4</v>
      </c>
      <c r="W205" s="212">
        <f>U205+V205</f>
        <v>238.20000000000002</v>
      </c>
      <c r="X205" s="211"/>
      <c r="Y205" s="212">
        <f>W205+X205</f>
        <v>238.20000000000002</v>
      </c>
    </row>
    <row r="206" spans="1:25" ht="15.75">
      <c r="A206" s="36" t="s">
        <v>118</v>
      </c>
      <c r="B206" s="69" t="s">
        <v>407</v>
      </c>
      <c r="C206" s="34" t="s">
        <v>52</v>
      </c>
      <c r="D206" s="34" t="s">
        <v>46</v>
      </c>
      <c r="E206" s="42" t="s">
        <v>110</v>
      </c>
      <c r="F206" s="34"/>
      <c r="G206" s="60">
        <f aca="true" t="shared" si="159" ref="G206:X207">G207</f>
        <v>251.665</v>
      </c>
      <c r="H206" s="60">
        <f t="shared" si="159"/>
        <v>16.4</v>
      </c>
      <c r="I206" s="60">
        <f t="shared" si="159"/>
        <v>268.06499999999994</v>
      </c>
      <c r="J206" s="60">
        <f t="shared" si="159"/>
        <v>40.7</v>
      </c>
      <c r="K206" s="88">
        <f t="shared" si="159"/>
        <v>308.76499999999993</v>
      </c>
      <c r="L206" s="60">
        <f t="shared" si="159"/>
        <v>4</v>
      </c>
      <c r="M206" s="88">
        <f t="shared" si="159"/>
        <v>312.76499999999993</v>
      </c>
      <c r="N206" s="60">
        <f t="shared" si="159"/>
        <v>13.7</v>
      </c>
      <c r="O206" s="88">
        <f t="shared" si="159"/>
        <v>326.4649999999999</v>
      </c>
      <c r="P206" s="60">
        <f t="shared" si="159"/>
        <v>0</v>
      </c>
      <c r="Q206" s="88">
        <f t="shared" si="159"/>
        <v>326.4649999999999</v>
      </c>
      <c r="R206" s="60">
        <f t="shared" si="159"/>
        <v>0</v>
      </c>
      <c r="S206" s="88">
        <f t="shared" si="159"/>
        <v>326.4649999999999</v>
      </c>
      <c r="T206" s="60">
        <f t="shared" si="159"/>
        <v>0</v>
      </c>
      <c r="U206" s="88">
        <f t="shared" si="159"/>
        <v>326.4649999999999</v>
      </c>
      <c r="V206" s="60">
        <f t="shared" si="159"/>
        <v>-5.85</v>
      </c>
      <c r="W206" s="88">
        <f>W207</f>
        <v>320.6149999999999</v>
      </c>
      <c r="X206" s="60">
        <f t="shared" si="159"/>
        <v>0</v>
      </c>
      <c r="Y206" s="88">
        <f>Y207</f>
        <v>320.6149999999999</v>
      </c>
    </row>
    <row r="207" spans="1:25" ht="27.75" customHeight="1">
      <c r="A207" s="46" t="s">
        <v>457</v>
      </c>
      <c r="B207" s="69" t="s">
        <v>407</v>
      </c>
      <c r="C207" s="34" t="s">
        <v>52</v>
      </c>
      <c r="D207" s="34" t="s">
        <v>46</v>
      </c>
      <c r="E207" s="42" t="s">
        <v>110</v>
      </c>
      <c r="F207" s="34" t="s">
        <v>458</v>
      </c>
      <c r="G207" s="60">
        <f t="shared" si="159"/>
        <v>251.665</v>
      </c>
      <c r="H207" s="60">
        <f t="shared" si="159"/>
        <v>16.4</v>
      </c>
      <c r="I207" s="60">
        <f t="shared" si="159"/>
        <v>268.06499999999994</v>
      </c>
      <c r="J207" s="60">
        <f t="shared" si="159"/>
        <v>40.7</v>
      </c>
      <c r="K207" s="88">
        <f t="shared" si="159"/>
        <v>308.76499999999993</v>
      </c>
      <c r="L207" s="60">
        <f t="shared" si="159"/>
        <v>4</v>
      </c>
      <c r="M207" s="88">
        <f t="shared" si="159"/>
        <v>312.76499999999993</v>
      </c>
      <c r="N207" s="60">
        <f t="shared" si="159"/>
        <v>13.7</v>
      </c>
      <c r="O207" s="88">
        <f t="shared" si="159"/>
        <v>326.4649999999999</v>
      </c>
      <c r="P207" s="60">
        <f t="shared" si="159"/>
        <v>0</v>
      </c>
      <c r="Q207" s="88">
        <f t="shared" si="159"/>
        <v>326.4649999999999</v>
      </c>
      <c r="R207" s="60">
        <f t="shared" si="159"/>
        <v>0</v>
      </c>
      <c r="S207" s="88">
        <f t="shared" si="159"/>
        <v>326.4649999999999</v>
      </c>
      <c r="T207" s="60">
        <f t="shared" si="159"/>
        <v>0</v>
      </c>
      <c r="U207" s="88">
        <f t="shared" si="159"/>
        <v>326.4649999999999</v>
      </c>
      <c r="V207" s="60">
        <f>V208</f>
        <v>-5.85</v>
      </c>
      <c r="W207" s="88">
        <f>W208</f>
        <v>320.6149999999999</v>
      </c>
      <c r="X207" s="60">
        <f>X208</f>
        <v>0</v>
      </c>
      <c r="Y207" s="88">
        <f>Y208</f>
        <v>320.6149999999999</v>
      </c>
    </row>
    <row r="208" spans="1:25" ht="27.75" customHeight="1">
      <c r="A208" s="33" t="s">
        <v>459</v>
      </c>
      <c r="B208" s="69" t="s">
        <v>407</v>
      </c>
      <c r="C208" s="34" t="s">
        <v>52</v>
      </c>
      <c r="D208" s="34" t="s">
        <v>46</v>
      </c>
      <c r="E208" s="42" t="s">
        <v>110</v>
      </c>
      <c r="F208" s="34" t="s">
        <v>425</v>
      </c>
      <c r="G208" s="60">
        <f aca="true" t="shared" si="160" ref="G208:M208">G209+G210</f>
        <v>251.665</v>
      </c>
      <c r="H208" s="60">
        <f t="shared" si="160"/>
        <v>16.4</v>
      </c>
      <c r="I208" s="60">
        <f t="shared" si="160"/>
        <v>268.06499999999994</v>
      </c>
      <c r="J208" s="60">
        <f t="shared" si="160"/>
        <v>40.7</v>
      </c>
      <c r="K208" s="88">
        <f t="shared" si="160"/>
        <v>308.76499999999993</v>
      </c>
      <c r="L208" s="60">
        <f t="shared" si="160"/>
        <v>4</v>
      </c>
      <c r="M208" s="88">
        <f t="shared" si="160"/>
        <v>312.76499999999993</v>
      </c>
      <c r="N208" s="60">
        <f aca="true" t="shared" si="161" ref="N208:S208">N209+N210</f>
        <v>13.7</v>
      </c>
      <c r="O208" s="88">
        <f t="shared" si="161"/>
        <v>326.4649999999999</v>
      </c>
      <c r="P208" s="60">
        <f t="shared" si="161"/>
        <v>0</v>
      </c>
      <c r="Q208" s="88">
        <f t="shared" si="161"/>
        <v>326.4649999999999</v>
      </c>
      <c r="R208" s="60">
        <f t="shared" si="161"/>
        <v>0</v>
      </c>
      <c r="S208" s="88">
        <f t="shared" si="161"/>
        <v>326.4649999999999</v>
      </c>
      <c r="T208" s="60">
        <f aca="true" t="shared" si="162" ref="T208:Y208">T209+T210</f>
        <v>0</v>
      </c>
      <c r="U208" s="88">
        <f t="shared" si="162"/>
        <v>326.4649999999999</v>
      </c>
      <c r="V208" s="60">
        <f t="shared" si="162"/>
        <v>-5.85</v>
      </c>
      <c r="W208" s="88">
        <f t="shared" si="162"/>
        <v>320.6149999999999</v>
      </c>
      <c r="X208" s="60">
        <f t="shared" si="162"/>
        <v>0</v>
      </c>
      <c r="Y208" s="88">
        <f t="shared" si="162"/>
        <v>320.6149999999999</v>
      </c>
    </row>
    <row r="209" spans="1:25" ht="25.5" hidden="1">
      <c r="A209" s="128" t="s">
        <v>63</v>
      </c>
      <c r="B209" s="116" t="s">
        <v>407</v>
      </c>
      <c r="C209" s="127" t="s">
        <v>52</v>
      </c>
      <c r="D209" s="127" t="s">
        <v>46</v>
      </c>
      <c r="E209" s="118" t="s">
        <v>110</v>
      </c>
      <c r="F209" s="127" t="s">
        <v>64</v>
      </c>
      <c r="G209" s="60">
        <f>9.93+2.1</f>
        <v>12.03</v>
      </c>
      <c r="H209" s="60"/>
      <c r="I209" s="211">
        <f>G209+H209</f>
        <v>12.03</v>
      </c>
      <c r="J209" s="211"/>
      <c r="K209" s="212">
        <f>I209+J209</f>
        <v>12.03</v>
      </c>
      <c r="L209" s="211"/>
      <c r="M209" s="212">
        <f>K209+L209</f>
        <v>12.03</v>
      </c>
      <c r="N209" s="211"/>
      <c r="O209" s="212">
        <f>M209+N209</f>
        <v>12.03</v>
      </c>
      <c r="P209" s="211"/>
      <c r="Q209" s="212">
        <f>O209+P209</f>
        <v>12.03</v>
      </c>
      <c r="R209" s="211"/>
      <c r="S209" s="212">
        <f>Q209+R209</f>
        <v>12.03</v>
      </c>
      <c r="T209" s="211"/>
      <c r="U209" s="212">
        <f>S209+T209</f>
        <v>12.03</v>
      </c>
      <c r="V209" s="211"/>
      <c r="W209" s="212">
        <f>U209+V209</f>
        <v>12.03</v>
      </c>
      <c r="X209" s="211"/>
      <c r="Y209" s="212">
        <f>W209+X209</f>
        <v>12.03</v>
      </c>
    </row>
    <row r="210" spans="1:25" ht="26.25" customHeight="1" hidden="1">
      <c r="A210" s="128" t="s">
        <v>334</v>
      </c>
      <c r="B210" s="116" t="s">
        <v>407</v>
      </c>
      <c r="C210" s="127" t="s">
        <v>52</v>
      </c>
      <c r="D210" s="127" t="s">
        <v>46</v>
      </c>
      <c r="E210" s="118" t="s">
        <v>110</v>
      </c>
      <c r="F210" s="127" t="s">
        <v>65</v>
      </c>
      <c r="G210" s="60">
        <f>150.195+48.8+18.54+15+1+6.1</f>
        <v>239.635</v>
      </c>
      <c r="H210" s="60">
        <v>16.4</v>
      </c>
      <c r="I210" s="211">
        <f>G210+H210</f>
        <v>256.03499999999997</v>
      </c>
      <c r="J210" s="211">
        <v>40.7</v>
      </c>
      <c r="K210" s="212">
        <f>I210+J210</f>
        <v>296.73499999999996</v>
      </c>
      <c r="L210" s="211">
        <v>4</v>
      </c>
      <c r="M210" s="212">
        <f>K210+L210</f>
        <v>300.73499999999996</v>
      </c>
      <c r="N210" s="211">
        <v>13.7</v>
      </c>
      <c r="O210" s="212">
        <f>M210+N210</f>
        <v>314.43499999999995</v>
      </c>
      <c r="P210" s="211"/>
      <c r="Q210" s="212">
        <f>O210+P210</f>
        <v>314.43499999999995</v>
      </c>
      <c r="R210" s="211"/>
      <c r="S210" s="212">
        <f>Q210+R210</f>
        <v>314.43499999999995</v>
      </c>
      <c r="T210" s="211"/>
      <c r="U210" s="212">
        <f>S210+T210</f>
        <v>314.43499999999995</v>
      </c>
      <c r="V210" s="211">
        <v>-5.85</v>
      </c>
      <c r="W210" s="212">
        <f>U210+V210</f>
        <v>308.5849999999999</v>
      </c>
      <c r="X210" s="211"/>
      <c r="Y210" s="212">
        <f>W210+X210</f>
        <v>308.5849999999999</v>
      </c>
    </row>
    <row r="211" spans="1:25" s="20" customFormat="1" ht="26.25" customHeight="1">
      <c r="A211" s="79" t="s">
        <v>111</v>
      </c>
      <c r="B211" s="77" t="s">
        <v>112</v>
      </c>
      <c r="C211" s="78" t="s">
        <v>52</v>
      </c>
      <c r="D211" s="78" t="s">
        <v>46</v>
      </c>
      <c r="E211" s="97" t="s">
        <v>113</v>
      </c>
      <c r="F211" s="78"/>
      <c r="G211" s="239"/>
      <c r="H211" s="239"/>
      <c r="I211" s="239"/>
      <c r="J211" s="239"/>
      <c r="K211" s="240"/>
      <c r="L211" s="239"/>
      <c r="M211" s="240"/>
      <c r="N211" s="239">
        <f aca="true" t="shared" si="163" ref="N211:Y213">N212</f>
        <v>0</v>
      </c>
      <c r="O211" s="240">
        <f t="shared" si="163"/>
        <v>131.3</v>
      </c>
      <c r="P211" s="240">
        <f t="shared" si="163"/>
        <v>1.121</v>
      </c>
      <c r="Q211" s="240">
        <f t="shared" si="163"/>
        <v>132.421</v>
      </c>
      <c r="R211" s="240">
        <f t="shared" si="163"/>
        <v>0</v>
      </c>
      <c r="S211" s="240">
        <f t="shared" si="163"/>
        <v>132.421</v>
      </c>
      <c r="T211" s="240">
        <f t="shared" si="163"/>
        <v>0</v>
      </c>
      <c r="U211" s="240">
        <f t="shared" si="163"/>
        <v>132.421</v>
      </c>
      <c r="V211" s="240">
        <f t="shared" si="163"/>
        <v>0</v>
      </c>
      <c r="W211" s="240">
        <f t="shared" si="163"/>
        <v>132.421</v>
      </c>
      <c r="X211" s="240">
        <f t="shared" si="163"/>
        <v>0</v>
      </c>
      <c r="Y211" s="240">
        <f t="shared" si="163"/>
        <v>132.421</v>
      </c>
    </row>
    <row r="212" spans="1:25" ht="25.5">
      <c r="A212" s="36" t="s">
        <v>119</v>
      </c>
      <c r="B212" s="69" t="s">
        <v>407</v>
      </c>
      <c r="C212" s="34" t="s">
        <v>52</v>
      </c>
      <c r="D212" s="34" t="s">
        <v>46</v>
      </c>
      <c r="E212" s="42" t="s">
        <v>114</v>
      </c>
      <c r="F212" s="34"/>
      <c r="G212" s="60">
        <f aca="true" t="shared" si="164" ref="G212:M213">G213</f>
        <v>150.3</v>
      </c>
      <c r="H212" s="60">
        <f t="shared" si="164"/>
        <v>-19</v>
      </c>
      <c r="I212" s="60">
        <f t="shared" si="164"/>
        <v>131.3</v>
      </c>
      <c r="J212" s="60">
        <f t="shared" si="164"/>
        <v>0</v>
      </c>
      <c r="K212" s="88">
        <f t="shared" si="164"/>
        <v>131.3</v>
      </c>
      <c r="L212" s="60">
        <f t="shared" si="164"/>
        <v>0</v>
      </c>
      <c r="M212" s="88">
        <f t="shared" si="164"/>
        <v>131.3</v>
      </c>
      <c r="N212" s="60">
        <f t="shared" si="163"/>
        <v>0</v>
      </c>
      <c r="O212" s="88">
        <f t="shared" si="163"/>
        <v>131.3</v>
      </c>
      <c r="P212" s="88">
        <f t="shared" si="163"/>
        <v>1.121</v>
      </c>
      <c r="Q212" s="88">
        <f t="shared" si="163"/>
        <v>132.421</v>
      </c>
      <c r="R212" s="88">
        <f t="shared" si="163"/>
        <v>0</v>
      </c>
      <c r="S212" s="88">
        <f t="shared" si="163"/>
        <v>132.421</v>
      </c>
      <c r="T212" s="88">
        <f t="shared" si="163"/>
        <v>0</v>
      </c>
      <c r="U212" s="88">
        <f t="shared" si="163"/>
        <v>132.421</v>
      </c>
      <c r="V212" s="88">
        <f t="shared" si="163"/>
        <v>0</v>
      </c>
      <c r="W212" s="88">
        <f t="shared" si="163"/>
        <v>132.421</v>
      </c>
      <c r="X212" s="88">
        <f t="shared" si="163"/>
        <v>0</v>
      </c>
      <c r="Y212" s="88">
        <f t="shared" si="163"/>
        <v>132.421</v>
      </c>
    </row>
    <row r="213" spans="1:25" ht="42" customHeight="1">
      <c r="A213" s="114" t="s">
        <v>453</v>
      </c>
      <c r="B213" s="69" t="s">
        <v>407</v>
      </c>
      <c r="C213" s="34" t="s">
        <v>52</v>
      </c>
      <c r="D213" s="34" t="s">
        <v>46</v>
      </c>
      <c r="E213" s="42" t="s">
        <v>114</v>
      </c>
      <c r="F213" s="34" t="s">
        <v>341</v>
      </c>
      <c r="G213" s="60">
        <f t="shared" si="164"/>
        <v>150.3</v>
      </c>
      <c r="H213" s="60">
        <f t="shared" si="164"/>
        <v>-19</v>
      </c>
      <c r="I213" s="60">
        <f t="shared" si="164"/>
        <v>131.3</v>
      </c>
      <c r="J213" s="60">
        <f t="shared" si="164"/>
        <v>0</v>
      </c>
      <c r="K213" s="88">
        <f t="shared" si="164"/>
        <v>131.3</v>
      </c>
      <c r="L213" s="60">
        <f t="shared" si="164"/>
        <v>0</v>
      </c>
      <c r="M213" s="88">
        <f t="shared" si="164"/>
        <v>131.3</v>
      </c>
      <c r="N213" s="60">
        <f t="shared" si="163"/>
        <v>0</v>
      </c>
      <c r="O213" s="88">
        <f t="shared" si="163"/>
        <v>131.3</v>
      </c>
      <c r="P213" s="88">
        <f t="shared" si="163"/>
        <v>1.121</v>
      </c>
      <c r="Q213" s="88">
        <f t="shared" si="163"/>
        <v>132.421</v>
      </c>
      <c r="R213" s="88">
        <f t="shared" si="163"/>
        <v>0</v>
      </c>
      <c r="S213" s="88">
        <f t="shared" si="163"/>
        <v>132.421</v>
      </c>
      <c r="T213" s="88">
        <f t="shared" si="163"/>
        <v>0</v>
      </c>
      <c r="U213" s="88">
        <f t="shared" si="163"/>
        <v>132.421</v>
      </c>
      <c r="V213" s="88">
        <f t="shared" si="163"/>
        <v>0</v>
      </c>
      <c r="W213" s="88">
        <f t="shared" si="163"/>
        <v>132.421</v>
      </c>
      <c r="X213" s="88">
        <f t="shared" si="163"/>
        <v>0</v>
      </c>
      <c r="Y213" s="88">
        <f t="shared" si="163"/>
        <v>132.421</v>
      </c>
    </row>
    <row r="214" spans="1:25" ht="18" customHeight="1">
      <c r="A214" s="36" t="s">
        <v>32</v>
      </c>
      <c r="B214" s="69" t="s">
        <v>407</v>
      </c>
      <c r="C214" s="34" t="s">
        <v>52</v>
      </c>
      <c r="D214" s="34" t="s">
        <v>46</v>
      </c>
      <c r="E214" s="42" t="s">
        <v>114</v>
      </c>
      <c r="F214" s="28" t="s">
        <v>96</v>
      </c>
      <c r="G214" s="60">
        <f aca="true" t="shared" si="165" ref="G214:M214">G215+G217</f>
        <v>150.3</v>
      </c>
      <c r="H214" s="60">
        <f t="shared" si="165"/>
        <v>-19</v>
      </c>
      <c r="I214" s="60">
        <f t="shared" si="165"/>
        <v>131.3</v>
      </c>
      <c r="J214" s="60">
        <f t="shared" si="165"/>
        <v>0</v>
      </c>
      <c r="K214" s="88">
        <f t="shared" si="165"/>
        <v>131.3</v>
      </c>
      <c r="L214" s="60">
        <f t="shared" si="165"/>
        <v>0</v>
      </c>
      <c r="M214" s="88">
        <f t="shared" si="165"/>
        <v>131.3</v>
      </c>
      <c r="N214" s="60">
        <f aca="true" t="shared" si="166" ref="N214:S214">N215+N217+N216</f>
        <v>0</v>
      </c>
      <c r="O214" s="88">
        <f t="shared" si="166"/>
        <v>131.3</v>
      </c>
      <c r="P214" s="88">
        <f t="shared" si="166"/>
        <v>1.121</v>
      </c>
      <c r="Q214" s="88">
        <f t="shared" si="166"/>
        <v>132.421</v>
      </c>
      <c r="R214" s="88">
        <f t="shared" si="166"/>
        <v>0</v>
      </c>
      <c r="S214" s="88">
        <f t="shared" si="166"/>
        <v>132.421</v>
      </c>
      <c r="T214" s="88">
        <f aca="true" t="shared" si="167" ref="T214:Y214">T215+T217+T216</f>
        <v>0</v>
      </c>
      <c r="U214" s="88">
        <f t="shared" si="167"/>
        <v>132.421</v>
      </c>
      <c r="V214" s="88">
        <f t="shared" si="167"/>
        <v>0</v>
      </c>
      <c r="W214" s="88">
        <f t="shared" si="167"/>
        <v>132.421</v>
      </c>
      <c r="X214" s="88">
        <f t="shared" si="167"/>
        <v>0</v>
      </c>
      <c r="Y214" s="88">
        <f t="shared" si="167"/>
        <v>132.421</v>
      </c>
    </row>
    <row r="215" spans="1:25" ht="15.75" hidden="1">
      <c r="A215" s="128" t="s">
        <v>11</v>
      </c>
      <c r="B215" s="116" t="s">
        <v>407</v>
      </c>
      <c r="C215" s="127" t="s">
        <v>52</v>
      </c>
      <c r="D215" s="127" t="s">
        <v>46</v>
      </c>
      <c r="E215" s="118" t="s">
        <v>114</v>
      </c>
      <c r="F215" s="127" t="s">
        <v>80</v>
      </c>
      <c r="G215" s="60">
        <v>115.3</v>
      </c>
      <c r="H215" s="60">
        <v>-14</v>
      </c>
      <c r="I215" s="211">
        <f>G215+H215</f>
        <v>101.3</v>
      </c>
      <c r="J215" s="211"/>
      <c r="K215" s="212">
        <f>I215+J215</f>
        <v>101.3</v>
      </c>
      <c r="L215" s="211"/>
      <c r="M215" s="212">
        <f>K215+L215</f>
        <v>101.3</v>
      </c>
      <c r="N215" s="211"/>
      <c r="O215" s="212">
        <f>M215+N215</f>
        <v>101.3</v>
      </c>
      <c r="P215" s="212">
        <v>1.121</v>
      </c>
      <c r="Q215" s="212">
        <f>O215+P215</f>
        <v>102.42099999999999</v>
      </c>
      <c r="R215" s="212"/>
      <c r="S215" s="212">
        <f>Q215+R215</f>
        <v>102.42099999999999</v>
      </c>
      <c r="T215" s="212"/>
      <c r="U215" s="212">
        <f>S215+T215</f>
        <v>102.42099999999999</v>
      </c>
      <c r="V215" s="212"/>
      <c r="W215" s="212">
        <f>U215+V215</f>
        <v>102.42099999999999</v>
      </c>
      <c r="X215" s="212"/>
      <c r="Y215" s="212">
        <f>W215+X215</f>
        <v>102.42099999999999</v>
      </c>
    </row>
    <row r="216" spans="1:25" ht="29.25" customHeight="1" hidden="1">
      <c r="A216" s="128" t="s">
        <v>335</v>
      </c>
      <c r="B216" s="116" t="s">
        <v>340</v>
      </c>
      <c r="C216" s="127" t="s">
        <v>52</v>
      </c>
      <c r="D216" s="127" t="s">
        <v>46</v>
      </c>
      <c r="E216" s="118" t="s">
        <v>114</v>
      </c>
      <c r="F216" s="127" t="s">
        <v>81</v>
      </c>
      <c r="G216" s="60"/>
      <c r="H216" s="60"/>
      <c r="I216" s="211">
        <f>G216+H216</f>
        <v>0</v>
      </c>
      <c r="J216" s="211"/>
      <c r="K216" s="212">
        <f>I216+J216</f>
        <v>0</v>
      </c>
      <c r="L216" s="211"/>
      <c r="M216" s="212">
        <f>K216+L216</f>
        <v>0</v>
      </c>
      <c r="N216" s="211"/>
      <c r="O216" s="212">
        <f>M216+N216</f>
        <v>0</v>
      </c>
      <c r="P216" s="211"/>
      <c r="Q216" s="212">
        <f>O216+P216</f>
        <v>0</v>
      </c>
      <c r="R216" s="211"/>
      <c r="S216" s="212">
        <f>Q216+R216</f>
        <v>0</v>
      </c>
      <c r="T216" s="211"/>
      <c r="U216" s="212">
        <f>S216+T216</f>
        <v>0</v>
      </c>
      <c r="V216" s="211"/>
      <c r="W216" s="212">
        <f>U216+V216</f>
        <v>0</v>
      </c>
      <c r="X216" s="211"/>
      <c r="Y216" s="212">
        <f>W216+X216</f>
        <v>0</v>
      </c>
    </row>
    <row r="217" spans="1:25" ht="29.25" customHeight="1" hidden="1">
      <c r="A217" s="128" t="s">
        <v>13</v>
      </c>
      <c r="B217" s="116" t="s">
        <v>407</v>
      </c>
      <c r="C217" s="127" t="s">
        <v>52</v>
      </c>
      <c r="D217" s="127" t="s">
        <v>46</v>
      </c>
      <c r="E217" s="118" t="s">
        <v>114</v>
      </c>
      <c r="F217" s="127" t="s">
        <v>417</v>
      </c>
      <c r="G217" s="60">
        <v>35</v>
      </c>
      <c r="H217" s="60">
        <v>-5</v>
      </c>
      <c r="I217" s="211">
        <f>G217+H217</f>
        <v>30</v>
      </c>
      <c r="J217" s="211"/>
      <c r="K217" s="212">
        <f>I217+J217</f>
        <v>30</v>
      </c>
      <c r="L217" s="211"/>
      <c r="M217" s="212">
        <f>K217+L217</f>
        <v>30</v>
      </c>
      <c r="N217" s="211"/>
      <c r="O217" s="212">
        <f>M217+N217</f>
        <v>30</v>
      </c>
      <c r="P217" s="211"/>
      <c r="Q217" s="212">
        <f>O217+P217</f>
        <v>30</v>
      </c>
      <c r="R217" s="211"/>
      <c r="S217" s="212">
        <f>Q217+R217</f>
        <v>30</v>
      </c>
      <c r="T217" s="211"/>
      <c r="U217" s="212">
        <f>S217+T217</f>
        <v>30</v>
      </c>
      <c r="V217" s="211"/>
      <c r="W217" s="212">
        <f>U217+V217</f>
        <v>30</v>
      </c>
      <c r="X217" s="211"/>
      <c r="Y217" s="212">
        <f>W217+X217</f>
        <v>30</v>
      </c>
    </row>
    <row r="218" spans="1:25" s="95" customFormat="1" ht="27" customHeight="1">
      <c r="A218" s="154" t="s">
        <v>437</v>
      </c>
      <c r="B218" s="106" t="s">
        <v>407</v>
      </c>
      <c r="C218" s="92" t="s">
        <v>52</v>
      </c>
      <c r="D218" s="92" t="s">
        <v>46</v>
      </c>
      <c r="E218" s="155" t="s">
        <v>380</v>
      </c>
      <c r="F218" s="137"/>
      <c r="G218" s="140">
        <f aca="true" t="shared" si="168" ref="G218:X221">G219</f>
        <v>40</v>
      </c>
      <c r="H218" s="140">
        <f t="shared" si="168"/>
        <v>0</v>
      </c>
      <c r="I218" s="140">
        <f t="shared" si="168"/>
        <v>40</v>
      </c>
      <c r="J218" s="140">
        <f t="shared" si="168"/>
        <v>0</v>
      </c>
      <c r="K218" s="51">
        <f t="shared" si="168"/>
        <v>40</v>
      </c>
      <c r="L218" s="140">
        <f t="shared" si="168"/>
        <v>0</v>
      </c>
      <c r="M218" s="51">
        <f t="shared" si="168"/>
        <v>40</v>
      </c>
      <c r="N218" s="140">
        <f t="shared" si="168"/>
        <v>0</v>
      </c>
      <c r="O218" s="51">
        <f t="shared" si="168"/>
        <v>40</v>
      </c>
      <c r="P218" s="140">
        <f t="shared" si="168"/>
        <v>0</v>
      </c>
      <c r="Q218" s="51">
        <f t="shared" si="168"/>
        <v>40</v>
      </c>
      <c r="R218" s="140">
        <f t="shared" si="168"/>
        <v>0</v>
      </c>
      <c r="S218" s="51">
        <f t="shared" si="168"/>
        <v>40</v>
      </c>
      <c r="T218" s="140">
        <f t="shared" si="168"/>
        <v>0</v>
      </c>
      <c r="U218" s="51">
        <f t="shared" si="168"/>
        <v>40</v>
      </c>
      <c r="V218" s="140">
        <f t="shared" si="168"/>
        <v>0</v>
      </c>
      <c r="W218" s="51">
        <f aca="true" t="shared" si="169" ref="V218:Y221">W219</f>
        <v>40</v>
      </c>
      <c r="X218" s="140">
        <f t="shared" si="168"/>
        <v>0</v>
      </c>
      <c r="Y218" s="51">
        <f t="shared" si="169"/>
        <v>40</v>
      </c>
    </row>
    <row r="219" spans="1:25" s="6" customFormat="1" ht="15" customHeight="1">
      <c r="A219" s="156" t="s">
        <v>31</v>
      </c>
      <c r="B219" s="69" t="s">
        <v>407</v>
      </c>
      <c r="C219" s="78" t="s">
        <v>82</v>
      </c>
      <c r="D219" s="78" t="s">
        <v>46</v>
      </c>
      <c r="E219" s="81" t="s">
        <v>391</v>
      </c>
      <c r="F219" s="83"/>
      <c r="G219" s="82">
        <f t="shared" si="168"/>
        <v>40</v>
      </c>
      <c r="H219" s="82">
        <f t="shared" si="168"/>
        <v>0</v>
      </c>
      <c r="I219" s="82">
        <f t="shared" si="168"/>
        <v>40</v>
      </c>
      <c r="J219" s="82">
        <f t="shared" si="168"/>
        <v>0</v>
      </c>
      <c r="K219" s="213">
        <f t="shared" si="168"/>
        <v>40</v>
      </c>
      <c r="L219" s="82">
        <f t="shared" si="168"/>
        <v>0</v>
      </c>
      <c r="M219" s="213">
        <f t="shared" si="168"/>
        <v>40</v>
      </c>
      <c r="N219" s="82">
        <f t="shared" si="168"/>
        <v>0</v>
      </c>
      <c r="O219" s="213">
        <f t="shared" si="168"/>
        <v>40</v>
      </c>
      <c r="P219" s="82">
        <f t="shared" si="168"/>
        <v>0</v>
      </c>
      <c r="Q219" s="213">
        <f t="shared" si="168"/>
        <v>40</v>
      </c>
      <c r="R219" s="82">
        <f t="shared" si="168"/>
        <v>0</v>
      </c>
      <c r="S219" s="213">
        <f t="shared" si="168"/>
        <v>40</v>
      </c>
      <c r="T219" s="82">
        <f t="shared" si="168"/>
        <v>0</v>
      </c>
      <c r="U219" s="213">
        <f t="shared" si="168"/>
        <v>40</v>
      </c>
      <c r="V219" s="82">
        <f t="shared" si="169"/>
        <v>0</v>
      </c>
      <c r="W219" s="213">
        <f t="shared" si="169"/>
        <v>40</v>
      </c>
      <c r="X219" s="82">
        <f t="shared" si="169"/>
        <v>0</v>
      </c>
      <c r="Y219" s="213">
        <f t="shared" si="169"/>
        <v>40</v>
      </c>
    </row>
    <row r="220" spans="1:25" s="6" customFormat="1" ht="28.5" customHeight="1">
      <c r="A220" s="46" t="s">
        <v>457</v>
      </c>
      <c r="B220" s="69" t="s">
        <v>407</v>
      </c>
      <c r="C220" s="34" t="s">
        <v>52</v>
      </c>
      <c r="D220" s="34" t="s">
        <v>46</v>
      </c>
      <c r="E220" s="42" t="s">
        <v>391</v>
      </c>
      <c r="F220" s="28" t="s">
        <v>458</v>
      </c>
      <c r="G220" s="82">
        <f t="shared" si="168"/>
        <v>40</v>
      </c>
      <c r="H220" s="82">
        <f t="shared" si="168"/>
        <v>0</v>
      </c>
      <c r="I220" s="173">
        <f t="shared" si="168"/>
        <v>40</v>
      </c>
      <c r="J220" s="82">
        <f t="shared" si="168"/>
        <v>0</v>
      </c>
      <c r="K220" s="52">
        <f t="shared" si="168"/>
        <v>40</v>
      </c>
      <c r="L220" s="82">
        <f t="shared" si="168"/>
        <v>0</v>
      </c>
      <c r="M220" s="52">
        <f t="shared" si="168"/>
        <v>40</v>
      </c>
      <c r="N220" s="82">
        <f t="shared" si="168"/>
        <v>0</v>
      </c>
      <c r="O220" s="52">
        <f t="shared" si="168"/>
        <v>40</v>
      </c>
      <c r="P220" s="82">
        <f t="shared" si="168"/>
        <v>0</v>
      </c>
      <c r="Q220" s="52">
        <f t="shared" si="168"/>
        <v>40</v>
      </c>
      <c r="R220" s="82">
        <f t="shared" si="168"/>
        <v>0</v>
      </c>
      <c r="S220" s="52">
        <f t="shared" si="168"/>
        <v>40</v>
      </c>
      <c r="T220" s="82">
        <f t="shared" si="168"/>
        <v>0</v>
      </c>
      <c r="U220" s="52">
        <f t="shared" si="168"/>
        <v>40</v>
      </c>
      <c r="V220" s="82">
        <f t="shared" si="169"/>
        <v>0</v>
      </c>
      <c r="W220" s="52">
        <f t="shared" si="169"/>
        <v>40</v>
      </c>
      <c r="X220" s="82">
        <f t="shared" si="169"/>
        <v>0</v>
      </c>
      <c r="Y220" s="52">
        <f t="shared" si="169"/>
        <v>40</v>
      </c>
    </row>
    <row r="221" spans="1:25" s="6" customFormat="1" ht="27.75" customHeight="1">
      <c r="A221" s="33" t="s">
        <v>459</v>
      </c>
      <c r="B221" s="69" t="s">
        <v>407</v>
      </c>
      <c r="C221" s="34" t="s">
        <v>52</v>
      </c>
      <c r="D221" s="34" t="s">
        <v>46</v>
      </c>
      <c r="E221" s="42" t="s">
        <v>391</v>
      </c>
      <c r="F221" s="28" t="s">
        <v>425</v>
      </c>
      <c r="G221" s="82">
        <f t="shared" si="168"/>
        <v>40</v>
      </c>
      <c r="H221" s="82">
        <f t="shared" si="168"/>
        <v>0</v>
      </c>
      <c r="I221" s="173">
        <f t="shared" si="168"/>
        <v>40</v>
      </c>
      <c r="J221" s="82">
        <f t="shared" si="168"/>
        <v>0</v>
      </c>
      <c r="K221" s="52">
        <f t="shared" si="168"/>
        <v>40</v>
      </c>
      <c r="L221" s="82">
        <f t="shared" si="168"/>
        <v>0</v>
      </c>
      <c r="M221" s="52">
        <f t="shared" si="168"/>
        <v>40</v>
      </c>
      <c r="N221" s="82">
        <f t="shared" si="168"/>
        <v>0</v>
      </c>
      <c r="O221" s="52">
        <f t="shared" si="168"/>
        <v>40</v>
      </c>
      <c r="P221" s="82">
        <f t="shared" si="168"/>
        <v>0</v>
      </c>
      <c r="Q221" s="52">
        <f t="shared" si="168"/>
        <v>40</v>
      </c>
      <c r="R221" s="82">
        <f t="shared" si="168"/>
        <v>0</v>
      </c>
      <c r="S221" s="52">
        <f t="shared" si="168"/>
        <v>40</v>
      </c>
      <c r="T221" s="82">
        <f t="shared" si="168"/>
        <v>0</v>
      </c>
      <c r="U221" s="52">
        <f t="shared" si="168"/>
        <v>40</v>
      </c>
      <c r="V221" s="82">
        <f t="shared" si="169"/>
        <v>0</v>
      </c>
      <c r="W221" s="52">
        <f t="shared" si="169"/>
        <v>40</v>
      </c>
      <c r="X221" s="82">
        <f t="shared" si="169"/>
        <v>0</v>
      </c>
      <c r="Y221" s="52">
        <f t="shared" si="169"/>
        <v>40</v>
      </c>
    </row>
    <row r="222" spans="1:25" ht="26.25" customHeight="1" hidden="1">
      <c r="A222" s="128" t="s">
        <v>334</v>
      </c>
      <c r="B222" s="69" t="s">
        <v>407</v>
      </c>
      <c r="C222" s="127" t="s">
        <v>52</v>
      </c>
      <c r="D222" s="127" t="s">
        <v>46</v>
      </c>
      <c r="E222" s="118" t="s">
        <v>391</v>
      </c>
      <c r="F222" s="127" t="s">
        <v>65</v>
      </c>
      <c r="G222" s="60">
        <v>40</v>
      </c>
      <c r="H222" s="60"/>
      <c r="I222" s="60">
        <f>G222+H222</f>
        <v>40</v>
      </c>
      <c r="J222" s="60"/>
      <c r="K222" s="88">
        <f>I222+J222</f>
        <v>40</v>
      </c>
      <c r="L222" s="60"/>
      <c r="M222" s="88">
        <f>K222+L222</f>
        <v>40</v>
      </c>
      <c r="N222" s="60"/>
      <c r="O222" s="88">
        <f>M222+N222</f>
        <v>40</v>
      </c>
      <c r="P222" s="60"/>
      <c r="Q222" s="88">
        <f>O222+P222</f>
        <v>40</v>
      </c>
      <c r="R222" s="60"/>
      <c r="S222" s="88">
        <f>Q222+R222</f>
        <v>40</v>
      </c>
      <c r="T222" s="60"/>
      <c r="U222" s="88">
        <f>S222+T222</f>
        <v>40</v>
      </c>
      <c r="V222" s="60"/>
      <c r="W222" s="88">
        <f>U222+V222</f>
        <v>40</v>
      </c>
      <c r="X222" s="60"/>
      <c r="Y222" s="88">
        <f>W222+X222</f>
        <v>40</v>
      </c>
    </row>
    <row r="223" spans="1:25" ht="14.25" customHeight="1">
      <c r="A223" s="40" t="s">
        <v>86</v>
      </c>
      <c r="B223" s="68" t="s">
        <v>407</v>
      </c>
      <c r="C223" s="43" t="s">
        <v>87</v>
      </c>
      <c r="D223" s="43"/>
      <c r="E223" s="42"/>
      <c r="F223" s="43"/>
      <c r="G223" s="66">
        <f aca="true" t="shared" si="170" ref="G223:X226">G224</f>
        <v>43.2</v>
      </c>
      <c r="H223" s="66">
        <f t="shared" si="170"/>
        <v>0</v>
      </c>
      <c r="I223" s="66">
        <f t="shared" si="170"/>
        <v>43.2</v>
      </c>
      <c r="J223" s="66">
        <f t="shared" si="170"/>
        <v>0</v>
      </c>
      <c r="K223" s="50">
        <f t="shared" si="170"/>
        <v>43.2</v>
      </c>
      <c r="L223" s="66">
        <f t="shared" si="170"/>
        <v>0</v>
      </c>
      <c r="M223" s="50">
        <f t="shared" si="170"/>
        <v>43.2</v>
      </c>
      <c r="N223" s="66">
        <f t="shared" si="170"/>
        <v>0</v>
      </c>
      <c r="O223" s="50">
        <f t="shared" si="170"/>
        <v>43.2</v>
      </c>
      <c r="P223" s="66">
        <f t="shared" si="170"/>
        <v>0</v>
      </c>
      <c r="Q223" s="50">
        <f t="shared" si="170"/>
        <v>43.2</v>
      </c>
      <c r="R223" s="66">
        <f t="shared" si="170"/>
        <v>29.28</v>
      </c>
      <c r="S223" s="50">
        <f t="shared" si="170"/>
        <v>72.48</v>
      </c>
      <c r="T223" s="66">
        <f t="shared" si="170"/>
        <v>0</v>
      </c>
      <c r="U223" s="50">
        <f t="shared" si="170"/>
        <v>72.48</v>
      </c>
      <c r="V223" s="66">
        <f t="shared" si="170"/>
        <v>0</v>
      </c>
      <c r="W223" s="50">
        <f aca="true" t="shared" si="171" ref="V223:Y226">W224</f>
        <v>72.48</v>
      </c>
      <c r="X223" s="66">
        <f t="shared" si="170"/>
        <v>0</v>
      </c>
      <c r="Y223" s="50">
        <f t="shared" si="171"/>
        <v>72.48</v>
      </c>
    </row>
    <row r="224" spans="1:25" s="19" customFormat="1" ht="12.75" customHeight="1">
      <c r="A224" s="157" t="s">
        <v>88</v>
      </c>
      <c r="B224" s="68" t="s">
        <v>407</v>
      </c>
      <c r="C224" s="64" t="s">
        <v>87</v>
      </c>
      <c r="D224" s="64" t="s">
        <v>46</v>
      </c>
      <c r="E224" s="119"/>
      <c r="F224" s="64"/>
      <c r="G224" s="66">
        <f t="shared" si="170"/>
        <v>43.2</v>
      </c>
      <c r="H224" s="66">
        <f t="shared" si="170"/>
        <v>0</v>
      </c>
      <c r="I224" s="66">
        <f t="shared" si="170"/>
        <v>43.2</v>
      </c>
      <c r="J224" s="66">
        <f t="shared" si="170"/>
        <v>0</v>
      </c>
      <c r="K224" s="50">
        <f t="shared" si="170"/>
        <v>43.2</v>
      </c>
      <c r="L224" s="66">
        <f t="shared" si="170"/>
        <v>0</v>
      </c>
      <c r="M224" s="50">
        <f t="shared" si="170"/>
        <v>43.2</v>
      </c>
      <c r="N224" s="66">
        <f t="shared" si="170"/>
        <v>0</v>
      </c>
      <c r="O224" s="50">
        <f t="shared" si="170"/>
        <v>43.2</v>
      </c>
      <c r="P224" s="66">
        <f t="shared" si="170"/>
        <v>0</v>
      </c>
      <c r="Q224" s="50">
        <f t="shared" si="170"/>
        <v>43.2</v>
      </c>
      <c r="R224" s="66">
        <f t="shared" si="170"/>
        <v>29.28</v>
      </c>
      <c r="S224" s="50">
        <f t="shared" si="170"/>
        <v>72.48</v>
      </c>
      <c r="T224" s="66">
        <f t="shared" si="170"/>
        <v>0</v>
      </c>
      <c r="U224" s="50">
        <f t="shared" si="170"/>
        <v>72.48</v>
      </c>
      <c r="V224" s="66">
        <f t="shared" si="171"/>
        <v>0</v>
      </c>
      <c r="W224" s="50">
        <f t="shared" si="171"/>
        <v>72.48</v>
      </c>
      <c r="X224" s="66">
        <f t="shared" si="171"/>
        <v>0</v>
      </c>
      <c r="Y224" s="50">
        <f t="shared" si="171"/>
        <v>72.48</v>
      </c>
    </row>
    <row r="225" spans="1:25" s="95" customFormat="1" ht="29.25" customHeight="1">
      <c r="A225" s="158" t="s">
        <v>437</v>
      </c>
      <c r="B225" s="106" t="s">
        <v>407</v>
      </c>
      <c r="C225" s="92" t="s">
        <v>87</v>
      </c>
      <c r="D225" s="92" t="s">
        <v>46</v>
      </c>
      <c r="E225" s="108" t="s">
        <v>380</v>
      </c>
      <c r="F225" s="92"/>
      <c r="G225" s="140">
        <f t="shared" si="170"/>
        <v>43.2</v>
      </c>
      <c r="H225" s="140">
        <f t="shared" si="170"/>
        <v>0</v>
      </c>
      <c r="I225" s="140">
        <f t="shared" si="170"/>
        <v>43.2</v>
      </c>
      <c r="J225" s="140">
        <f t="shared" si="170"/>
        <v>0</v>
      </c>
      <c r="K225" s="51">
        <f t="shared" si="170"/>
        <v>43.2</v>
      </c>
      <c r="L225" s="140">
        <f t="shared" si="170"/>
        <v>0</v>
      </c>
      <c r="M225" s="51">
        <f t="shared" si="170"/>
        <v>43.2</v>
      </c>
      <c r="N225" s="140">
        <f t="shared" si="170"/>
        <v>0</v>
      </c>
      <c r="O225" s="51">
        <f t="shared" si="170"/>
        <v>43.2</v>
      </c>
      <c r="P225" s="140">
        <f t="shared" si="170"/>
        <v>0</v>
      </c>
      <c r="Q225" s="51">
        <f t="shared" si="170"/>
        <v>43.2</v>
      </c>
      <c r="R225" s="140">
        <f t="shared" si="170"/>
        <v>29.28</v>
      </c>
      <c r="S225" s="51">
        <f t="shared" si="170"/>
        <v>72.48</v>
      </c>
      <c r="T225" s="140">
        <f t="shared" si="170"/>
        <v>0</v>
      </c>
      <c r="U225" s="51">
        <f t="shared" si="170"/>
        <v>72.48</v>
      </c>
      <c r="V225" s="140">
        <f t="shared" si="171"/>
        <v>0</v>
      </c>
      <c r="W225" s="51">
        <f t="shared" si="171"/>
        <v>72.48</v>
      </c>
      <c r="X225" s="140">
        <f t="shared" si="171"/>
        <v>0</v>
      </c>
      <c r="Y225" s="51">
        <f t="shared" si="171"/>
        <v>72.48</v>
      </c>
    </row>
    <row r="226" spans="1:25" s="6" customFormat="1" ht="15.75" customHeight="1">
      <c r="A226" s="132" t="s">
        <v>89</v>
      </c>
      <c r="B226" s="69" t="s">
        <v>407</v>
      </c>
      <c r="C226" s="78" t="s">
        <v>87</v>
      </c>
      <c r="D226" s="78" t="s">
        <v>46</v>
      </c>
      <c r="E226" s="81" t="s">
        <v>398</v>
      </c>
      <c r="F226" s="78"/>
      <c r="G226" s="82">
        <f t="shared" si="170"/>
        <v>43.2</v>
      </c>
      <c r="H226" s="82">
        <f t="shared" si="170"/>
        <v>0</v>
      </c>
      <c r="I226" s="82">
        <f t="shared" si="170"/>
        <v>43.2</v>
      </c>
      <c r="J226" s="82">
        <f t="shared" si="170"/>
        <v>0</v>
      </c>
      <c r="K226" s="213">
        <f t="shared" si="170"/>
        <v>43.2</v>
      </c>
      <c r="L226" s="82">
        <f t="shared" si="170"/>
        <v>0</v>
      </c>
      <c r="M226" s="213">
        <f t="shared" si="170"/>
        <v>43.2</v>
      </c>
      <c r="N226" s="82">
        <f t="shared" si="170"/>
        <v>0</v>
      </c>
      <c r="O226" s="213">
        <f t="shared" si="170"/>
        <v>43.2</v>
      </c>
      <c r="P226" s="82">
        <f t="shared" si="170"/>
        <v>0</v>
      </c>
      <c r="Q226" s="213">
        <f t="shared" si="170"/>
        <v>43.2</v>
      </c>
      <c r="R226" s="82">
        <f t="shared" si="170"/>
        <v>29.28</v>
      </c>
      <c r="S226" s="213">
        <f t="shared" si="170"/>
        <v>72.48</v>
      </c>
      <c r="T226" s="82">
        <f t="shared" si="170"/>
        <v>0</v>
      </c>
      <c r="U226" s="213">
        <f t="shared" si="170"/>
        <v>72.48</v>
      </c>
      <c r="V226" s="82">
        <f t="shared" si="171"/>
        <v>0</v>
      </c>
      <c r="W226" s="213">
        <f t="shared" si="171"/>
        <v>72.48</v>
      </c>
      <c r="X226" s="82">
        <f t="shared" si="171"/>
        <v>0</v>
      </c>
      <c r="Y226" s="213">
        <f t="shared" si="171"/>
        <v>72.48</v>
      </c>
    </row>
    <row r="227" spans="1:25" ht="15.75" customHeight="1">
      <c r="A227" s="159" t="s">
        <v>18</v>
      </c>
      <c r="B227" s="69" t="s">
        <v>407</v>
      </c>
      <c r="C227" s="34" t="s">
        <v>87</v>
      </c>
      <c r="D227" s="34" t="s">
        <v>46</v>
      </c>
      <c r="E227" s="42" t="s">
        <v>398</v>
      </c>
      <c r="F227" s="34" t="s">
        <v>19</v>
      </c>
      <c r="G227" s="60">
        <f aca="true" t="shared" si="172" ref="G227:M227">G229</f>
        <v>43.2</v>
      </c>
      <c r="H227" s="60">
        <f t="shared" si="172"/>
        <v>0</v>
      </c>
      <c r="I227" s="60">
        <f t="shared" si="172"/>
        <v>43.2</v>
      </c>
      <c r="J227" s="60">
        <f t="shared" si="172"/>
        <v>0</v>
      </c>
      <c r="K227" s="88">
        <f t="shared" si="172"/>
        <v>43.2</v>
      </c>
      <c r="L227" s="60">
        <f t="shared" si="172"/>
        <v>0</v>
      </c>
      <c r="M227" s="88">
        <f t="shared" si="172"/>
        <v>43.2</v>
      </c>
      <c r="N227" s="60">
        <f aca="true" t="shared" si="173" ref="N227:S227">N229</f>
        <v>0</v>
      </c>
      <c r="O227" s="88">
        <f t="shared" si="173"/>
        <v>43.2</v>
      </c>
      <c r="P227" s="60">
        <f t="shared" si="173"/>
        <v>0</v>
      </c>
      <c r="Q227" s="88">
        <f t="shared" si="173"/>
        <v>43.2</v>
      </c>
      <c r="R227" s="60">
        <f t="shared" si="173"/>
        <v>29.28</v>
      </c>
      <c r="S227" s="88">
        <f t="shared" si="173"/>
        <v>72.48</v>
      </c>
      <c r="T227" s="60">
        <f aca="true" t="shared" si="174" ref="T227:Y227">T229</f>
        <v>0</v>
      </c>
      <c r="U227" s="88">
        <f t="shared" si="174"/>
        <v>72.48</v>
      </c>
      <c r="V227" s="60">
        <f t="shared" si="174"/>
        <v>0</v>
      </c>
      <c r="W227" s="88">
        <f t="shared" si="174"/>
        <v>72.48</v>
      </c>
      <c r="X227" s="60">
        <f t="shared" si="174"/>
        <v>0</v>
      </c>
      <c r="Y227" s="88">
        <f t="shared" si="174"/>
        <v>72.48</v>
      </c>
    </row>
    <row r="228" spans="1:25" ht="15.75" customHeight="1">
      <c r="A228" s="159" t="s">
        <v>37</v>
      </c>
      <c r="B228" s="69" t="s">
        <v>407</v>
      </c>
      <c r="C228" s="34" t="s">
        <v>87</v>
      </c>
      <c r="D228" s="34" t="s">
        <v>46</v>
      </c>
      <c r="E228" s="42" t="s">
        <v>398</v>
      </c>
      <c r="F228" s="34" t="s">
        <v>340</v>
      </c>
      <c r="G228" s="60">
        <f aca="true" t="shared" si="175" ref="G228:Y228">G229</f>
        <v>43.2</v>
      </c>
      <c r="H228" s="60">
        <f t="shared" si="175"/>
        <v>0</v>
      </c>
      <c r="I228" s="60">
        <f t="shared" si="175"/>
        <v>43.2</v>
      </c>
      <c r="J228" s="60">
        <f t="shared" si="175"/>
        <v>0</v>
      </c>
      <c r="K228" s="88">
        <f t="shared" si="175"/>
        <v>43.2</v>
      </c>
      <c r="L228" s="60">
        <f t="shared" si="175"/>
        <v>0</v>
      </c>
      <c r="M228" s="88">
        <f t="shared" si="175"/>
        <v>43.2</v>
      </c>
      <c r="N228" s="60">
        <f t="shared" si="175"/>
        <v>0</v>
      </c>
      <c r="O228" s="88">
        <f t="shared" si="175"/>
        <v>43.2</v>
      </c>
      <c r="P228" s="60">
        <f t="shared" si="175"/>
        <v>0</v>
      </c>
      <c r="Q228" s="88">
        <f t="shared" si="175"/>
        <v>43.2</v>
      </c>
      <c r="R228" s="60">
        <f t="shared" si="175"/>
        <v>29.28</v>
      </c>
      <c r="S228" s="88">
        <f t="shared" si="175"/>
        <v>72.48</v>
      </c>
      <c r="T228" s="60">
        <f t="shared" si="175"/>
        <v>0</v>
      </c>
      <c r="U228" s="88">
        <f t="shared" si="175"/>
        <v>72.48</v>
      </c>
      <c r="V228" s="60">
        <f t="shared" si="175"/>
        <v>0</v>
      </c>
      <c r="W228" s="88">
        <f t="shared" si="175"/>
        <v>72.48</v>
      </c>
      <c r="X228" s="60">
        <f t="shared" si="175"/>
        <v>0</v>
      </c>
      <c r="Y228" s="88">
        <f t="shared" si="175"/>
        <v>72.48</v>
      </c>
    </row>
    <row r="229" spans="1:25" ht="13.5" customHeight="1" hidden="1">
      <c r="A229" s="160" t="s">
        <v>336</v>
      </c>
      <c r="B229" s="69" t="s">
        <v>407</v>
      </c>
      <c r="C229" s="127" t="s">
        <v>87</v>
      </c>
      <c r="D229" s="127" t="s">
        <v>46</v>
      </c>
      <c r="E229" s="118" t="s">
        <v>398</v>
      </c>
      <c r="F229" s="127" t="s">
        <v>90</v>
      </c>
      <c r="G229" s="76">
        <v>43.2</v>
      </c>
      <c r="H229" s="76"/>
      <c r="I229" s="76">
        <f>G229+H229</f>
        <v>43.2</v>
      </c>
      <c r="J229" s="76"/>
      <c r="K229" s="214">
        <f>I229+J229</f>
        <v>43.2</v>
      </c>
      <c r="L229" s="76"/>
      <c r="M229" s="214">
        <f>K229+L229</f>
        <v>43.2</v>
      </c>
      <c r="N229" s="76"/>
      <c r="O229" s="214">
        <f>M229+N229</f>
        <v>43.2</v>
      </c>
      <c r="P229" s="76"/>
      <c r="Q229" s="214">
        <f>O229+P229</f>
        <v>43.2</v>
      </c>
      <c r="R229" s="76">
        <v>29.28</v>
      </c>
      <c r="S229" s="214">
        <f>Q229+R229</f>
        <v>72.48</v>
      </c>
      <c r="T229" s="76"/>
      <c r="U229" s="214">
        <f>S229+T229</f>
        <v>72.48</v>
      </c>
      <c r="V229" s="76"/>
      <c r="W229" s="214">
        <f>U229+V229</f>
        <v>72.48</v>
      </c>
      <c r="X229" s="76"/>
      <c r="Y229" s="214">
        <f>W229+X229</f>
        <v>72.48</v>
      </c>
    </row>
    <row r="230" spans="1:25" s="19" customFormat="1" ht="14.25" customHeight="1">
      <c r="A230" s="38" t="s">
        <v>83</v>
      </c>
      <c r="B230" s="68" t="s">
        <v>407</v>
      </c>
      <c r="C230" s="43" t="s">
        <v>85</v>
      </c>
      <c r="D230" s="34"/>
      <c r="E230" s="42"/>
      <c r="F230" s="34"/>
      <c r="G230" s="62">
        <f aca="true" t="shared" si="176" ref="G230:X231">G231</f>
        <v>318.75</v>
      </c>
      <c r="H230" s="62">
        <f t="shared" si="176"/>
        <v>0</v>
      </c>
      <c r="I230" s="62">
        <f t="shared" si="176"/>
        <v>318.75</v>
      </c>
      <c r="J230" s="62">
        <f t="shared" si="176"/>
        <v>0</v>
      </c>
      <c r="K230" s="87">
        <f t="shared" si="176"/>
        <v>318.75</v>
      </c>
      <c r="L230" s="62">
        <f t="shared" si="176"/>
        <v>40</v>
      </c>
      <c r="M230" s="87">
        <f t="shared" si="176"/>
        <v>358.75</v>
      </c>
      <c r="N230" s="62">
        <f t="shared" si="176"/>
        <v>20</v>
      </c>
      <c r="O230" s="87">
        <f t="shared" si="176"/>
        <v>378.75</v>
      </c>
      <c r="P230" s="62">
        <f t="shared" si="176"/>
        <v>0</v>
      </c>
      <c r="Q230" s="87">
        <f t="shared" si="176"/>
        <v>378.75</v>
      </c>
      <c r="R230" s="62">
        <f t="shared" si="176"/>
        <v>0</v>
      </c>
      <c r="S230" s="87">
        <f t="shared" si="176"/>
        <v>378.75</v>
      </c>
      <c r="T230" s="62">
        <f t="shared" si="176"/>
        <v>0</v>
      </c>
      <c r="U230" s="87">
        <f t="shared" si="176"/>
        <v>378.75</v>
      </c>
      <c r="V230" s="62">
        <f t="shared" si="176"/>
        <v>0</v>
      </c>
      <c r="W230" s="87">
        <f>W231</f>
        <v>378.75</v>
      </c>
      <c r="X230" s="62">
        <f t="shared" si="176"/>
        <v>0</v>
      </c>
      <c r="Y230" s="87">
        <f>Y231</f>
        <v>378.75</v>
      </c>
    </row>
    <row r="231" spans="1:25" s="19" customFormat="1" ht="14.25" customHeight="1">
      <c r="A231" s="27" t="s">
        <v>84</v>
      </c>
      <c r="B231" s="68" t="s">
        <v>407</v>
      </c>
      <c r="C231" s="64" t="s">
        <v>85</v>
      </c>
      <c r="D231" s="64" t="s">
        <v>47</v>
      </c>
      <c r="E231" s="119"/>
      <c r="F231" s="64"/>
      <c r="G231" s="66">
        <f t="shared" si="176"/>
        <v>318.75</v>
      </c>
      <c r="H231" s="66">
        <f t="shared" si="176"/>
        <v>0</v>
      </c>
      <c r="I231" s="66">
        <f t="shared" si="176"/>
        <v>318.75</v>
      </c>
      <c r="J231" s="66">
        <f t="shared" si="176"/>
        <v>0</v>
      </c>
      <c r="K231" s="50">
        <f t="shared" si="176"/>
        <v>318.75</v>
      </c>
      <c r="L231" s="66">
        <f t="shared" si="176"/>
        <v>40</v>
      </c>
      <c r="M231" s="50">
        <f t="shared" si="176"/>
        <v>358.75</v>
      </c>
      <c r="N231" s="66">
        <f t="shared" si="176"/>
        <v>20</v>
      </c>
      <c r="O231" s="50">
        <f t="shared" si="176"/>
        <v>378.75</v>
      </c>
      <c r="P231" s="66">
        <f t="shared" si="176"/>
        <v>0</v>
      </c>
      <c r="Q231" s="50">
        <f t="shared" si="176"/>
        <v>378.75</v>
      </c>
      <c r="R231" s="66">
        <f t="shared" si="176"/>
        <v>0</v>
      </c>
      <c r="S231" s="50">
        <f t="shared" si="176"/>
        <v>378.75</v>
      </c>
      <c r="T231" s="66">
        <f t="shared" si="176"/>
        <v>0</v>
      </c>
      <c r="U231" s="50">
        <f t="shared" si="176"/>
        <v>378.75</v>
      </c>
      <c r="V231" s="66">
        <f>V232</f>
        <v>0</v>
      </c>
      <c r="W231" s="50">
        <f>W232</f>
        <v>378.75</v>
      </c>
      <c r="X231" s="66">
        <f>X232</f>
        <v>0</v>
      </c>
      <c r="Y231" s="50">
        <f>Y232</f>
        <v>378.75</v>
      </c>
    </row>
    <row r="232" spans="1:25" s="95" customFormat="1" ht="29.25" customHeight="1">
      <c r="A232" s="161" t="s">
        <v>437</v>
      </c>
      <c r="B232" s="106" t="s">
        <v>407</v>
      </c>
      <c r="C232" s="92" t="s">
        <v>85</v>
      </c>
      <c r="D232" s="92" t="s">
        <v>47</v>
      </c>
      <c r="E232" s="108" t="s">
        <v>380</v>
      </c>
      <c r="F232" s="92"/>
      <c r="G232" s="140">
        <f aca="true" t="shared" si="177" ref="G232:M232">G233+G237</f>
        <v>318.75</v>
      </c>
      <c r="H232" s="140">
        <f t="shared" si="177"/>
        <v>0</v>
      </c>
      <c r="I232" s="140">
        <f t="shared" si="177"/>
        <v>318.75</v>
      </c>
      <c r="J232" s="140">
        <f t="shared" si="177"/>
        <v>0</v>
      </c>
      <c r="K232" s="51">
        <f t="shared" si="177"/>
        <v>318.75</v>
      </c>
      <c r="L232" s="140">
        <f t="shared" si="177"/>
        <v>40</v>
      </c>
      <c r="M232" s="51">
        <f t="shared" si="177"/>
        <v>358.75</v>
      </c>
      <c r="N232" s="140">
        <f aca="true" t="shared" si="178" ref="N232:S232">N233+N237</f>
        <v>20</v>
      </c>
      <c r="O232" s="51">
        <f t="shared" si="178"/>
        <v>378.75</v>
      </c>
      <c r="P232" s="140">
        <f t="shared" si="178"/>
        <v>0</v>
      </c>
      <c r="Q232" s="51">
        <f t="shared" si="178"/>
        <v>378.75</v>
      </c>
      <c r="R232" s="140">
        <f t="shared" si="178"/>
        <v>0</v>
      </c>
      <c r="S232" s="51">
        <f t="shared" si="178"/>
        <v>378.75</v>
      </c>
      <c r="T232" s="140">
        <f aca="true" t="shared" si="179" ref="T232:Y232">T233+T237</f>
        <v>0</v>
      </c>
      <c r="U232" s="51">
        <f t="shared" si="179"/>
        <v>378.75</v>
      </c>
      <c r="V232" s="140">
        <f t="shared" si="179"/>
        <v>0</v>
      </c>
      <c r="W232" s="51">
        <f t="shared" si="179"/>
        <v>378.75</v>
      </c>
      <c r="X232" s="140">
        <f t="shared" si="179"/>
        <v>0</v>
      </c>
      <c r="Y232" s="51">
        <f t="shared" si="179"/>
        <v>378.75</v>
      </c>
    </row>
    <row r="233" spans="1:25" s="6" customFormat="1" ht="29.25" customHeight="1">
      <c r="A233" s="162" t="s">
        <v>20</v>
      </c>
      <c r="B233" s="77" t="s">
        <v>407</v>
      </c>
      <c r="C233" s="78" t="s">
        <v>85</v>
      </c>
      <c r="D233" s="78" t="s">
        <v>47</v>
      </c>
      <c r="E233" s="81" t="s">
        <v>21</v>
      </c>
      <c r="F233" s="78"/>
      <c r="G233" s="82">
        <f aca="true" t="shared" si="180" ref="G233:X235">G234</f>
        <v>318.75</v>
      </c>
      <c r="H233" s="82">
        <f t="shared" si="180"/>
        <v>0</v>
      </c>
      <c r="I233" s="82">
        <f t="shared" si="180"/>
        <v>318.75</v>
      </c>
      <c r="J233" s="82">
        <f t="shared" si="180"/>
        <v>0</v>
      </c>
      <c r="K233" s="213">
        <f t="shared" si="180"/>
        <v>318.75</v>
      </c>
      <c r="L233" s="82">
        <f t="shared" si="180"/>
        <v>20</v>
      </c>
      <c r="M233" s="213">
        <f t="shared" si="180"/>
        <v>338.75</v>
      </c>
      <c r="N233" s="82">
        <f t="shared" si="180"/>
        <v>0</v>
      </c>
      <c r="O233" s="213">
        <f t="shared" si="180"/>
        <v>338.75</v>
      </c>
      <c r="P233" s="82">
        <f t="shared" si="180"/>
        <v>0</v>
      </c>
      <c r="Q233" s="213">
        <f t="shared" si="180"/>
        <v>338.75</v>
      </c>
      <c r="R233" s="82">
        <f t="shared" si="180"/>
        <v>0</v>
      </c>
      <c r="S233" s="213">
        <f t="shared" si="180"/>
        <v>338.75</v>
      </c>
      <c r="T233" s="82">
        <f t="shared" si="180"/>
        <v>0</v>
      </c>
      <c r="U233" s="213">
        <f t="shared" si="180"/>
        <v>338.75</v>
      </c>
      <c r="V233" s="82">
        <f t="shared" si="180"/>
        <v>0</v>
      </c>
      <c r="W233" s="213">
        <f aca="true" t="shared" si="181" ref="V233:Y235">W234</f>
        <v>338.75</v>
      </c>
      <c r="X233" s="82">
        <f t="shared" si="180"/>
        <v>0</v>
      </c>
      <c r="Y233" s="213">
        <f t="shared" si="181"/>
        <v>338.75</v>
      </c>
    </row>
    <row r="234" spans="1:25" s="6" customFormat="1" ht="29.25" customHeight="1">
      <c r="A234" s="46" t="s">
        <v>457</v>
      </c>
      <c r="B234" s="69" t="s">
        <v>407</v>
      </c>
      <c r="C234" s="47" t="s">
        <v>85</v>
      </c>
      <c r="D234" s="47" t="s">
        <v>47</v>
      </c>
      <c r="E234" s="42" t="s">
        <v>21</v>
      </c>
      <c r="F234" s="47" t="s">
        <v>458</v>
      </c>
      <c r="G234" s="173">
        <f t="shared" si="180"/>
        <v>318.75</v>
      </c>
      <c r="H234" s="173">
        <f t="shared" si="180"/>
        <v>0</v>
      </c>
      <c r="I234" s="173">
        <f t="shared" si="180"/>
        <v>318.75</v>
      </c>
      <c r="J234" s="173">
        <f t="shared" si="180"/>
        <v>0</v>
      </c>
      <c r="K234" s="52">
        <f t="shared" si="180"/>
        <v>318.75</v>
      </c>
      <c r="L234" s="173">
        <f t="shared" si="180"/>
        <v>20</v>
      </c>
      <c r="M234" s="52">
        <f t="shared" si="180"/>
        <v>338.75</v>
      </c>
      <c r="N234" s="173">
        <f t="shared" si="180"/>
        <v>0</v>
      </c>
      <c r="O234" s="52">
        <f t="shared" si="180"/>
        <v>338.75</v>
      </c>
      <c r="P234" s="173">
        <f t="shared" si="180"/>
        <v>0</v>
      </c>
      <c r="Q234" s="52">
        <f t="shared" si="180"/>
        <v>338.75</v>
      </c>
      <c r="R234" s="173">
        <f t="shared" si="180"/>
        <v>0</v>
      </c>
      <c r="S234" s="52">
        <f t="shared" si="180"/>
        <v>338.75</v>
      </c>
      <c r="T234" s="173">
        <f t="shared" si="180"/>
        <v>0</v>
      </c>
      <c r="U234" s="52">
        <f t="shared" si="180"/>
        <v>338.75</v>
      </c>
      <c r="V234" s="173">
        <f t="shared" si="181"/>
        <v>0</v>
      </c>
      <c r="W234" s="52">
        <f t="shared" si="181"/>
        <v>338.75</v>
      </c>
      <c r="X234" s="173">
        <f t="shared" si="181"/>
        <v>0</v>
      </c>
      <c r="Y234" s="52">
        <f t="shared" si="181"/>
        <v>338.75</v>
      </c>
    </row>
    <row r="235" spans="1:25" s="6" customFormat="1" ht="29.25" customHeight="1">
      <c r="A235" s="33" t="s">
        <v>459</v>
      </c>
      <c r="B235" s="69" t="s">
        <v>407</v>
      </c>
      <c r="C235" s="47" t="s">
        <v>85</v>
      </c>
      <c r="D235" s="47" t="s">
        <v>47</v>
      </c>
      <c r="E235" s="42" t="s">
        <v>21</v>
      </c>
      <c r="F235" s="47" t="s">
        <v>425</v>
      </c>
      <c r="G235" s="173">
        <f t="shared" si="180"/>
        <v>318.75</v>
      </c>
      <c r="H235" s="173">
        <f t="shared" si="180"/>
        <v>0</v>
      </c>
      <c r="I235" s="173">
        <f t="shared" si="180"/>
        <v>318.75</v>
      </c>
      <c r="J235" s="173">
        <f t="shared" si="180"/>
        <v>0</v>
      </c>
      <c r="K235" s="52">
        <f t="shared" si="180"/>
        <v>318.75</v>
      </c>
      <c r="L235" s="173">
        <f t="shared" si="180"/>
        <v>20</v>
      </c>
      <c r="M235" s="52">
        <f t="shared" si="180"/>
        <v>338.75</v>
      </c>
      <c r="N235" s="173">
        <f t="shared" si="180"/>
        <v>0</v>
      </c>
      <c r="O235" s="52">
        <f t="shared" si="180"/>
        <v>338.75</v>
      </c>
      <c r="P235" s="173">
        <f t="shared" si="180"/>
        <v>0</v>
      </c>
      <c r="Q235" s="52">
        <f t="shared" si="180"/>
        <v>338.75</v>
      </c>
      <c r="R235" s="173">
        <f t="shared" si="180"/>
        <v>0</v>
      </c>
      <c r="S235" s="52">
        <f t="shared" si="180"/>
        <v>338.75</v>
      </c>
      <c r="T235" s="173">
        <f t="shared" si="180"/>
        <v>0</v>
      </c>
      <c r="U235" s="52">
        <f t="shared" si="180"/>
        <v>338.75</v>
      </c>
      <c r="V235" s="173">
        <f t="shared" si="181"/>
        <v>0</v>
      </c>
      <c r="W235" s="52">
        <f t="shared" si="181"/>
        <v>338.75</v>
      </c>
      <c r="X235" s="173">
        <f t="shared" si="181"/>
        <v>0</v>
      </c>
      <c r="Y235" s="52">
        <f t="shared" si="181"/>
        <v>338.75</v>
      </c>
    </row>
    <row r="236" spans="1:25" s="6" customFormat="1" ht="29.25" customHeight="1" hidden="1">
      <c r="A236" s="128" t="s">
        <v>334</v>
      </c>
      <c r="B236" s="69" t="s">
        <v>407</v>
      </c>
      <c r="C236" s="150" t="s">
        <v>85</v>
      </c>
      <c r="D236" s="150" t="s">
        <v>47</v>
      </c>
      <c r="E236" s="118" t="s">
        <v>21</v>
      </c>
      <c r="F236" s="150" t="s">
        <v>65</v>
      </c>
      <c r="G236" s="173">
        <v>318.75</v>
      </c>
      <c r="H236" s="173"/>
      <c r="I236" s="173">
        <f>G236+H236</f>
        <v>318.75</v>
      </c>
      <c r="J236" s="173"/>
      <c r="K236" s="52">
        <f>I236+J236</f>
        <v>318.75</v>
      </c>
      <c r="L236" s="173">
        <v>20</v>
      </c>
      <c r="M236" s="52">
        <f>K236+L236</f>
        <v>338.75</v>
      </c>
      <c r="N236" s="173"/>
      <c r="O236" s="52">
        <f>M236+N236</f>
        <v>338.75</v>
      </c>
      <c r="P236" s="173"/>
      <c r="Q236" s="52">
        <f>O236+P236</f>
        <v>338.75</v>
      </c>
      <c r="R236" s="173"/>
      <c r="S236" s="52">
        <f>Q236+R236</f>
        <v>338.75</v>
      </c>
      <c r="T236" s="173"/>
      <c r="U236" s="52">
        <f>S236+T236</f>
        <v>338.75</v>
      </c>
      <c r="V236" s="173"/>
      <c r="W236" s="52">
        <f>U236+V236</f>
        <v>338.75</v>
      </c>
      <c r="X236" s="173"/>
      <c r="Y236" s="52">
        <f>W236+X236</f>
        <v>338.75</v>
      </c>
    </row>
    <row r="237" spans="1:25" s="6" customFormat="1" ht="57" customHeight="1">
      <c r="A237" s="96" t="s">
        <v>97</v>
      </c>
      <c r="B237" s="69" t="s">
        <v>340</v>
      </c>
      <c r="C237" s="78" t="s">
        <v>85</v>
      </c>
      <c r="D237" s="78" t="s">
        <v>47</v>
      </c>
      <c r="E237" s="81" t="s">
        <v>23</v>
      </c>
      <c r="F237" s="81"/>
      <c r="G237" s="82">
        <f aca="true" t="shared" si="182" ref="G237:X239">G238</f>
        <v>0</v>
      </c>
      <c r="H237" s="82">
        <f t="shared" si="182"/>
        <v>0</v>
      </c>
      <c r="I237" s="82">
        <f t="shared" si="182"/>
        <v>0</v>
      </c>
      <c r="J237" s="82">
        <f t="shared" si="182"/>
        <v>0</v>
      </c>
      <c r="K237" s="213">
        <f t="shared" si="182"/>
        <v>0</v>
      </c>
      <c r="L237" s="82">
        <f t="shared" si="182"/>
        <v>20</v>
      </c>
      <c r="M237" s="213">
        <f t="shared" si="182"/>
        <v>20</v>
      </c>
      <c r="N237" s="82">
        <f t="shared" si="182"/>
        <v>20</v>
      </c>
      <c r="O237" s="213">
        <f t="shared" si="182"/>
        <v>40</v>
      </c>
      <c r="P237" s="82">
        <f t="shared" si="182"/>
        <v>0</v>
      </c>
      <c r="Q237" s="213">
        <f t="shared" si="182"/>
        <v>40</v>
      </c>
      <c r="R237" s="82">
        <f t="shared" si="182"/>
        <v>0</v>
      </c>
      <c r="S237" s="213">
        <f t="shared" si="182"/>
        <v>40</v>
      </c>
      <c r="T237" s="82">
        <f t="shared" si="182"/>
        <v>0</v>
      </c>
      <c r="U237" s="213">
        <f t="shared" si="182"/>
        <v>40</v>
      </c>
      <c r="V237" s="82">
        <f t="shared" si="182"/>
        <v>0</v>
      </c>
      <c r="W237" s="213">
        <f aca="true" t="shared" si="183" ref="V237:Y239">W238</f>
        <v>40</v>
      </c>
      <c r="X237" s="82">
        <f t="shared" si="182"/>
        <v>0</v>
      </c>
      <c r="Y237" s="213">
        <f t="shared" si="183"/>
        <v>40</v>
      </c>
    </row>
    <row r="238" spans="1:25" s="6" customFormat="1" ht="29.25" customHeight="1">
      <c r="A238" s="46" t="s">
        <v>457</v>
      </c>
      <c r="B238" s="69" t="s">
        <v>340</v>
      </c>
      <c r="C238" s="47" t="s">
        <v>85</v>
      </c>
      <c r="D238" s="47" t="s">
        <v>47</v>
      </c>
      <c r="E238" s="135" t="s">
        <v>23</v>
      </c>
      <c r="F238" s="47" t="s">
        <v>458</v>
      </c>
      <c r="G238" s="59">
        <f t="shared" si="182"/>
        <v>0</v>
      </c>
      <c r="H238" s="59">
        <f t="shared" si="182"/>
        <v>0</v>
      </c>
      <c r="I238" s="59">
        <f t="shared" si="182"/>
        <v>0</v>
      </c>
      <c r="J238" s="173">
        <f t="shared" si="182"/>
        <v>0</v>
      </c>
      <c r="K238" s="52">
        <f t="shared" si="182"/>
        <v>0</v>
      </c>
      <c r="L238" s="173">
        <f t="shared" si="182"/>
        <v>20</v>
      </c>
      <c r="M238" s="52">
        <f t="shared" si="182"/>
        <v>20</v>
      </c>
      <c r="N238" s="173">
        <f t="shared" si="182"/>
        <v>20</v>
      </c>
      <c r="O238" s="52">
        <f t="shared" si="182"/>
        <v>40</v>
      </c>
      <c r="P238" s="173">
        <f t="shared" si="182"/>
        <v>0</v>
      </c>
      <c r="Q238" s="52">
        <f t="shared" si="182"/>
        <v>40</v>
      </c>
      <c r="R238" s="173">
        <f t="shared" si="182"/>
        <v>0</v>
      </c>
      <c r="S238" s="52">
        <f t="shared" si="182"/>
        <v>40</v>
      </c>
      <c r="T238" s="173">
        <f t="shared" si="182"/>
        <v>0</v>
      </c>
      <c r="U238" s="52">
        <f t="shared" si="182"/>
        <v>40</v>
      </c>
      <c r="V238" s="173">
        <f t="shared" si="183"/>
        <v>0</v>
      </c>
      <c r="W238" s="52">
        <f t="shared" si="183"/>
        <v>40</v>
      </c>
      <c r="X238" s="173">
        <f t="shared" si="183"/>
        <v>0</v>
      </c>
      <c r="Y238" s="52">
        <f t="shared" si="183"/>
        <v>40</v>
      </c>
    </row>
    <row r="239" spans="1:25" s="6" customFormat="1" ht="29.25" customHeight="1">
      <c r="A239" s="33" t="s">
        <v>459</v>
      </c>
      <c r="B239" s="69" t="s">
        <v>340</v>
      </c>
      <c r="C239" s="47" t="s">
        <v>85</v>
      </c>
      <c r="D239" s="47" t="s">
        <v>47</v>
      </c>
      <c r="E239" s="135" t="s">
        <v>23</v>
      </c>
      <c r="F239" s="47" t="s">
        <v>425</v>
      </c>
      <c r="G239" s="59">
        <f t="shared" si="182"/>
        <v>0</v>
      </c>
      <c r="H239" s="59">
        <f t="shared" si="182"/>
        <v>0</v>
      </c>
      <c r="I239" s="59">
        <f t="shared" si="182"/>
        <v>0</v>
      </c>
      <c r="J239" s="173">
        <f t="shared" si="182"/>
        <v>0</v>
      </c>
      <c r="K239" s="52">
        <f t="shared" si="182"/>
        <v>0</v>
      </c>
      <c r="L239" s="173">
        <f t="shared" si="182"/>
        <v>20</v>
      </c>
      <c r="M239" s="52">
        <f t="shared" si="182"/>
        <v>20</v>
      </c>
      <c r="N239" s="173">
        <f t="shared" si="182"/>
        <v>20</v>
      </c>
      <c r="O239" s="52">
        <f t="shared" si="182"/>
        <v>40</v>
      </c>
      <c r="P239" s="173">
        <f t="shared" si="182"/>
        <v>0</v>
      </c>
      <c r="Q239" s="52">
        <f t="shared" si="182"/>
        <v>40</v>
      </c>
      <c r="R239" s="173">
        <f t="shared" si="182"/>
        <v>0</v>
      </c>
      <c r="S239" s="52">
        <f t="shared" si="182"/>
        <v>40</v>
      </c>
      <c r="T239" s="173">
        <f t="shared" si="182"/>
        <v>0</v>
      </c>
      <c r="U239" s="52">
        <f t="shared" si="182"/>
        <v>40</v>
      </c>
      <c r="V239" s="173">
        <f t="shared" si="183"/>
        <v>0</v>
      </c>
      <c r="W239" s="52">
        <f t="shared" si="183"/>
        <v>40</v>
      </c>
      <c r="X239" s="173">
        <f t="shared" si="183"/>
        <v>0</v>
      </c>
      <c r="Y239" s="52">
        <f t="shared" si="183"/>
        <v>40</v>
      </c>
    </row>
    <row r="240" spans="1:25" s="6" customFormat="1" ht="29.25" customHeight="1" hidden="1">
      <c r="A240" s="128" t="s">
        <v>334</v>
      </c>
      <c r="B240" s="69" t="s">
        <v>340</v>
      </c>
      <c r="C240" s="150" t="s">
        <v>85</v>
      </c>
      <c r="D240" s="150" t="s">
        <v>47</v>
      </c>
      <c r="E240" s="153" t="s">
        <v>23</v>
      </c>
      <c r="F240" s="150" t="s">
        <v>65</v>
      </c>
      <c r="G240" s="59"/>
      <c r="H240" s="59"/>
      <c r="I240" s="59">
        <f>G240+H240</f>
        <v>0</v>
      </c>
      <c r="J240" s="173"/>
      <c r="K240" s="52">
        <f>I240+J240</f>
        <v>0</v>
      </c>
      <c r="L240" s="173">
        <v>20</v>
      </c>
      <c r="M240" s="52">
        <f>K240+L240</f>
        <v>20</v>
      </c>
      <c r="N240" s="173">
        <v>20</v>
      </c>
      <c r="O240" s="246">
        <f>M240+N240</f>
        <v>40</v>
      </c>
      <c r="P240" s="247"/>
      <c r="Q240" s="246">
        <f>O240+P240</f>
        <v>40</v>
      </c>
      <c r="R240" s="247"/>
      <c r="S240" s="246">
        <f>Q240+R240</f>
        <v>40</v>
      </c>
      <c r="T240" s="247"/>
      <c r="U240" s="246">
        <f>S240+T240</f>
        <v>40</v>
      </c>
      <c r="V240" s="247"/>
      <c r="W240" s="246">
        <f>U240+V240</f>
        <v>40</v>
      </c>
      <c r="X240" s="247"/>
      <c r="Y240" s="246">
        <f>W240+X240</f>
        <v>40</v>
      </c>
    </row>
    <row r="241" spans="1:25" s="19" customFormat="1" ht="39" customHeight="1">
      <c r="A241" s="44" t="s">
        <v>91</v>
      </c>
      <c r="B241" s="68" t="s">
        <v>407</v>
      </c>
      <c r="C241" s="43" t="s">
        <v>94</v>
      </c>
      <c r="D241" s="43"/>
      <c r="E241" s="42"/>
      <c r="F241" s="43"/>
      <c r="G241" s="63">
        <f aca="true" t="shared" si="184" ref="G241:Y241">G242</f>
        <v>409.1</v>
      </c>
      <c r="H241" s="63">
        <f t="shared" si="184"/>
        <v>0</v>
      </c>
      <c r="I241" s="63">
        <f t="shared" si="184"/>
        <v>409.1</v>
      </c>
      <c r="J241" s="63">
        <f t="shared" si="184"/>
        <v>0</v>
      </c>
      <c r="K241" s="86">
        <f t="shared" si="184"/>
        <v>409.1</v>
      </c>
      <c r="L241" s="63">
        <f t="shared" si="184"/>
        <v>0</v>
      </c>
      <c r="M241" s="86">
        <f t="shared" si="184"/>
        <v>409.1</v>
      </c>
      <c r="N241" s="63">
        <f t="shared" si="184"/>
        <v>90</v>
      </c>
      <c r="O241" s="86">
        <f t="shared" si="184"/>
        <v>499.09999999999997</v>
      </c>
      <c r="P241" s="63">
        <f t="shared" si="184"/>
        <v>0</v>
      </c>
      <c r="Q241" s="86">
        <f t="shared" si="184"/>
        <v>499.09999999999997</v>
      </c>
      <c r="R241" s="63">
        <f t="shared" si="184"/>
        <v>0</v>
      </c>
      <c r="S241" s="86">
        <f t="shared" si="184"/>
        <v>499.09999999999997</v>
      </c>
      <c r="T241" s="63">
        <f t="shared" si="184"/>
        <v>0</v>
      </c>
      <c r="U241" s="86">
        <f t="shared" si="184"/>
        <v>499.09999999999997</v>
      </c>
      <c r="V241" s="63">
        <f t="shared" si="184"/>
        <v>0</v>
      </c>
      <c r="W241" s="86">
        <f t="shared" si="184"/>
        <v>499.09999999999997</v>
      </c>
      <c r="X241" s="63">
        <f t="shared" si="184"/>
        <v>0</v>
      </c>
      <c r="Y241" s="86">
        <f t="shared" si="184"/>
        <v>499.09999999999997</v>
      </c>
    </row>
    <row r="242" spans="1:25" s="19" customFormat="1" ht="15.75" customHeight="1">
      <c r="A242" s="100" t="s">
        <v>92</v>
      </c>
      <c r="B242" s="68" t="s">
        <v>407</v>
      </c>
      <c r="C242" s="64" t="s">
        <v>94</v>
      </c>
      <c r="D242" s="64" t="s">
        <v>49</v>
      </c>
      <c r="E242" s="119"/>
      <c r="F242" s="64"/>
      <c r="G242" s="66">
        <f aca="true" t="shared" si="185" ref="G242:M242">G244+G247+G250</f>
        <v>409.1</v>
      </c>
      <c r="H242" s="66">
        <f t="shared" si="185"/>
        <v>0</v>
      </c>
      <c r="I242" s="66">
        <f t="shared" si="185"/>
        <v>409.1</v>
      </c>
      <c r="J242" s="66">
        <f t="shared" si="185"/>
        <v>0</v>
      </c>
      <c r="K242" s="50">
        <f t="shared" si="185"/>
        <v>409.1</v>
      </c>
      <c r="L242" s="66">
        <f t="shared" si="185"/>
        <v>0</v>
      </c>
      <c r="M242" s="50">
        <f t="shared" si="185"/>
        <v>409.1</v>
      </c>
      <c r="N242" s="66">
        <f aca="true" t="shared" si="186" ref="N242:S242">N244+N247+N250</f>
        <v>90</v>
      </c>
      <c r="O242" s="50">
        <f t="shared" si="186"/>
        <v>499.09999999999997</v>
      </c>
      <c r="P242" s="66">
        <f t="shared" si="186"/>
        <v>0</v>
      </c>
      <c r="Q242" s="50">
        <f t="shared" si="186"/>
        <v>499.09999999999997</v>
      </c>
      <c r="R242" s="66">
        <f t="shared" si="186"/>
        <v>0</v>
      </c>
      <c r="S242" s="50">
        <f t="shared" si="186"/>
        <v>499.09999999999997</v>
      </c>
      <c r="T242" s="66">
        <f aca="true" t="shared" si="187" ref="T242:Y242">T244+T247+T250</f>
        <v>0</v>
      </c>
      <c r="U242" s="50">
        <f t="shared" si="187"/>
        <v>499.09999999999997</v>
      </c>
      <c r="V242" s="66">
        <f t="shared" si="187"/>
        <v>0</v>
      </c>
      <c r="W242" s="50">
        <f t="shared" si="187"/>
        <v>499.09999999999997</v>
      </c>
      <c r="X242" s="66">
        <f t="shared" si="187"/>
        <v>0</v>
      </c>
      <c r="Y242" s="50">
        <f t="shared" si="187"/>
        <v>499.09999999999997</v>
      </c>
    </row>
    <row r="243" spans="1:25" ht="27.75" customHeight="1">
      <c r="A243" s="161" t="s">
        <v>437</v>
      </c>
      <c r="B243" s="106" t="s">
        <v>407</v>
      </c>
      <c r="C243" s="92" t="s">
        <v>94</v>
      </c>
      <c r="D243" s="92" t="s">
        <v>49</v>
      </c>
      <c r="E243" s="108" t="s">
        <v>380</v>
      </c>
      <c r="F243" s="34"/>
      <c r="G243" s="60">
        <f aca="true" t="shared" si="188" ref="G243:M243">G244+G247+G250</f>
        <v>409.1</v>
      </c>
      <c r="H243" s="60">
        <f t="shared" si="188"/>
        <v>0</v>
      </c>
      <c r="I243" s="60">
        <f t="shared" si="188"/>
        <v>409.1</v>
      </c>
      <c r="J243" s="60">
        <f t="shared" si="188"/>
        <v>0</v>
      </c>
      <c r="K243" s="51">
        <f t="shared" si="188"/>
        <v>409.1</v>
      </c>
      <c r="L243" s="140">
        <f t="shared" si="188"/>
        <v>0</v>
      </c>
      <c r="M243" s="51">
        <f t="shared" si="188"/>
        <v>409.1</v>
      </c>
      <c r="N243" s="140">
        <f aca="true" t="shared" si="189" ref="N243:S243">N244+N247+N250</f>
        <v>90</v>
      </c>
      <c r="O243" s="51">
        <f t="shared" si="189"/>
        <v>499.09999999999997</v>
      </c>
      <c r="P243" s="140">
        <f t="shared" si="189"/>
        <v>0</v>
      </c>
      <c r="Q243" s="51">
        <f t="shared" si="189"/>
        <v>499.09999999999997</v>
      </c>
      <c r="R243" s="140">
        <f t="shared" si="189"/>
        <v>0</v>
      </c>
      <c r="S243" s="51">
        <f t="shared" si="189"/>
        <v>499.09999999999997</v>
      </c>
      <c r="T243" s="140">
        <f aca="true" t="shared" si="190" ref="T243:Y243">T244+T247+T250</f>
        <v>0</v>
      </c>
      <c r="U243" s="51">
        <f t="shared" si="190"/>
        <v>499.09999999999997</v>
      </c>
      <c r="V243" s="140">
        <f t="shared" si="190"/>
        <v>0</v>
      </c>
      <c r="W243" s="51">
        <f t="shared" si="190"/>
        <v>499.09999999999997</v>
      </c>
      <c r="X243" s="140">
        <f t="shared" si="190"/>
        <v>0</v>
      </c>
      <c r="Y243" s="51">
        <f t="shared" si="190"/>
        <v>499.09999999999997</v>
      </c>
    </row>
    <row r="244" spans="1:25" s="6" customFormat="1" ht="40.5" customHeight="1">
      <c r="A244" s="79" t="s">
        <v>402</v>
      </c>
      <c r="B244" s="77" t="s">
        <v>407</v>
      </c>
      <c r="C244" s="78" t="s">
        <v>94</v>
      </c>
      <c r="D244" s="78" t="s">
        <v>49</v>
      </c>
      <c r="E244" s="81" t="s">
        <v>399</v>
      </c>
      <c r="F244" s="78"/>
      <c r="G244" s="82">
        <f aca="true" t="shared" si="191" ref="G244:M244">G246</f>
        <v>188.4</v>
      </c>
      <c r="H244" s="82">
        <f t="shared" si="191"/>
        <v>0</v>
      </c>
      <c r="I244" s="82">
        <f t="shared" si="191"/>
        <v>188.4</v>
      </c>
      <c r="J244" s="82">
        <f t="shared" si="191"/>
        <v>0</v>
      </c>
      <c r="K244" s="213">
        <f t="shared" si="191"/>
        <v>188.4</v>
      </c>
      <c r="L244" s="82">
        <f t="shared" si="191"/>
        <v>0</v>
      </c>
      <c r="M244" s="213">
        <f t="shared" si="191"/>
        <v>188.4</v>
      </c>
      <c r="N244" s="82">
        <f aca="true" t="shared" si="192" ref="N244:S244">N246</f>
        <v>90</v>
      </c>
      <c r="O244" s="213">
        <f t="shared" si="192"/>
        <v>278.4</v>
      </c>
      <c r="P244" s="82">
        <f t="shared" si="192"/>
        <v>0</v>
      </c>
      <c r="Q244" s="213">
        <f t="shared" si="192"/>
        <v>278.4</v>
      </c>
      <c r="R244" s="82">
        <f t="shared" si="192"/>
        <v>0</v>
      </c>
      <c r="S244" s="213">
        <f t="shared" si="192"/>
        <v>278.4</v>
      </c>
      <c r="T244" s="82">
        <f aca="true" t="shared" si="193" ref="T244:Y244">T246</f>
        <v>0</v>
      </c>
      <c r="U244" s="213">
        <f t="shared" si="193"/>
        <v>278.4</v>
      </c>
      <c r="V244" s="82">
        <f t="shared" si="193"/>
        <v>0</v>
      </c>
      <c r="W244" s="213">
        <f t="shared" si="193"/>
        <v>278.4</v>
      </c>
      <c r="X244" s="82">
        <f t="shared" si="193"/>
        <v>0</v>
      </c>
      <c r="Y244" s="213">
        <f t="shared" si="193"/>
        <v>278.4</v>
      </c>
    </row>
    <row r="245" spans="1:25" ht="15" customHeight="1">
      <c r="A245" s="46" t="s">
        <v>38</v>
      </c>
      <c r="B245" s="69" t="s">
        <v>407</v>
      </c>
      <c r="C245" s="34" t="s">
        <v>94</v>
      </c>
      <c r="D245" s="34" t="s">
        <v>49</v>
      </c>
      <c r="E245" s="42" t="s">
        <v>399</v>
      </c>
      <c r="F245" s="47" t="s">
        <v>39</v>
      </c>
      <c r="G245" s="173">
        <f aca="true" t="shared" si="194" ref="G245:Y245">G246</f>
        <v>188.4</v>
      </c>
      <c r="H245" s="173">
        <f t="shared" si="194"/>
        <v>0</v>
      </c>
      <c r="I245" s="173">
        <f t="shared" si="194"/>
        <v>188.4</v>
      </c>
      <c r="J245" s="173">
        <f t="shared" si="194"/>
        <v>0</v>
      </c>
      <c r="K245" s="52">
        <f t="shared" si="194"/>
        <v>188.4</v>
      </c>
      <c r="L245" s="173">
        <f t="shared" si="194"/>
        <v>0</v>
      </c>
      <c r="M245" s="52">
        <f t="shared" si="194"/>
        <v>188.4</v>
      </c>
      <c r="N245" s="173">
        <f t="shared" si="194"/>
        <v>90</v>
      </c>
      <c r="O245" s="52">
        <f t="shared" si="194"/>
        <v>278.4</v>
      </c>
      <c r="P245" s="173">
        <f t="shared" si="194"/>
        <v>0</v>
      </c>
      <c r="Q245" s="52">
        <f t="shared" si="194"/>
        <v>278.4</v>
      </c>
      <c r="R245" s="173">
        <f t="shared" si="194"/>
        <v>0</v>
      </c>
      <c r="S245" s="52">
        <f t="shared" si="194"/>
        <v>278.4</v>
      </c>
      <c r="T245" s="173">
        <f t="shared" si="194"/>
        <v>0</v>
      </c>
      <c r="U245" s="52">
        <f t="shared" si="194"/>
        <v>278.4</v>
      </c>
      <c r="V245" s="173">
        <f t="shared" si="194"/>
        <v>0</v>
      </c>
      <c r="W245" s="52">
        <f t="shared" si="194"/>
        <v>278.4</v>
      </c>
      <c r="X245" s="173">
        <f t="shared" si="194"/>
        <v>0</v>
      </c>
      <c r="Y245" s="52">
        <f t="shared" si="194"/>
        <v>278.4</v>
      </c>
    </row>
    <row r="246" spans="1:25" ht="16.5" customHeight="1">
      <c r="A246" s="36" t="s">
        <v>339</v>
      </c>
      <c r="B246" s="69" t="s">
        <v>407</v>
      </c>
      <c r="C246" s="34" t="s">
        <v>94</v>
      </c>
      <c r="D246" s="34" t="s">
        <v>49</v>
      </c>
      <c r="E246" s="42" t="s">
        <v>399</v>
      </c>
      <c r="F246" s="34" t="s">
        <v>59</v>
      </c>
      <c r="G246" s="60">
        <v>188.4</v>
      </c>
      <c r="H246" s="60"/>
      <c r="I246" s="60">
        <f>G246+H246</f>
        <v>188.4</v>
      </c>
      <c r="J246" s="60"/>
      <c r="K246" s="88">
        <f>I246+J246</f>
        <v>188.4</v>
      </c>
      <c r="L246" s="60"/>
      <c r="M246" s="88">
        <f>K246+L246</f>
        <v>188.4</v>
      </c>
      <c r="N246" s="60">
        <v>90</v>
      </c>
      <c r="O246" s="88">
        <f>M246+N246</f>
        <v>278.4</v>
      </c>
      <c r="P246" s="60"/>
      <c r="Q246" s="88">
        <f>O246+P246</f>
        <v>278.4</v>
      </c>
      <c r="R246" s="60"/>
      <c r="S246" s="88">
        <f>Q246+R246</f>
        <v>278.4</v>
      </c>
      <c r="T246" s="60"/>
      <c r="U246" s="88">
        <f>S246+T246</f>
        <v>278.4</v>
      </c>
      <c r="V246" s="60"/>
      <c r="W246" s="88">
        <f>U246+V246</f>
        <v>278.4</v>
      </c>
      <c r="X246" s="60"/>
      <c r="Y246" s="88">
        <f>W246+X246</f>
        <v>278.4</v>
      </c>
    </row>
    <row r="247" spans="1:25" s="6" customFormat="1" ht="30.75" customHeight="1">
      <c r="A247" s="79" t="s">
        <v>342</v>
      </c>
      <c r="B247" s="77" t="s">
        <v>407</v>
      </c>
      <c r="C247" s="78" t="s">
        <v>94</v>
      </c>
      <c r="D247" s="78" t="s">
        <v>49</v>
      </c>
      <c r="E247" s="81" t="s">
        <v>400</v>
      </c>
      <c r="F247" s="78"/>
      <c r="G247" s="82">
        <f aca="true" t="shared" si="195" ref="G247:M247">G249</f>
        <v>183.4</v>
      </c>
      <c r="H247" s="82">
        <f t="shared" si="195"/>
        <v>0</v>
      </c>
      <c r="I247" s="82">
        <f t="shared" si="195"/>
        <v>183.4</v>
      </c>
      <c r="J247" s="82">
        <f t="shared" si="195"/>
        <v>0</v>
      </c>
      <c r="K247" s="213">
        <f t="shared" si="195"/>
        <v>183.4</v>
      </c>
      <c r="L247" s="82">
        <f t="shared" si="195"/>
        <v>0</v>
      </c>
      <c r="M247" s="213">
        <f t="shared" si="195"/>
        <v>183.4</v>
      </c>
      <c r="N247" s="82">
        <f aca="true" t="shared" si="196" ref="N247:S247">N249</f>
        <v>0</v>
      </c>
      <c r="O247" s="213">
        <f t="shared" si="196"/>
        <v>183.4</v>
      </c>
      <c r="P247" s="82">
        <f t="shared" si="196"/>
        <v>0</v>
      </c>
      <c r="Q247" s="213">
        <f t="shared" si="196"/>
        <v>183.4</v>
      </c>
      <c r="R247" s="82">
        <f t="shared" si="196"/>
        <v>0</v>
      </c>
      <c r="S247" s="213">
        <f t="shared" si="196"/>
        <v>183.4</v>
      </c>
      <c r="T247" s="82">
        <f aca="true" t="shared" si="197" ref="T247:Y247">T249</f>
        <v>0</v>
      </c>
      <c r="U247" s="213">
        <f t="shared" si="197"/>
        <v>183.4</v>
      </c>
      <c r="V247" s="82">
        <f t="shared" si="197"/>
        <v>0</v>
      </c>
      <c r="W247" s="213">
        <f t="shared" si="197"/>
        <v>183.4</v>
      </c>
      <c r="X247" s="82">
        <f t="shared" si="197"/>
        <v>0</v>
      </c>
      <c r="Y247" s="213">
        <f t="shared" si="197"/>
        <v>183.4</v>
      </c>
    </row>
    <row r="248" spans="1:25" s="6" customFormat="1" ht="15.75" customHeight="1">
      <c r="A248" s="46" t="s">
        <v>38</v>
      </c>
      <c r="B248" s="69" t="s">
        <v>407</v>
      </c>
      <c r="C248" s="34" t="s">
        <v>94</v>
      </c>
      <c r="D248" s="34" t="s">
        <v>49</v>
      </c>
      <c r="E248" s="42" t="s">
        <v>400</v>
      </c>
      <c r="F248" s="47" t="s">
        <v>39</v>
      </c>
      <c r="G248" s="82">
        <f aca="true" t="shared" si="198" ref="G248:Y248">G249</f>
        <v>183.4</v>
      </c>
      <c r="H248" s="82">
        <f t="shared" si="198"/>
        <v>0</v>
      </c>
      <c r="I248" s="82">
        <f t="shared" si="198"/>
        <v>183.4</v>
      </c>
      <c r="J248" s="82">
        <f t="shared" si="198"/>
        <v>0</v>
      </c>
      <c r="K248" s="213">
        <f t="shared" si="198"/>
        <v>183.4</v>
      </c>
      <c r="L248" s="82">
        <f t="shared" si="198"/>
        <v>0</v>
      </c>
      <c r="M248" s="213">
        <f t="shared" si="198"/>
        <v>183.4</v>
      </c>
      <c r="N248" s="82">
        <f t="shared" si="198"/>
        <v>0</v>
      </c>
      <c r="O248" s="213">
        <f t="shared" si="198"/>
        <v>183.4</v>
      </c>
      <c r="P248" s="82">
        <f t="shared" si="198"/>
        <v>0</v>
      </c>
      <c r="Q248" s="213">
        <f t="shared" si="198"/>
        <v>183.4</v>
      </c>
      <c r="R248" s="82">
        <f t="shared" si="198"/>
        <v>0</v>
      </c>
      <c r="S248" s="213">
        <f t="shared" si="198"/>
        <v>183.4</v>
      </c>
      <c r="T248" s="82">
        <f t="shared" si="198"/>
        <v>0</v>
      </c>
      <c r="U248" s="213">
        <f t="shared" si="198"/>
        <v>183.4</v>
      </c>
      <c r="V248" s="82">
        <f t="shared" si="198"/>
        <v>0</v>
      </c>
      <c r="W248" s="213">
        <f t="shared" si="198"/>
        <v>183.4</v>
      </c>
      <c r="X248" s="82">
        <f t="shared" si="198"/>
        <v>0</v>
      </c>
      <c r="Y248" s="213">
        <f t="shared" si="198"/>
        <v>183.4</v>
      </c>
    </row>
    <row r="249" spans="1:25" ht="17.25" customHeight="1">
      <c r="A249" s="36" t="s">
        <v>339</v>
      </c>
      <c r="B249" s="69" t="s">
        <v>407</v>
      </c>
      <c r="C249" s="34" t="s">
        <v>94</v>
      </c>
      <c r="D249" s="34" t="s">
        <v>49</v>
      </c>
      <c r="E249" s="42" t="s">
        <v>400</v>
      </c>
      <c r="F249" s="34" t="s">
        <v>59</v>
      </c>
      <c r="G249" s="60">
        <v>183.4</v>
      </c>
      <c r="H249" s="60"/>
      <c r="I249" s="60">
        <f>G249+H249</f>
        <v>183.4</v>
      </c>
      <c r="J249" s="60"/>
      <c r="K249" s="88">
        <f>I249+J249</f>
        <v>183.4</v>
      </c>
      <c r="L249" s="60"/>
      <c r="M249" s="88">
        <f>K249+L249</f>
        <v>183.4</v>
      </c>
      <c r="N249" s="60"/>
      <c r="O249" s="88">
        <f>M249+N249</f>
        <v>183.4</v>
      </c>
      <c r="P249" s="60"/>
      <c r="Q249" s="88">
        <f>O249+P249</f>
        <v>183.4</v>
      </c>
      <c r="R249" s="60"/>
      <c r="S249" s="88">
        <f>Q249+R249</f>
        <v>183.4</v>
      </c>
      <c r="T249" s="60"/>
      <c r="U249" s="88">
        <f>S249+T249</f>
        <v>183.4</v>
      </c>
      <c r="V249" s="60"/>
      <c r="W249" s="88">
        <f>U249+V249</f>
        <v>183.4</v>
      </c>
      <c r="X249" s="60"/>
      <c r="Y249" s="88">
        <f>W249+X249</f>
        <v>183.4</v>
      </c>
    </row>
    <row r="250" spans="1:25" s="6" customFormat="1" ht="28.5" customHeight="1">
      <c r="A250" s="79" t="s">
        <v>403</v>
      </c>
      <c r="B250" s="77" t="s">
        <v>407</v>
      </c>
      <c r="C250" s="78" t="s">
        <v>94</v>
      </c>
      <c r="D250" s="78" t="s">
        <v>49</v>
      </c>
      <c r="E250" s="81" t="s">
        <v>401</v>
      </c>
      <c r="F250" s="78"/>
      <c r="G250" s="82">
        <f aca="true" t="shared" si="199" ref="G250:M250">G252</f>
        <v>37.3</v>
      </c>
      <c r="H250" s="82">
        <f t="shared" si="199"/>
        <v>0</v>
      </c>
      <c r="I250" s="82">
        <f t="shared" si="199"/>
        <v>37.3</v>
      </c>
      <c r="J250" s="82">
        <f t="shared" si="199"/>
        <v>0</v>
      </c>
      <c r="K250" s="213">
        <f t="shared" si="199"/>
        <v>37.3</v>
      </c>
      <c r="L250" s="82">
        <f t="shared" si="199"/>
        <v>0</v>
      </c>
      <c r="M250" s="213">
        <f t="shared" si="199"/>
        <v>37.3</v>
      </c>
      <c r="N250" s="82">
        <f aca="true" t="shared" si="200" ref="N250:S250">N252</f>
        <v>0</v>
      </c>
      <c r="O250" s="213">
        <f t="shared" si="200"/>
        <v>37.3</v>
      </c>
      <c r="P250" s="82">
        <f t="shared" si="200"/>
        <v>0</v>
      </c>
      <c r="Q250" s="213">
        <f t="shared" si="200"/>
        <v>37.3</v>
      </c>
      <c r="R250" s="82">
        <f t="shared" si="200"/>
        <v>0</v>
      </c>
      <c r="S250" s="213">
        <f t="shared" si="200"/>
        <v>37.3</v>
      </c>
      <c r="T250" s="82">
        <f aca="true" t="shared" si="201" ref="T250:Y250">T252</f>
        <v>0</v>
      </c>
      <c r="U250" s="213">
        <f t="shared" si="201"/>
        <v>37.3</v>
      </c>
      <c r="V250" s="82">
        <f t="shared" si="201"/>
        <v>0</v>
      </c>
      <c r="W250" s="213">
        <f t="shared" si="201"/>
        <v>37.3</v>
      </c>
      <c r="X250" s="82">
        <f t="shared" si="201"/>
        <v>0</v>
      </c>
      <c r="Y250" s="213">
        <f t="shared" si="201"/>
        <v>37.3</v>
      </c>
    </row>
    <row r="251" spans="1:25" s="6" customFormat="1" ht="15" customHeight="1">
      <c r="A251" s="46" t="s">
        <v>38</v>
      </c>
      <c r="B251" s="69" t="s">
        <v>407</v>
      </c>
      <c r="C251" s="34" t="s">
        <v>94</v>
      </c>
      <c r="D251" s="34" t="s">
        <v>49</v>
      </c>
      <c r="E251" s="42" t="s">
        <v>401</v>
      </c>
      <c r="F251" s="47" t="s">
        <v>39</v>
      </c>
      <c r="G251" s="82">
        <f aca="true" t="shared" si="202" ref="G251:Y251">G252</f>
        <v>37.3</v>
      </c>
      <c r="H251" s="82">
        <f t="shared" si="202"/>
        <v>0</v>
      </c>
      <c r="I251" s="82">
        <f t="shared" si="202"/>
        <v>37.3</v>
      </c>
      <c r="J251" s="82">
        <f t="shared" si="202"/>
        <v>0</v>
      </c>
      <c r="K251" s="213">
        <f t="shared" si="202"/>
        <v>37.3</v>
      </c>
      <c r="L251" s="82">
        <f t="shared" si="202"/>
        <v>0</v>
      </c>
      <c r="M251" s="213">
        <f t="shared" si="202"/>
        <v>37.3</v>
      </c>
      <c r="N251" s="82">
        <f t="shared" si="202"/>
        <v>0</v>
      </c>
      <c r="O251" s="213">
        <f t="shared" si="202"/>
        <v>37.3</v>
      </c>
      <c r="P251" s="82">
        <f t="shared" si="202"/>
        <v>0</v>
      </c>
      <c r="Q251" s="213">
        <f t="shared" si="202"/>
        <v>37.3</v>
      </c>
      <c r="R251" s="82">
        <f t="shared" si="202"/>
        <v>0</v>
      </c>
      <c r="S251" s="213">
        <f t="shared" si="202"/>
        <v>37.3</v>
      </c>
      <c r="T251" s="82">
        <f t="shared" si="202"/>
        <v>0</v>
      </c>
      <c r="U251" s="213">
        <f t="shared" si="202"/>
        <v>37.3</v>
      </c>
      <c r="V251" s="82">
        <f t="shared" si="202"/>
        <v>0</v>
      </c>
      <c r="W251" s="213">
        <f t="shared" si="202"/>
        <v>37.3</v>
      </c>
      <c r="X251" s="82">
        <f t="shared" si="202"/>
        <v>0</v>
      </c>
      <c r="Y251" s="213">
        <f t="shared" si="202"/>
        <v>37.3</v>
      </c>
    </row>
    <row r="252" spans="1:25" ht="17.25" customHeight="1">
      <c r="A252" s="36" t="s">
        <v>339</v>
      </c>
      <c r="B252" s="69" t="s">
        <v>407</v>
      </c>
      <c r="C252" s="34" t="s">
        <v>94</v>
      </c>
      <c r="D252" s="34" t="s">
        <v>49</v>
      </c>
      <c r="E252" s="42" t="s">
        <v>401</v>
      </c>
      <c r="F252" s="34" t="s">
        <v>59</v>
      </c>
      <c r="G252" s="60">
        <v>37.3</v>
      </c>
      <c r="H252" s="60"/>
      <c r="I252" s="60">
        <f>G252+H252</f>
        <v>37.3</v>
      </c>
      <c r="J252" s="60"/>
      <c r="K252" s="88">
        <f>I252+J252</f>
        <v>37.3</v>
      </c>
      <c r="L252" s="60"/>
      <c r="M252" s="88">
        <f>K252+L252</f>
        <v>37.3</v>
      </c>
      <c r="N252" s="60"/>
      <c r="O252" s="88">
        <f>M252+N252</f>
        <v>37.3</v>
      </c>
      <c r="P252" s="60"/>
      <c r="Q252" s="88">
        <f>O252+P252</f>
        <v>37.3</v>
      </c>
      <c r="R252" s="60"/>
      <c r="S252" s="88">
        <f>Q252+R252</f>
        <v>37.3</v>
      </c>
      <c r="T252" s="60"/>
      <c r="U252" s="88">
        <f>S252+T252</f>
        <v>37.3</v>
      </c>
      <c r="V252" s="60"/>
      <c r="W252" s="88">
        <f>U252+V252</f>
        <v>37.3</v>
      </c>
      <c r="X252" s="60"/>
      <c r="Y252" s="88">
        <f>W252+X252</f>
        <v>37.3</v>
      </c>
    </row>
    <row r="253" spans="1:25" s="19" customFormat="1" ht="15" customHeight="1">
      <c r="A253" s="40" t="s">
        <v>93</v>
      </c>
      <c r="B253" s="69"/>
      <c r="C253" s="43"/>
      <c r="D253" s="43"/>
      <c r="E253" s="42"/>
      <c r="F253" s="43"/>
      <c r="G253" s="87">
        <f aca="true" t="shared" si="203" ref="G253:W253">G9+G75+G88+G95+G135+G180+G223+G230+G241</f>
        <v>23049.000000000004</v>
      </c>
      <c r="H253" s="87">
        <f t="shared" si="203"/>
        <v>3178.2</v>
      </c>
      <c r="I253" s="87">
        <f t="shared" si="203"/>
        <v>26227.2</v>
      </c>
      <c r="J253" s="87">
        <f t="shared" si="203"/>
        <v>0</v>
      </c>
      <c r="K253" s="87">
        <f t="shared" si="203"/>
        <v>26227.2</v>
      </c>
      <c r="L253" s="87">
        <f t="shared" si="203"/>
        <v>20</v>
      </c>
      <c r="M253" s="87">
        <f t="shared" si="203"/>
        <v>26247.2</v>
      </c>
      <c r="N253" s="242">
        <f t="shared" si="203"/>
        <v>946.10058</v>
      </c>
      <c r="O253" s="241">
        <f t="shared" si="203"/>
        <v>27193.30058</v>
      </c>
      <c r="P253" s="242">
        <f t="shared" si="203"/>
        <v>1065</v>
      </c>
      <c r="Q253" s="241">
        <f t="shared" si="203"/>
        <v>28258.30058</v>
      </c>
      <c r="R253" s="242">
        <f t="shared" si="203"/>
        <v>0</v>
      </c>
      <c r="S253" s="241">
        <f t="shared" si="203"/>
        <v>28258.30058</v>
      </c>
      <c r="T253" s="242">
        <f t="shared" si="203"/>
        <v>0</v>
      </c>
      <c r="U253" s="241">
        <f t="shared" si="203"/>
        <v>28258.30058</v>
      </c>
      <c r="V253" s="242">
        <f t="shared" si="203"/>
        <v>-1.1102230246251565E-14</v>
      </c>
      <c r="W253" s="241">
        <f t="shared" si="203"/>
        <v>28258.30058</v>
      </c>
      <c r="X253" s="242">
        <f>X9+X75+X88+X95+X135+X180+X223+X230+X241</f>
        <v>0</v>
      </c>
      <c r="Y253" s="241">
        <f>Y9+Y75+Y88+Y95+Y135+Y180+Y223+Y230+Y241</f>
        <v>28258.30058</v>
      </c>
    </row>
    <row r="255" spans="7:25" ht="15.75"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</row>
    <row r="256" spans="7:25" ht="15.75">
      <c r="G256" s="71"/>
      <c r="H256" s="71"/>
      <c r="I256" s="71">
        <f>I253-G253</f>
        <v>3178.199999999997</v>
      </c>
      <c r="J256" s="71"/>
      <c r="K256" s="71">
        <f>K253-I253</f>
        <v>0</v>
      </c>
      <c r="L256" s="71"/>
      <c r="M256" s="71">
        <f>M253-K253</f>
        <v>20</v>
      </c>
      <c r="N256" s="71"/>
      <c r="O256" s="238">
        <f>O253-M253</f>
        <v>946.1005799999984</v>
      </c>
      <c r="P256" s="71"/>
      <c r="Q256" s="238">
        <f>Q253-O253</f>
        <v>1065</v>
      </c>
      <c r="R256" s="71"/>
      <c r="S256" s="238">
        <f>S253-Q253</f>
        <v>0</v>
      </c>
      <c r="T256" s="71"/>
      <c r="U256" s="238">
        <f>U253-S253</f>
        <v>0</v>
      </c>
      <c r="V256" s="71"/>
      <c r="W256" s="238">
        <f>W253-U253</f>
        <v>0</v>
      </c>
      <c r="X256" s="71"/>
      <c r="Y256" s="238">
        <f>Y253-W253</f>
        <v>0</v>
      </c>
    </row>
    <row r="257" spans="7:25" ht="15.75"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</row>
    <row r="259" spans="7:25" ht="15.75"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</row>
    <row r="261" spans="17:19" ht="15.75">
      <c r="Q261" s="18">
        <f>Q253-Q239-Q107-Q100-Q77-Q53-Q49</f>
        <v>24575.200579999997</v>
      </c>
      <c r="S261" s="18">
        <f>S253-S239-S107-S100-S77-S53-S49</f>
        <v>24575.200579999997</v>
      </c>
    </row>
    <row r="262" spans="2:25" s="6" customFormat="1" ht="15.75">
      <c r="B262" s="23"/>
      <c r="C262" s="8"/>
      <c r="D262" s="8"/>
      <c r="F262" s="8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70" spans="2:25" s="6" customFormat="1" ht="15.75">
      <c r="B270" s="23"/>
      <c r="C270" s="8"/>
      <c r="D270" s="8"/>
      <c r="F270" s="8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82" spans="2:25" s="6" customFormat="1" ht="15.75">
      <c r="B282" s="23"/>
      <c r="C282" s="8"/>
      <c r="D282" s="8"/>
      <c r="F282" s="8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309" spans="2:25" s="6" customFormat="1" ht="15.75">
      <c r="B309" s="23"/>
      <c r="C309" s="8"/>
      <c r="D309" s="8"/>
      <c r="F309" s="8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8" spans="2:25" s="6" customFormat="1" ht="15.75">
      <c r="B318" s="23"/>
      <c r="C318" s="8"/>
      <c r="D318" s="8"/>
      <c r="F318" s="8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29" spans="2:5" ht="15.75">
      <c r="B329" s="70"/>
      <c r="C329" s="9"/>
      <c r="D329" s="9"/>
      <c r="E329" s="2"/>
    </row>
    <row r="330" spans="2:5" ht="15.75">
      <c r="B330" s="70"/>
      <c r="C330" s="9"/>
      <c r="D330" s="9"/>
      <c r="E330" s="2"/>
    </row>
    <row r="331" spans="2:5" ht="15.75">
      <c r="B331" s="70"/>
      <c r="C331" s="9"/>
      <c r="D331" s="9"/>
      <c r="E331" s="2"/>
    </row>
    <row r="332" spans="2:5" ht="15.75">
      <c r="B332" s="70"/>
      <c r="C332" s="9"/>
      <c r="D332" s="9"/>
      <c r="E332" s="2"/>
    </row>
    <row r="333" spans="2:5" ht="15.75">
      <c r="B333" s="70"/>
      <c r="C333" s="9"/>
      <c r="D333" s="9"/>
      <c r="E333" s="2"/>
    </row>
  </sheetData>
  <sheetProtection/>
  <mergeCells count="3">
    <mergeCell ref="C1:G1"/>
    <mergeCell ref="C3:G3"/>
    <mergeCell ref="A5:W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33"/>
  <sheetViews>
    <sheetView tabSelected="1" view="pageBreakPreview" zoomScaleSheetLayoutView="100" workbookViewId="0" topLeftCell="A1">
      <selection activeCell="C3" sqref="C3:G3"/>
    </sheetView>
  </sheetViews>
  <sheetFormatPr defaultColWidth="9.00390625" defaultRowHeight="12.75"/>
  <cols>
    <col min="1" max="1" width="49.25390625" style="1" customWidth="1"/>
    <col min="2" max="2" width="5.00390625" style="21" hidden="1" customWidth="1"/>
    <col min="3" max="3" width="4.00390625" style="7" customWidth="1"/>
    <col min="4" max="4" width="4.25390625" style="7" customWidth="1"/>
    <col min="5" max="5" width="13.00390625" style="1" customWidth="1"/>
    <col min="6" max="6" width="5.00390625" style="7" customWidth="1"/>
    <col min="7" max="7" width="11.375" style="18" hidden="1" customWidth="1"/>
    <col min="8" max="8" width="12.00390625" style="18" hidden="1" customWidth="1"/>
    <col min="9" max="9" width="10.75390625" style="18" hidden="1" customWidth="1"/>
    <col min="10" max="10" width="12.00390625" style="18" hidden="1" customWidth="1"/>
    <col min="11" max="11" width="10.75390625" style="18" hidden="1" customWidth="1"/>
    <col min="12" max="12" width="12.00390625" style="18" hidden="1" customWidth="1"/>
    <col min="13" max="13" width="10.75390625" style="18" hidden="1" customWidth="1"/>
    <col min="14" max="14" width="12.00390625" style="18" hidden="1" customWidth="1"/>
    <col min="15" max="15" width="11.25390625" style="18" hidden="1" customWidth="1"/>
    <col min="16" max="16" width="12.00390625" style="18" hidden="1" customWidth="1"/>
    <col min="17" max="17" width="11.25390625" style="18" hidden="1" customWidth="1"/>
    <col min="18" max="18" width="12.00390625" style="18" hidden="1" customWidth="1"/>
    <col min="19" max="19" width="11.25390625" style="18" hidden="1" customWidth="1"/>
    <col min="20" max="20" width="12.00390625" style="18" hidden="1" customWidth="1"/>
    <col min="21" max="21" width="11.25390625" style="18" hidden="1" customWidth="1"/>
    <col min="22" max="22" width="12.00390625" style="18" hidden="1" customWidth="1"/>
    <col min="23" max="23" width="11.25390625" style="18" hidden="1" customWidth="1"/>
    <col min="24" max="24" width="12.00390625" style="18" hidden="1" customWidth="1"/>
    <col min="25" max="25" width="11.25390625" style="18" customWidth="1"/>
    <col min="26" max="16384" width="9.125" style="1" customWidth="1"/>
  </cols>
  <sheetData>
    <row r="1" spans="1:7" s="5" customFormat="1" ht="15.75">
      <c r="A1" s="10"/>
      <c r="B1" s="67"/>
      <c r="C1" s="367" t="s">
        <v>124</v>
      </c>
      <c r="D1" s="367"/>
      <c r="E1" s="367"/>
      <c r="F1" s="367"/>
      <c r="G1" s="367"/>
    </row>
    <row r="2" spans="1:7" s="5" customFormat="1" ht="15.75">
      <c r="A2" s="10"/>
      <c r="B2" s="67"/>
      <c r="C2" s="209" t="s">
        <v>54</v>
      </c>
      <c r="D2" s="209"/>
      <c r="E2" s="209"/>
      <c r="F2" s="209"/>
      <c r="G2" s="209"/>
    </row>
    <row r="3" spans="1:7" s="5" customFormat="1" ht="15.75">
      <c r="A3" s="10"/>
      <c r="B3" s="67"/>
      <c r="C3" s="368" t="s">
        <v>466</v>
      </c>
      <c r="D3" s="368"/>
      <c r="E3" s="368"/>
      <c r="F3" s="368"/>
      <c r="G3" s="368"/>
    </row>
    <row r="4" spans="1:25" s="5" customFormat="1" ht="15.75">
      <c r="A4" s="369" t="s">
        <v>123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</row>
    <row r="5" spans="1:25" s="5" customFormat="1" ht="48" customHeight="1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</row>
    <row r="6" ht="12" customHeight="1"/>
    <row r="7" spans="1:25" s="4" customFormat="1" ht="42.75" customHeight="1">
      <c r="A7" s="53" t="s">
        <v>55</v>
      </c>
      <c r="B7" s="53" t="s">
        <v>432</v>
      </c>
      <c r="C7" s="53" t="s">
        <v>447</v>
      </c>
      <c r="D7" s="53" t="s">
        <v>448</v>
      </c>
      <c r="E7" s="53" t="s">
        <v>449</v>
      </c>
      <c r="F7" s="53" t="s">
        <v>450</v>
      </c>
      <c r="G7" s="99" t="s">
        <v>451</v>
      </c>
      <c r="H7" s="99" t="s">
        <v>405</v>
      </c>
      <c r="I7" s="99" t="s">
        <v>451</v>
      </c>
      <c r="J7" s="99" t="s">
        <v>338</v>
      </c>
      <c r="K7" s="99" t="s">
        <v>451</v>
      </c>
      <c r="L7" s="99" t="s">
        <v>330</v>
      </c>
      <c r="M7" s="99" t="s">
        <v>451</v>
      </c>
      <c r="N7" s="99" t="s">
        <v>98</v>
      </c>
      <c r="O7" s="99" t="s">
        <v>451</v>
      </c>
      <c r="P7" s="99" t="s">
        <v>120</v>
      </c>
      <c r="Q7" s="99" t="s">
        <v>451</v>
      </c>
      <c r="R7" s="99" t="s">
        <v>121</v>
      </c>
      <c r="S7" s="99" t="s">
        <v>451</v>
      </c>
      <c r="T7" s="99" t="s">
        <v>122</v>
      </c>
      <c r="U7" s="99" t="s">
        <v>451</v>
      </c>
      <c r="V7" s="99" t="s">
        <v>313</v>
      </c>
      <c r="W7" s="99" t="s">
        <v>451</v>
      </c>
      <c r="X7" s="99" t="s">
        <v>313</v>
      </c>
      <c r="Y7" s="99" t="s">
        <v>451</v>
      </c>
    </row>
    <row r="8" spans="1:25" ht="12" customHeight="1">
      <c r="A8" s="22">
        <v>1</v>
      </c>
      <c r="B8" s="22">
        <v>2</v>
      </c>
      <c r="C8" s="22">
        <v>2</v>
      </c>
      <c r="D8" s="22">
        <v>3</v>
      </c>
      <c r="E8" s="22">
        <v>4</v>
      </c>
      <c r="F8" s="22">
        <v>5</v>
      </c>
      <c r="G8" s="74">
        <v>7</v>
      </c>
      <c r="H8" s="74">
        <v>7</v>
      </c>
      <c r="I8" s="74">
        <v>7</v>
      </c>
      <c r="J8" s="74">
        <v>7</v>
      </c>
      <c r="K8" s="74">
        <v>7</v>
      </c>
      <c r="L8" s="74">
        <v>7</v>
      </c>
      <c r="M8" s="74">
        <v>7</v>
      </c>
      <c r="N8" s="74">
        <v>7</v>
      </c>
      <c r="O8" s="74">
        <v>7</v>
      </c>
      <c r="P8" s="74">
        <v>7</v>
      </c>
      <c r="Q8" s="74">
        <v>7</v>
      </c>
      <c r="R8" s="74">
        <v>7</v>
      </c>
      <c r="S8" s="74">
        <v>7</v>
      </c>
      <c r="T8" s="74">
        <v>7</v>
      </c>
      <c r="U8" s="74">
        <v>7</v>
      </c>
      <c r="V8" s="74">
        <v>7</v>
      </c>
      <c r="W8" s="74">
        <v>7</v>
      </c>
      <c r="X8" s="74">
        <v>7</v>
      </c>
      <c r="Y8" s="74">
        <v>6</v>
      </c>
    </row>
    <row r="9" spans="1:25" s="12" customFormat="1" ht="15" customHeight="1">
      <c r="A9" s="29" t="s">
        <v>60</v>
      </c>
      <c r="B9" s="68" t="s">
        <v>407</v>
      </c>
      <c r="C9" s="30" t="s">
        <v>46</v>
      </c>
      <c r="D9" s="30"/>
      <c r="E9" s="31"/>
      <c r="F9" s="30"/>
      <c r="G9" s="54">
        <f aca="true" t="shared" si="0" ref="G9:S9">G10+G18+G26+G51</f>
        <v>9818.760000000002</v>
      </c>
      <c r="H9" s="54">
        <f t="shared" si="0"/>
        <v>20</v>
      </c>
      <c r="I9" s="54">
        <f t="shared" si="0"/>
        <v>9838.760000000002</v>
      </c>
      <c r="J9" s="54">
        <f t="shared" si="0"/>
        <v>0</v>
      </c>
      <c r="K9" s="215">
        <f t="shared" si="0"/>
        <v>9838.760000000002</v>
      </c>
      <c r="L9" s="54">
        <f t="shared" si="0"/>
        <v>-50</v>
      </c>
      <c r="M9" s="215">
        <f t="shared" si="0"/>
        <v>9788.760000000002</v>
      </c>
      <c r="N9" s="227">
        <f t="shared" si="0"/>
        <v>402.47952999999995</v>
      </c>
      <c r="O9" s="227">
        <f t="shared" si="0"/>
        <v>10191.23953</v>
      </c>
      <c r="P9" s="227">
        <f t="shared" si="0"/>
        <v>1154.5107600000001</v>
      </c>
      <c r="Q9" s="227">
        <f t="shared" si="0"/>
        <v>11345.75029</v>
      </c>
      <c r="R9" s="227">
        <f t="shared" si="0"/>
        <v>-29.28</v>
      </c>
      <c r="S9" s="227">
        <f t="shared" si="0"/>
        <v>11316.470290000001</v>
      </c>
      <c r="T9" s="227">
        <f aca="true" t="shared" si="1" ref="T9:Y9">T10+T18+T26+T51</f>
        <v>0</v>
      </c>
      <c r="U9" s="227">
        <f t="shared" si="1"/>
        <v>11316.470290000001</v>
      </c>
      <c r="V9" s="227">
        <f t="shared" si="1"/>
        <v>-125</v>
      </c>
      <c r="W9" s="227">
        <f t="shared" si="1"/>
        <v>11191.470290000001</v>
      </c>
      <c r="X9" s="227">
        <f t="shared" si="1"/>
        <v>274</v>
      </c>
      <c r="Y9" s="227">
        <f t="shared" si="1"/>
        <v>11465.470290000001</v>
      </c>
    </row>
    <row r="10" spans="1:25" s="13" customFormat="1" ht="27" customHeight="1">
      <c r="A10" s="100" t="s">
        <v>43</v>
      </c>
      <c r="B10" s="68" t="s">
        <v>407</v>
      </c>
      <c r="C10" s="101" t="s">
        <v>46</v>
      </c>
      <c r="D10" s="101" t="s">
        <v>47</v>
      </c>
      <c r="E10" s="102"/>
      <c r="F10" s="103"/>
      <c r="G10" s="104">
        <f aca="true" t="shared" si="2" ref="G10:X14">G11</f>
        <v>998.4100000000001</v>
      </c>
      <c r="H10" s="104">
        <f t="shared" si="2"/>
        <v>0</v>
      </c>
      <c r="I10" s="104">
        <f t="shared" si="2"/>
        <v>998.4100000000001</v>
      </c>
      <c r="J10" s="104">
        <f t="shared" si="2"/>
        <v>0</v>
      </c>
      <c r="K10" s="216">
        <f t="shared" si="2"/>
        <v>998.4100000000001</v>
      </c>
      <c r="L10" s="104">
        <f t="shared" si="2"/>
        <v>-38</v>
      </c>
      <c r="M10" s="216">
        <f t="shared" si="2"/>
        <v>960.4100000000001</v>
      </c>
      <c r="N10" s="104">
        <f t="shared" si="2"/>
        <v>0</v>
      </c>
      <c r="O10" s="216">
        <f t="shared" si="2"/>
        <v>960.4100000000001</v>
      </c>
      <c r="P10" s="104">
        <f t="shared" si="2"/>
        <v>0</v>
      </c>
      <c r="Q10" s="216">
        <f t="shared" si="2"/>
        <v>960.4100000000001</v>
      </c>
      <c r="R10" s="104">
        <f t="shared" si="2"/>
        <v>0</v>
      </c>
      <c r="S10" s="216">
        <f t="shared" si="2"/>
        <v>960.4100000000001</v>
      </c>
      <c r="T10" s="104">
        <f t="shared" si="2"/>
        <v>0</v>
      </c>
      <c r="U10" s="216">
        <f t="shared" si="2"/>
        <v>960.4100000000001</v>
      </c>
      <c r="V10" s="104">
        <f t="shared" si="2"/>
        <v>-33</v>
      </c>
      <c r="W10" s="216">
        <f t="shared" si="2"/>
        <v>927.4100000000001</v>
      </c>
      <c r="X10" s="104">
        <f t="shared" si="2"/>
        <v>0</v>
      </c>
      <c r="Y10" s="216">
        <f aca="true" t="shared" si="3" ref="V10:Y14">Y11</f>
        <v>927.4100000000001</v>
      </c>
    </row>
    <row r="11" spans="1:25" s="5" customFormat="1" ht="30" customHeight="1">
      <c r="A11" s="105" t="s">
        <v>452</v>
      </c>
      <c r="B11" s="106" t="s">
        <v>407</v>
      </c>
      <c r="C11" s="107" t="s">
        <v>46</v>
      </c>
      <c r="D11" s="107" t="s">
        <v>47</v>
      </c>
      <c r="E11" s="108" t="s">
        <v>367</v>
      </c>
      <c r="F11" s="109"/>
      <c r="G11" s="110">
        <f t="shared" si="2"/>
        <v>998.4100000000001</v>
      </c>
      <c r="H11" s="110">
        <f t="shared" si="2"/>
        <v>0</v>
      </c>
      <c r="I11" s="110">
        <f t="shared" si="2"/>
        <v>998.4100000000001</v>
      </c>
      <c r="J11" s="110">
        <f t="shared" si="2"/>
        <v>0</v>
      </c>
      <c r="K11" s="217">
        <f t="shared" si="2"/>
        <v>998.4100000000001</v>
      </c>
      <c r="L11" s="110">
        <f t="shared" si="2"/>
        <v>-38</v>
      </c>
      <c r="M11" s="217">
        <f t="shared" si="2"/>
        <v>960.4100000000001</v>
      </c>
      <c r="N11" s="110">
        <f t="shared" si="2"/>
        <v>0</v>
      </c>
      <c r="O11" s="217">
        <f t="shared" si="2"/>
        <v>960.4100000000001</v>
      </c>
      <c r="P11" s="110">
        <f t="shared" si="2"/>
        <v>0</v>
      </c>
      <c r="Q11" s="217">
        <f t="shared" si="2"/>
        <v>960.4100000000001</v>
      </c>
      <c r="R11" s="110">
        <f t="shared" si="2"/>
        <v>0</v>
      </c>
      <c r="S11" s="217">
        <f t="shared" si="2"/>
        <v>960.4100000000001</v>
      </c>
      <c r="T11" s="110">
        <f t="shared" si="2"/>
        <v>0</v>
      </c>
      <c r="U11" s="217">
        <f t="shared" si="2"/>
        <v>960.4100000000001</v>
      </c>
      <c r="V11" s="110">
        <f t="shared" si="3"/>
        <v>-33</v>
      </c>
      <c r="W11" s="217">
        <f t="shared" si="3"/>
        <v>927.4100000000001</v>
      </c>
      <c r="X11" s="110">
        <f t="shared" si="3"/>
        <v>0</v>
      </c>
      <c r="Y11" s="217">
        <f t="shared" si="3"/>
        <v>927.4100000000001</v>
      </c>
    </row>
    <row r="12" spans="1:25" s="5" customFormat="1" ht="15" customHeight="1">
      <c r="A12" s="111" t="s">
        <v>414</v>
      </c>
      <c r="B12" s="77" t="s">
        <v>407</v>
      </c>
      <c r="C12" s="112" t="s">
        <v>46</v>
      </c>
      <c r="D12" s="112" t="s">
        <v>47</v>
      </c>
      <c r="E12" s="81" t="s">
        <v>368</v>
      </c>
      <c r="F12" s="112"/>
      <c r="G12" s="113">
        <f t="shared" si="2"/>
        <v>998.4100000000001</v>
      </c>
      <c r="H12" s="113">
        <f t="shared" si="2"/>
        <v>0</v>
      </c>
      <c r="I12" s="113">
        <f t="shared" si="2"/>
        <v>998.4100000000001</v>
      </c>
      <c r="J12" s="113">
        <f t="shared" si="2"/>
        <v>0</v>
      </c>
      <c r="K12" s="218">
        <f t="shared" si="2"/>
        <v>998.4100000000001</v>
      </c>
      <c r="L12" s="113">
        <f t="shared" si="2"/>
        <v>-38</v>
      </c>
      <c r="M12" s="218">
        <f t="shared" si="2"/>
        <v>960.4100000000001</v>
      </c>
      <c r="N12" s="113">
        <f t="shared" si="2"/>
        <v>0</v>
      </c>
      <c r="O12" s="218">
        <f t="shared" si="2"/>
        <v>960.4100000000001</v>
      </c>
      <c r="P12" s="113">
        <f t="shared" si="2"/>
        <v>0</v>
      </c>
      <c r="Q12" s="218">
        <f t="shared" si="2"/>
        <v>960.4100000000001</v>
      </c>
      <c r="R12" s="113">
        <f t="shared" si="2"/>
        <v>0</v>
      </c>
      <c r="S12" s="218">
        <f t="shared" si="2"/>
        <v>960.4100000000001</v>
      </c>
      <c r="T12" s="113">
        <f t="shared" si="2"/>
        <v>0</v>
      </c>
      <c r="U12" s="218">
        <f t="shared" si="2"/>
        <v>960.4100000000001</v>
      </c>
      <c r="V12" s="113">
        <f t="shared" si="3"/>
        <v>-33</v>
      </c>
      <c r="W12" s="218">
        <f t="shared" si="3"/>
        <v>927.4100000000001</v>
      </c>
      <c r="X12" s="113">
        <f t="shared" si="3"/>
        <v>0</v>
      </c>
      <c r="Y12" s="218">
        <f t="shared" si="3"/>
        <v>927.4100000000001</v>
      </c>
    </row>
    <row r="13" spans="1:25" s="5" customFormat="1" ht="27.75" customHeight="1">
      <c r="A13" s="33" t="s">
        <v>415</v>
      </c>
      <c r="B13" s="69" t="s">
        <v>407</v>
      </c>
      <c r="C13" s="45" t="s">
        <v>46</v>
      </c>
      <c r="D13" s="45" t="s">
        <v>47</v>
      </c>
      <c r="E13" s="42" t="s">
        <v>369</v>
      </c>
      <c r="F13" s="32"/>
      <c r="G13" s="55">
        <f t="shared" si="2"/>
        <v>998.4100000000001</v>
      </c>
      <c r="H13" s="55">
        <f t="shared" si="2"/>
        <v>0</v>
      </c>
      <c r="I13" s="55">
        <f t="shared" si="2"/>
        <v>998.4100000000001</v>
      </c>
      <c r="J13" s="55">
        <f t="shared" si="2"/>
        <v>0</v>
      </c>
      <c r="K13" s="219">
        <f t="shared" si="2"/>
        <v>998.4100000000001</v>
      </c>
      <c r="L13" s="55">
        <f t="shared" si="2"/>
        <v>-38</v>
      </c>
      <c r="M13" s="219">
        <f t="shared" si="2"/>
        <v>960.4100000000001</v>
      </c>
      <c r="N13" s="55">
        <f t="shared" si="2"/>
        <v>0</v>
      </c>
      <c r="O13" s="219">
        <f t="shared" si="2"/>
        <v>960.4100000000001</v>
      </c>
      <c r="P13" s="55">
        <f t="shared" si="2"/>
        <v>0</v>
      </c>
      <c r="Q13" s="219">
        <f t="shared" si="2"/>
        <v>960.4100000000001</v>
      </c>
      <c r="R13" s="55">
        <f t="shared" si="2"/>
        <v>0</v>
      </c>
      <c r="S13" s="219">
        <f t="shared" si="2"/>
        <v>960.4100000000001</v>
      </c>
      <c r="T13" s="55">
        <f t="shared" si="2"/>
        <v>0</v>
      </c>
      <c r="U13" s="219">
        <f t="shared" si="2"/>
        <v>960.4100000000001</v>
      </c>
      <c r="V13" s="55">
        <f t="shared" si="3"/>
        <v>-33</v>
      </c>
      <c r="W13" s="219">
        <f t="shared" si="3"/>
        <v>927.4100000000001</v>
      </c>
      <c r="X13" s="55">
        <f t="shared" si="3"/>
        <v>0</v>
      </c>
      <c r="Y13" s="219">
        <f t="shared" si="3"/>
        <v>927.4100000000001</v>
      </c>
    </row>
    <row r="14" spans="1:25" s="5" customFormat="1" ht="45.75" customHeight="1">
      <c r="A14" s="114" t="s">
        <v>453</v>
      </c>
      <c r="B14" s="69" t="s">
        <v>407</v>
      </c>
      <c r="C14" s="45" t="s">
        <v>46</v>
      </c>
      <c r="D14" s="45" t="s">
        <v>47</v>
      </c>
      <c r="E14" s="42" t="s">
        <v>369</v>
      </c>
      <c r="F14" s="45" t="s">
        <v>341</v>
      </c>
      <c r="G14" s="55">
        <f t="shared" si="2"/>
        <v>998.4100000000001</v>
      </c>
      <c r="H14" s="55">
        <f t="shared" si="2"/>
        <v>0</v>
      </c>
      <c r="I14" s="55">
        <f t="shared" si="2"/>
        <v>998.4100000000001</v>
      </c>
      <c r="J14" s="55">
        <f t="shared" si="2"/>
        <v>0</v>
      </c>
      <c r="K14" s="219">
        <f t="shared" si="2"/>
        <v>998.4100000000001</v>
      </c>
      <c r="L14" s="55">
        <f t="shared" si="2"/>
        <v>-38</v>
      </c>
      <c r="M14" s="219">
        <f t="shared" si="2"/>
        <v>960.4100000000001</v>
      </c>
      <c r="N14" s="55">
        <f t="shared" si="2"/>
        <v>0</v>
      </c>
      <c r="O14" s="219">
        <f t="shared" si="2"/>
        <v>960.4100000000001</v>
      </c>
      <c r="P14" s="55">
        <f t="shared" si="2"/>
        <v>0</v>
      </c>
      <c r="Q14" s="219">
        <f t="shared" si="2"/>
        <v>960.4100000000001</v>
      </c>
      <c r="R14" s="55">
        <f t="shared" si="2"/>
        <v>0</v>
      </c>
      <c r="S14" s="219">
        <f t="shared" si="2"/>
        <v>960.4100000000001</v>
      </c>
      <c r="T14" s="55">
        <f t="shared" si="2"/>
        <v>0</v>
      </c>
      <c r="U14" s="219">
        <f t="shared" si="2"/>
        <v>960.4100000000001</v>
      </c>
      <c r="V14" s="55">
        <f t="shared" si="3"/>
        <v>-33</v>
      </c>
      <c r="W14" s="219">
        <f t="shared" si="3"/>
        <v>927.4100000000001</v>
      </c>
      <c r="X14" s="55">
        <f t="shared" si="3"/>
        <v>0</v>
      </c>
      <c r="Y14" s="219">
        <f t="shared" si="3"/>
        <v>927.4100000000001</v>
      </c>
    </row>
    <row r="15" spans="1:25" s="5" customFormat="1" ht="17.25" customHeight="1">
      <c r="A15" s="114" t="s">
        <v>454</v>
      </c>
      <c r="B15" s="69" t="s">
        <v>407</v>
      </c>
      <c r="C15" s="45" t="s">
        <v>46</v>
      </c>
      <c r="D15" s="45" t="s">
        <v>47</v>
      </c>
      <c r="E15" s="42" t="s">
        <v>369</v>
      </c>
      <c r="F15" s="32" t="s">
        <v>337</v>
      </c>
      <c r="G15" s="55">
        <f aca="true" t="shared" si="4" ref="G15:S15">G16+G17</f>
        <v>998.4100000000001</v>
      </c>
      <c r="H15" s="55">
        <f t="shared" si="4"/>
        <v>0</v>
      </c>
      <c r="I15" s="55">
        <f t="shared" si="4"/>
        <v>998.4100000000001</v>
      </c>
      <c r="J15" s="55">
        <f t="shared" si="4"/>
        <v>0</v>
      </c>
      <c r="K15" s="219">
        <f t="shared" si="4"/>
        <v>998.4100000000001</v>
      </c>
      <c r="L15" s="55">
        <f t="shared" si="4"/>
        <v>-38</v>
      </c>
      <c r="M15" s="219">
        <f t="shared" si="4"/>
        <v>960.4100000000001</v>
      </c>
      <c r="N15" s="55">
        <f t="shared" si="4"/>
        <v>0</v>
      </c>
      <c r="O15" s="219">
        <f t="shared" si="4"/>
        <v>960.4100000000001</v>
      </c>
      <c r="P15" s="55">
        <f t="shared" si="4"/>
        <v>0</v>
      </c>
      <c r="Q15" s="219">
        <f t="shared" si="4"/>
        <v>960.4100000000001</v>
      </c>
      <c r="R15" s="55">
        <f t="shared" si="4"/>
        <v>0</v>
      </c>
      <c r="S15" s="219">
        <f t="shared" si="4"/>
        <v>960.4100000000001</v>
      </c>
      <c r="T15" s="55">
        <f aca="true" t="shared" si="5" ref="T15:Y15">T16+T17</f>
        <v>0</v>
      </c>
      <c r="U15" s="219">
        <f t="shared" si="5"/>
        <v>960.4100000000001</v>
      </c>
      <c r="V15" s="55">
        <f t="shared" si="5"/>
        <v>-33</v>
      </c>
      <c r="W15" s="219">
        <f t="shared" si="5"/>
        <v>927.4100000000001</v>
      </c>
      <c r="X15" s="55">
        <f t="shared" si="5"/>
        <v>0</v>
      </c>
      <c r="Y15" s="219">
        <f t="shared" si="5"/>
        <v>927.4100000000001</v>
      </c>
    </row>
    <row r="16" spans="1:25" s="5" customFormat="1" ht="15.75" hidden="1">
      <c r="A16" s="115" t="s">
        <v>416</v>
      </c>
      <c r="B16" s="69" t="s">
        <v>407</v>
      </c>
      <c r="C16" s="117" t="s">
        <v>46</v>
      </c>
      <c r="D16" s="117" t="s">
        <v>47</v>
      </c>
      <c r="E16" s="118" t="s">
        <v>369</v>
      </c>
      <c r="F16" s="117">
        <v>121</v>
      </c>
      <c r="G16" s="56">
        <v>766.83</v>
      </c>
      <c r="H16" s="56"/>
      <c r="I16" s="56">
        <f>G16+H16</f>
        <v>766.83</v>
      </c>
      <c r="J16" s="56"/>
      <c r="K16" s="220">
        <f>I16+J16</f>
        <v>766.83</v>
      </c>
      <c r="L16" s="56">
        <v>-76</v>
      </c>
      <c r="M16" s="220">
        <f>K16+L16</f>
        <v>690.83</v>
      </c>
      <c r="N16" s="56"/>
      <c r="O16" s="220">
        <f>M16+N16</f>
        <v>690.83</v>
      </c>
      <c r="P16" s="56"/>
      <c r="Q16" s="220">
        <f>O16+P16</f>
        <v>690.83</v>
      </c>
      <c r="R16" s="56"/>
      <c r="S16" s="220">
        <f>Q16+R16</f>
        <v>690.83</v>
      </c>
      <c r="T16" s="56"/>
      <c r="U16" s="220">
        <f>S16+T16</f>
        <v>690.83</v>
      </c>
      <c r="V16" s="56"/>
      <c r="W16" s="220">
        <f>U16+V16</f>
        <v>690.83</v>
      </c>
      <c r="X16" s="56">
        <v>6</v>
      </c>
      <c r="Y16" s="220">
        <f>W16+X16</f>
        <v>696.83</v>
      </c>
    </row>
    <row r="17" spans="1:25" s="5" customFormat="1" ht="38.25" hidden="1">
      <c r="A17" s="115" t="s">
        <v>418</v>
      </c>
      <c r="B17" s="69" t="s">
        <v>407</v>
      </c>
      <c r="C17" s="117" t="s">
        <v>46</v>
      </c>
      <c r="D17" s="117" t="s">
        <v>47</v>
      </c>
      <c r="E17" s="118" t="s">
        <v>369</v>
      </c>
      <c r="F17" s="117" t="s">
        <v>419</v>
      </c>
      <c r="G17" s="56">
        <v>231.58</v>
      </c>
      <c r="H17" s="56"/>
      <c r="I17" s="56">
        <f>G17+H17</f>
        <v>231.58</v>
      </c>
      <c r="J17" s="56"/>
      <c r="K17" s="220">
        <f>I17+J17</f>
        <v>231.58</v>
      </c>
      <c r="L17" s="56">
        <v>38</v>
      </c>
      <c r="M17" s="220">
        <f>K17+L17</f>
        <v>269.58000000000004</v>
      </c>
      <c r="N17" s="56"/>
      <c r="O17" s="220">
        <f>M17+N17</f>
        <v>269.58000000000004</v>
      </c>
      <c r="P17" s="56"/>
      <c r="Q17" s="220">
        <f>O17+P17</f>
        <v>269.58000000000004</v>
      </c>
      <c r="R17" s="56"/>
      <c r="S17" s="220">
        <f>Q17+R17</f>
        <v>269.58000000000004</v>
      </c>
      <c r="T17" s="56"/>
      <c r="U17" s="220">
        <f>S17+T17</f>
        <v>269.58000000000004</v>
      </c>
      <c r="V17" s="56">
        <v>-33</v>
      </c>
      <c r="W17" s="220">
        <f>U17+V17</f>
        <v>236.58000000000004</v>
      </c>
      <c r="X17" s="56">
        <v>-6</v>
      </c>
      <c r="Y17" s="220">
        <f>W17+X17</f>
        <v>230.58000000000004</v>
      </c>
    </row>
    <row r="18" spans="1:25" s="13" customFormat="1" ht="42" customHeight="1">
      <c r="A18" s="100" t="s">
        <v>68</v>
      </c>
      <c r="B18" s="69" t="s">
        <v>407</v>
      </c>
      <c r="C18" s="64" t="s">
        <v>46</v>
      </c>
      <c r="D18" s="64" t="s">
        <v>49</v>
      </c>
      <c r="E18" s="119"/>
      <c r="F18" s="64"/>
      <c r="G18" s="65">
        <f aca="true" t="shared" si="6" ref="G18:X22">G19</f>
        <v>799.37</v>
      </c>
      <c r="H18" s="65">
        <f t="shared" si="6"/>
        <v>0</v>
      </c>
      <c r="I18" s="65">
        <f t="shared" si="6"/>
        <v>799.37</v>
      </c>
      <c r="J18" s="65">
        <f t="shared" si="6"/>
        <v>0</v>
      </c>
      <c r="K18" s="124">
        <f t="shared" si="6"/>
        <v>799.37</v>
      </c>
      <c r="L18" s="65">
        <f t="shared" si="6"/>
        <v>48</v>
      </c>
      <c r="M18" s="124">
        <f t="shared" si="6"/>
        <v>847.37</v>
      </c>
      <c r="N18" s="65">
        <f t="shared" si="6"/>
        <v>0</v>
      </c>
      <c r="O18" s="124">
        <f t="shared" si="6"/>
        <v>847.37</v>
      </c>
      <c r="P18" s="65">
        <f t="shared" si="6"/>
        <v>0</v>
      </c>
      <c r="Q18" s="124">
        <f t="shared" si="6"/>
        <v>847.37</v>
      </c>
      <c r="R18" s="65">
        <f t="shared" si="6"/>
        <v>0</v>
      </c>
      <c r="S18" s="124">
        <f t="shared" si="6"/>
        <v>847.37</v>
      </c>
      <c r="T18" s="65">
        <f t="shared" si="6"/>
        <v>0</v>
      </c>
      <c r="U18" s="124">
        <f t="shared" si="6"/>
        <v>847.37</v>
      </c>
      <c r="V18" s="65">
        <f t="shared" si="6"/>
        <v>45</v>
      </c>
      <c r="W18" s="124">
        <f t="shared" si="6"/>
        <v>892.37</v>
      </c>
      <c r="X18" s="65">
        <f t="shared" si="6"/>
        <v>0</v>
      </c>
      <c r="Y18" s="124">
        <f aca="true" t="shared" si="7" ref="V18:Y22">Y19</f>
        <v>892.37</v>
      </c>
    </row>
    <row r="19" spans="1:25" s="5" customFormat="1" ht="27" customHeight="1">
      <c r="A19" s="105" t="s">
        <v>420</v>
      </c>
      <c r="B19" s="69" t="s">
        <v>407</v>
      </c>
      <c r="C19" s="92" t="s">
        <v>46</v>
      </c>
      <c r="D19" s="92" t="s">
        <v>49</v>
      </c>
      <c r="E19" s="108" t="s">
        <v>370</v>
      </c>
      <c r="F19" s="92"/>
      <c r="G19" s="93">
        <f t="shared" si="6"/>
        <v>799.37</v>
      </c>
      <c r="H19" s="93">
        <f t="shared" si="6"/>
        <v>0</v>
      </c>
      <c r="I19" s="93">
        <f t="shared" si="6"/>
        <v>799.37</v>
      </c>
      <c r="J19" s="93">
        <f t="shared" si="6"/>
        <v>0</v>
      </c>
      <c r="K19" s="126">
        <f t="shared" si="6"/>
        <v>799.37</v>
      </c>
      <c r="L19" s="93">
        <f t="shared" si="6"/>
        <v>48</v>
      </c>
      <c r="M19" s="126">
        <f t="shared" si="6"/>
        <v>847.37</v>
      </c>
      <c r="N19" s="93">
        <f t="shared" si="6"/>
        <v>0</v>
      </c>
      <c r="O19" s="126">
        <f t="shared" si="6"/>
        <v>847.37</v>
      </c>
      <c r="P19" s="93">
        <f t="shared" si="6"/>
        <v>0</v>
      </c>
      <c r="Q19" s="126">
        <f t="shared" si="6"/>
        <v>847.37</v>
      </c>
      <c r="R19" s="93">
        <f t="shared" si="6"/>
        <v>0</v>
      </c>
      <c r="S19" s="126">
        <f t="shared" si="6"/>
        <v>847.37</v>
      </c>
      <c r="T19" s="93">
        <f t="shared" si="6"/>
        <v>0</v>
      </c>
      <c r="U19" s="126">
        <f t="shared" si="6"/>
        <v>847.37</v>
      </c>
      <c r="V19" s="93">
        <f t="shared" si="7"/>
        <v>45</v>
      </c>
      <c r="W19" s="126">
        <f t="shared" si="7"/>
        <v>892.37</v>
      </c>
      <c r="X19" s="93">
        <f t="shared" si="7"/>
        <v>0</v>
      </c>
      <c r="Y19" s="126">
        <f t="shared" si="7"/>
        <v>892.37</v>
      </c>
    </row>
    <row r="20" spans="1:25" s="5" customFormat="1" ht="15" customHeight="1">
      <c r="A20" s="120" t="s">
        <v>455</v>
      </c>
      <c r="B20" s="69" t="s">
        <v>407</v>
      </c>
      <c r="C20" s="78" t="s">
        <v>46</v>
      </c>
      <c r="D20" s="78" t="s">
        <v>49</v>
      </c>
      <c r="E20" s="81" t="s">
        <v>371</v>
      </c>
      <c r="F20" s="121"/>
      <c r="G20" s="91">
        <f t="shared" si="6"/>
        <v>799.37</v>
      </c>
      <c r="H20" s="91">
        <f t="shared" si="6"/>
        <v>0</v>
      </c>
      <c r="I20" s="91">
        <f t="shared" si="6"/>
        <v>799.37</v>
      </c>
      <c r="J20" s="91">
        <f t="shared" si="6"/>
        <v>0</v>
      </c>
      <c r="K20" s="94">
        <f t="shared" si="6"/>
        <v>799.37</v>
      </c>
      <c r="L20" s="91">
        <f t="shared" si="6"/>
        <v>48</v>
      </c>
      <c r="M20" s="94">
        <f t="shared" si="6"/>
        <v>847.37</v>
      </c>
      <c r="N20" s="91">
        <f t="shared" si="6"/>
        <v>0</v>
      </c>
      <c r="O20" s="94">
        <f t="shared" si="6"/>
        <v>847.37</v>
      </c>
      <c r="P20" s="91">
        <f t="shared" si="6"/>
        <v>0</v>
      </c>
      <c r="Q20" s="94">
        <f t="shared" si="6"/>
        <v>847.37</v>
      </c>
      <c r="R20" s="91">
        <f t="shared" si="6"/>
        <v>0</v>
      </c>
      <c r="S20" s="94">
        <f t="shared" si="6"/>
        <v>847.37</v>
      </c>
      <c r="T20" s="91">
        <f t="shared" si="6"/>
        <v>0</v>
      </c>
      <c r="U20" s="94">
        <f t="shared" si="6"/>
        <v>847.37</v>
      </c>
      <c r="V20" s="91">
        <f t="shared" si="7"/>
        <v>45</v>
      </c>
      <c r="W20" s="94">
        <f t="shared" si="7"/>
        <v>892.37</v>
      </c>
      <c r="X20" s="91">
        <f t="shared" si="7"/>
        <v>0</v>
      </c>
      <c r="Y20" s="94">
        <f t="shared" si="7"/>
        <v>892.37</v>
      </c>
    </row>
    <row r="21" spans="1:25" s="5" customFormat="1" ht="25.5" customHeight="1">
      <c r="A21" s="33" t="s">
        <v>415</v>
      </c>
      <c r="B21" s="69" t="s">
        <v>407</v>
      </c>
      <c r="C21" s="34" t="s">
        <v>46</v>
      </c>
      <c r="D21" s="34" t="s">
        <v>49</v>
      </c>
      <c r="E21" s="42" t="s">
        <v>372</v>
      </c>
      <c r="F21" s="35"/>
      <c r="G21" s="55">
        <f t="shared" si="6"/>
        <v>799.37</v>
      </c>
      <c r="H21" s="55">
        <f t="shared" si="6"/>
        <v>0</v>
      </c>
      <c r="I21" s="55">
        <f t="shared" si="6"/>
        <v>799.37</v>
      </c>
      <c r="J21" s="55">
        <f t="shared" si="6"/>
        <v>0</v>
      </c>
      <c r="K21" s="219">
        <f t="shared" si="6"/>
        <v>799.37</v>
      </c>
      <c r="L21" s="55">
        <f t="shared" si="6"/>
        <v>48</v>
      </c>
      <c r="M21" s="219">
        <f t="shared" si="6"/>
        <v>847.37</v>
      </c>
      <c r="N21" s="55">
        <f t="shared" si="6"/>
        <v>0</v>
      </c>
      <c r="O21" s="219">
        <f t="shared" si="6"/>
        <v>847.37</v>
      </c>
      <c r="P21" s="55">
        <f t="shared" si="6"/>
        <v>0</v>
      </c>
      <c r="Q21" s="219">
        <f t="shared" si="6"/>
        <v>847.37</v>
      </c>
      <c r="R21" s="55">
        <f t="shared" si="6"/>
        <v>0</v>
      </c>
      <c r="S21" s="219">
        <f t="shared" si="6"/>
        <v>847.37</v>
      </c>
      <c r="T21" s="55">
        <f t="shared" si="6"/>
        <v>0</v>
      </c>
      <c r="U21" s="219">
        <f t="shared" si="6"/>
        <v>847.37</v>
      </c>
      <c r="V21" s="55">
        <f t="shared" si="7"/>
        <v>45</v>
      </c>
      <c r="W21" s="219">
        <f t="shared" si="7"/>
        <v>892.37</v>
      </c>
      <c r="X21" s="55">
        <f t="shared" si="7"/>
        <v>0</v>
      </c>
      <c r="Y21" s="219">
        <f t="shared" si="7"/>
        <v>892.37</v>
      </c>
    </row>
    <row r="22" spans="1:25" s="5" customFormat="1" ht="51.75" customHeight="1">
      <c r="A22" s="114" t="s">
        <v>453</v>
      </c>
      <c r="B22" s="69" t="s">
        <v>407</v>
      </c>
      <c r="C22" s="34" t="s">
        <v>46</v>
      </c>
      <c r="D22" s="34" t="s">
        <v>49</v>
      </c>
      <c r="E22" s="42" t="s">
        <v>372</v>
      </c>
      <c r="F22" s="35" t="s">
        <v>341</v>
      </c>
      <c r="G22" s="55">
        <f t="shared" si="6"/>
        <v>799.37</v>
      </c>
      <c r="H22" s="55">
        <f t="shared" si="6"/>
        <v>0</v>
      </c>
      <c r="I22" s="55">
        <f t="shared" si="6"/>
        <v>799.37</v>
      </c>
      <c r="J22" s="55">
        <f t="shared" si="6"/>
        <v>0</v>
      </c>
      <c r="K22" s="219">
        <f t="shared" si="6"/>
        <v>799.37</v>
      </c>
      <c r="L22" s="55">
        <f t="shared" si="6"/>
        <v>48</v>
      </c>
      <c r="M22" s="219">
        <f t="shared" si="6"/>
        <v>847.37</v>
      </c>
      <c r="N22" s="55">
        <f t="shared" si="6"/>
        <v>0</v>
      </c>
      <c r="O22" s="219">
        <f t="shared" si="6"/>
        <v>847.37</v>
      </c>
      <c r="P22" s="55">
        <f t="shared" si="6"/>
        <v>0</v>
      </c>
      <c r="Q22" s="219">
        <f t="shared" si="6"/>
        <v>847.37</v>
      </c>
      <c r="R22" s="55">
        <f t="shared" si="6"/>
        <v>0</v>
      </c>
      <c r="S22" s="219">
        <f t="shared" si="6"/>
        <v>847.37</v>
      </c>
      <c r="T22" s="55">
        <f t="shared" si="6"/>
        <v>0</v>
      </c>
      <c r="U22" s="219">
        <f t="shared" si="6"/>
        <v>847.37</v>
      </c>
      <c r="V22" s="55">
        <f t="shared" si="7"/>
        <v>45</v>
      </c>
      <c r="W22" s="219">
        <f t="shared" si="7"/>
        <v>892.37</v>
      </c>
      <c r="X22" s="55">
        <f t="shared" si="7"/>
        <v>0</v>
      </c>
      <c r="Y22" s="219">
        <f t="shared" si="7"/>
        <v>892.37</v>
      </c>
    </row>
    <row r="23" spans="1:25" s="5" customFormat="1" ht="17.25" customHeight="1">
      <c r="A23" s="114" t="s">
        <v>454</v>
      </c>
      <c r="B23" s="69" t="s">
        <v>407</v>
      </c>
      <c r="C23" s="34" t="s">
        <v>46</v>
      </c>
      <c r="D23" s="34" t="s">
        <v>49</v>
      </c>
      <c r="E23" s="42" t="s">
        <v>372</v>
      </c>
      <c r="F23" s="35" t="s">
        <v>337</v>
      </c>
      <c r="G23" s="55">
        <f aca="true" t="shared" si="8" ref="G23:S23">G24+G25</f>
        <v>799.37</v>
      </c>
      <c r="H23" s="55">
        <f t="shared" si="8"/>
        <v>0</v>
      </c>
      <c r="I23" s="55">
        <f t="shared" si="8"/>
        <v>799.37</v>
      </c>
      <c r="J23" s="55">
        <f t="shared" si="8"/>
        <v>0</v>
      </c>
      <c r="K23" s="219">
        <f t="shared" si="8"/>
        <v>799.37</v>
      </c>
      <c r="L23" s="55">
        <f t="shared" si="8"/>
        <v>48</v>
      </c>
      <c r="M23" s="219">
        <f t="shared" si="8"/>
        <v>847.37</v>
      </c>
      <c r="N23" s="55">
        <f t="shared" si="8"/>
        <v>0</v>
      </c>
      <c r="O23" s="219">
        <f t="shared" si="8"/>
        <v>847.37</v>
      </c>
      <c r="P23" s="55">
        <f t="shared" si="8"/>
        <v>0</v>
      </c>
      <c r="Q23" s="219">
        <f t="shared" si="8"/>
        <v>847.37</v>
      </c>
      <c r="R23" s="55">
        <f t="shared" si="8"/>
        <v>0</v>
      </c>
      <c r="S23" s="219">
        <f t="shared" si="8"/>
        <v>847.37</v>
      </c>
      <c r="T23" s="55">
        <f aca="true" t="shared" si="9" ref="T23:Y23">T24+T25</f>
        <v>0</v>
      </c>
      <c r="U23" s="219">
        <f t="shared" si="9"/>
        <v>847.37</v>
      </c>
      <c r="V23" s="55">
        <f t="shared" si="9"/>
        <v>45</v>
      </c>
      <c r="W23" s="219">
        <f t="shared" si="9"/>
        <v>892.37</v>
      </c>
      <c r="X23" s="55">
        <f t="shared" si="9"/>
        <v>0</v>
      </c>
      <c r="Y23" s="219">
        <f t="shared" si="9"/>
        <v>892.37</v>
      </c>
    </row>
    <row r="24" spans="1:25" s="5" customFormat="1" ht="15.75" hidden="1">
      <c r="A24" s="115" t="s">
        <v>416</v>
      </c>
      <c r="B24" s="69" t="s">
        <v>407</v>
      </c>
      <c r="C24" s="117" t="s">
        <v>46</v>
      </c>
      <c r="D24" s="117" t="s">
        <v>49</v>
      </c>
      <c r="E24" s="118" t="s">
        <v>372</v>
      </c>
      <c r="F24" s="117">
        <v>121</v>
      </c>
      <c r="G24" s="56">
        <v>613.95</v>
      </c>
      <c r="H24" s="56"/>
      <c r="I24" s="56">
        <f>G24+H24</f>
        <v>613.95</v>
      </c>
      <c r="J24" s="56"/>
      <c r="K24" s="56">
        <f>I24+J24</f>
        <v>613.95</v>
      </c>
      <c r="L24" s="56">
        <v>6</v>
      </c>
      <c r="M24" s="56">
        <f>K24+L24</f>
        <v>619.95</v>
      </c>
      <c r="N24" s="56"/>
      <c r="O24" s="56">
        <f>M24+N24</f>
        <v>619.95</v>
      </c>
      <c r="P24" s="56"/>
      <c r="Q24" s="56">
        <f>O24+P24</f>
        <v>619.95</v>
      </c>
      <c r="R24" s="56"/>
      <c r="S24" s="56">
        <f>Q24+R24</f>
        <v>619.95</v>
      </c>
      <c r="T24" s="56"/>
      <c r="U24" s="56">
        <f>S24+T24</f>
        <v>619.95</v>
      </c>
      <c r="V24" s="56"/>
      <c r="W24" s="56">
        <f>U24+V24</f>
        <v>619.95</v>
      </c>
      <c r="X24" s="56"/>
      <c r="Y24" s="56">
        <f>W24+X24</f>
        <v>619.95</v>
      </c>
    </row>
    <row r="25" spans="1:25" s="5" customFormat="1" ht="38.25" hidden="1">
      <c r="A25" s="115" t="s">
        <v>418</v>
      </c>
      <c r="B25" s="69" t="s">
        <v>407</v>
      </c>
      <c r="C25" s="117" t="s">
        <v>46</v>
      </c>
      <c r="D25" s="117" t="s">
        <v>49</v>
      </c>
      <c r="E25" s="118" t="s">
        <v>372</v>
      </c>
      <c r="F25" s="117" t="s">
        <v>419</v>
      </c>
      <c r="G25" s="56">
        <v>185.42</v>
      </c>
      <c r="H25" s="56"/>
      <c r="I25" s="56">
        <f>G25+H25</f>
        <v>185.42</v>
      </c>
      <c r="J25" s="56"/>
      <c r="K25" s="56">
        <f>I25+J25</f>
        <v>185.42</v>
      </c>
      <c r="L25" s="56">
        <v>42</v>
      </c>
      <c r="M25" s="56">
        <f>K25+L25</f>
        <v>227.42</v>
      </c>
      <c r="N25" s="56"/>
      <c r="O25" s="56">
        <f>M25+N25</f>
        <v>227.42</v>
      </c>
      <c r="P25" s="56"/>
      <c r="Q25" s="56">
        <f>O25+P25</f>
        <v>227.42</v>
      </c>
      <c r="R25" s="56"/>
      <c r="S25" s="56">
        <f>Q25+R25</f>
        <v>227.42</v>
      </c>
      <c r="T25" s="56"/>
      <c r="U25" s="56">
        <f>S25+T25</f>
        <v>227.42</v>
      </c>
      <c r="V25" s="56">
        <v>45</v>
      </c>
      <c r="W25" s="56">
        <f>U25+V25</f>
        <v>272.41999999999996</v>
      </c>
      <c r="X25" s="56"/>
      <c r="Y25" s="56">
        <f>W25+X25</f>
        <v>272.41999999999996</v>
      </c>
    </row>
    <row r="26" spans="1:25" s="13" customFormat="1" ht="40.5" customHeight="1">
      <c r="A26" s="122" t="s">
        <v>40</v>
      </c>
      <c r="B26" s="68" t="s">
        <v>407</v>
      </c>
      <c r="C26" s="123" t="s">
        <v>46</v>
      </c>
      <c r="D26" s="123" t="s">
        <v>48</v>
      </c>
      <c r="E26" s="119"/>
      <c r="F26" s="123"/>
      <c r="G26" s="124">
        <f aca="true" t="shared" si="10" ref="G26:Y26">G27</f>
        <v>7851.780000000001</v>
      </c>
      <c r="H26" s="124">
        <f t="shared" si="10"/>
        <v>0</v>
      </c>
      <c r="I26" s="124">
        <f t="shared" si="10"/>
        <v>7851.780000000001</v>
      </c>
      <c r="J26" s="124">
        <f t="shared" si="10"/>
        <v>0</v>
      </c>
      <c r="K26" s="124">
        <f t="shared" si="10"/>
        <v>7851.780000000001</v>
      </c>
      <c r="L26" s="124">
        <f t="shared" si="10"/>
        <v>-60</v>
      </c>
      <c r="M26" s="124">
        <f t="shared" si="10"/>
        <v>7791.780000000001</v>
      </c>
      <c r="N26" s="124">
        <f t="shared" si="10"/>
        <v>187.95851</v>
      </c>
      <c r="O26" s="245">
        <f t="shared" si="10"/>
        <v>7979.73851</v>
      </c>
      <c r="P26" s="124">
        <f t="shared" si="10"/>
        <v>200</v>
      </c>
      <c r="Q26" s="245">
        <f t="shared" si="10"/>
        <v>8179.73851</v>
      </c>
      <c r="R26" s="124">
        <f t="shared" si="10"/>
        <v>-29.28</v>
      </c>
      <c r="S26" s="245">
        <f t="shared" si="10"/>
        <v>8150.45851</v>
      </c>
      <c r="T26" s="124">
        <f t="shared" si="10"/>
        <v>0</v>
      </c>
      <c r="U26" s="245">
        <f t="shared" si="10"/>
        <v>8150.45851</v>
      </c>
      <c r="V26" s="124">
        <f t="shared" si="10"/>
        <v>213</v>
      </c>
      <c r="W26" s="245">
        <f t="shared" si="10"/>
        <v>8363.45851</v>
      </c>
      <c r="X26" s="124">
        <f t="shared" si="10"/>
        <v>214</v>
      </c>
      <c r="Y26" s="245">
        <f t="shared" si="10"/>
        <v>8577.45851</v>
      </c>
    </row>
    <row r="27" spans="1:25" s="5" customFormat="1" ht="39.75" customHeight="1">
      <c r="A27" s="125" t="s">
        <v>421</v>
      </c>
      <c r="B27" s="106" t="s">
        <v>407</v>
      </c>
      <c r="C27" s="92" t="s">
        <v>46</v>
      </c>
      <c r="D27" s="92" t="s">
        <v>48</v>
      </c>
      <c r="E27" s="108" t="s">
        <v>373</v>
      </c>
      <c r="F27" s="92"/>
      <c r="G27" s="126">
        <f aca="true" t="shared" si="11" ref="G27:S27">G28+G46</f>
        <v>7851.780000000001</v>
      </c>
      <c r="H27" s="126">
        <f t="shared" si="11"/>
        <v>0</v>
      </c>
      <c r="I27" s="126">
        <f t="shared" si="11"/>
        <v>7851.780000000001</v>
      </c>
      <c r="J27" s="126">
        <f t="shared" si="11"/>
        <v>0</v>
      </c>
      <c r="K27" s="126">
        <f t="shared" si="11"/>
        <v>7851.780000000001</v>
      </c>
      <c r="L27" s="126">
        <f t="shared" si="11"/>
        <v>-60</v>
      </c>
      <c r="M27" s="126">
        <f t="shared" si="11"/>
        <v>7791.780000000001</v>
      </c>
      <c r="N27" s="126">
        <f t="shared" si="11"/>
        <v>187.95851</v>
      </c>
      <c r="O27" s="231">
        <f t="shared" si="11"/>
        <v>7979.73851</v>
      </c>
      <c r="P27" s="126">
        <f t="shared" si="11"/>
        <v>200</v>
      </c>
      <c r="Q27" s="231">
        <f t="shared" si="11"/>
        <v>8179.73851</v>
      </c>
      <c r="R27" s="126">
        <f t="shared" si="11"/>
        <v>-29.28</v>
      </c>
      <c r="S27" s="231">
        <f t="shared" si="11"/>
        <v>8150.45851</v>
      </c>
      <c r="T27" s="126">
        <f aca="true" t="shared" si="12" ref="T27:Y27">T28+T46</f>
        <v>0</v>
      </c>
      <c r="U27" s="231">
        <f t="shared" si="12"/>
        <v>8150.45851</v>
      </c>
      <c r="V27" s="126">
        <f t="shared" si="12"/>
        <v>213</v>
      </c>
      <c r="W27" s="231">
        <f t="shared" si="12"/>
        <v>8363.45851</v>
      </c>
      <c r="X27" s="126">
        <f t="shared" si="12"/>
        <v>214</v>
      </c>
      <c r="Y27" s="231">
        <f t="shared" si="12"/>
        <v>8577.45851</v>
      </c>
    </row>
    <row r="28" spans="1:25" s="5" customFormat="1" ht="26.25" customHeight="1">
      <c r="A28" s="36" t="s">
        <v>456</v>
      </c>
      <c r="B28" s="69" t="s">
        <v>407</v>
      </c>
      <c r="C28" s="34" t="s">
        <v>46</v>
      </c>
      <c r="D28" s="34" t="s">
        <v>48</v>
      </c>
      <c r="E28" s="42" t="s">
        <v>374</v>
      </c>
      <c r="F28" s="34"/>
      <c r="G28" s="89">
        <f aca="true" t="shared" si="13" ref="G28:S28">G29+G35</f>
        <v>7850.780000000001</v>
      </c>
      <c r="H28" s="89">
        <f t="shared" si="13"/>
        <v>0</v>
      </c>
      <c r="I28" s="89">
        <f t="shared" si="13"/>
        <v>7850.780000000001</v>
      </c>
      <c r="J28" s="89">
        <f t="shared" si="13"/>
        <v>0</v>
      </c>
      <c r="K28" s="89">
        <f t="shared" si="13"/>
        <v>7850.780000000001</v>
      </c>
      <c r="L28" s="89">
        <f t="shared" si="13"/>
        <v>-60</v>
      </c>
      <c r="M28" s="89">
        <f t="shared" si="13"/>
        <v>7790.780000000001</v>
      </c>
      <c r="N28" s="89">
        <f t="shared" si="13"/>
        <v>187.95851</v>
      </c>
      <c r="O28" s="226">
        <f t="shared" si="13"/>
        <v>7978.73851</v>
      </c>
      <c r="P28" s="89">
        <f t="shared" si="13"/>
        <v>200</v>
      </c>
      <c r="Q28" s="226">
        <f t="shared" si="13"/>
        <v>8178.73851</v>
      </c>
      <c r="R28" s="89">
        <f t="shared" si="13"/>
        <v>-29.28</v>
      </c>
      <c r="S28" s="226">
        <f t="shared" si="13"/>
        <v>8149.45851</v>
      </c>
      <c r="T28" s="89">
        <f aca="true" t="shared" si="14" ref="T28:Y28">T29+T35</f>
        <v>0</v>
      </c>
      <c r="U28" s="226">
        <f t="shared" si="14"/>
        <v>8149.45851</v>
      </c>
      <c r="V28" s="89">
        <f t="shared" si="14"/>
        <v>213</v>
      </c>
      <c r="W28" s="226">
        <f t="shared" si="14"/>
        <v>8362.45851</v>
      </c>
      <c r="X28" s="89">
        <f t="shared" si="14"/>
        <v>214</v>
      </c>
      <c r="Y28" s="226">
        <f t="shared" si="14"/>
        <v>8576.45851</v>
      </c>
    </row>
    <row r="29" spans="1:25" s="5" customFormat="1" ht="27" customHeight="1">
      <c r="A29" s="33" t="s">
        <v>415</v>
      </c>
      <c r="B29" s="69" t="s">
        <v>407</v>
      </c>
      <c r="C29" s="34" t="s">
        <v>46</v>
      </c>
      <c r="D29" s="34" t="s">
        <v>48</v>
      </c>
      <c r="E29" s="42" t="s">
        <v>375</v>
      </c>
      <c r="F29" s="34"/>
      <c r="G29" s="90">
        <f aca="true" t="shared" si="15" ref="G29:X30">G30</f>
        <v>5959.8</v>
      </c>
      <c r="H29" s="90">
        <f t="shared" si="15"/>
        <v>0</v>
      </c>
      <c r="I29" s="90">
        <f t="shared" si="15"/>
        <v>5959.8</v>
      </c>
      <c r="J29" s="90">
        <f t="shared" si="15"/>
        <v>0</v>
      </c>
      <c r="K29" s="90">
        <f t="shared" si="15"/>
        <v>5959.8</v>
      </c>
      <c r="L29" s="90">
        <f t="shared" si="15"/>
        <v>-10</v>
      </c>
      <c r="M29" s="90">
        <f t="shared" si="15"/>
        <v>5949.8</v>
      </c>
      <c r="N29" s="90">
        <f t="shared" si="15"/>
        <v>0</v>
      </c>
      <c r="O29" s="90">
        <f t="shared" si="15"/>
        <v>5949.8</v>
      </c>
      <c r="P29" s="90">
        <f t="shared" si="15"/>
        <v>0</v>
      </c>
      <c r="Q29" s="90">
        <f t="shared" si="15"/>
        <v>5949.8</v>
      </c>
      <c r="R29" s="90">
        <f t="shared" si="15"/>
        <v>0</v>
      </c>
      <c r="S29" s="90">
        <f t="shared" si="15"/>
        <v>5949.8</v>
      </c>
      <c r="T29" s="90">
        <f t="shared" si="15"/>
        <v>0</v>
      </c>
      <c r="U29" s="90">
        <f t="shared" si="15"/>
        <v>5949.8</v>
      </c>
      <c r="V29" s="90">
        <f t="shared" si="15"/>
        <v>670</v>
      </c>
      <c r="W29" s="90">
        <f>W30</f>
        <v>6619.8</v>
      </c>
      <c r="X29" s="90">
        <f t="shared" si="15"/>
        <v>214</v>
      </c>
      <c r="Y29" s="90">
        <f>Y30</f>
        <v>6833.8</v>
      </c>
    </row>
    <row r="30" spans="1:25" s="5" customFormat="1" ht="51">
      <c r="A30" s="114" t="s">
        <v>453</v>
      </c>
      <c r="B30" s="69" t="s">
        <v>407</v>
      </c>
      <c r="C30" s="34" t="s">
        <v>46</v>
      </c>
      <c r="D30" s="34" t="s">
        <v>48</v>
      </c>
      <c r="E30" s="42" t="s">
        <v>375</v>
      </c>
      <c r="F30" s="34" t="s">
        <v>341</v>
      </c>
      <c r="G30" s="90">
        <f t="shared" si="15"/>
        <v>5959.8</v>
      </c>
      <c r="H30" s="90">
        <f t="shared" si="15"/>
        <v>0</v>
      </c>
      <c r="I30" s="90">
        <f t="shared" si="15"/>
        <v>5959.8</v>
      </c>
      <c r="J30" s="90">
        <f t="shared" si="15"/>
        <v>0</v>
      </c>
      <c r="K30" s="90">
        <f t="shared" si="15"/>
        <v>5959.8</v>
      </c>
      <c r="L30" s="90">
        <f t="shared" si="15"/>
        <v>-10</v>
      </c>
      <c r="M30" s="90">
        <f t="shared" si="15"/>
        <v>5949.8</v>
      </c>
      <c r="N30" s="90">
        <f t="shared" si="15"/>
        <v>0</v>
      </c>
      <c r="O30" s="90">
        <f t="shared" si="15"/>
        <v>5949.8</v>
      </c>
      <c r="P30" s="90">
        <f t="shared" si="15"/>
        <v>0</v>
      </c>
      <c r="Q30" s="90">
        <f t="shared" si="15"/>
        <v>5949.8</v>
      </c>
      <c r="R30" s="90">
        <f t="shared" si="15"/>
        <v>0</v>
      </c>
      <c r="S30" s="90">
        <f t="shared" si="15"/>
        <v>5949.8</v>
      </c>
      <c r="T30" s="90">
        <f t="shared" si="15"/>
        <v>0</v>
      </c>
      <c r="U30" s="90">
        <f t="shared" si="15"/>
        <v>5949.8</v>
      </c>
      <c r="V30" s="90">
        <f>V31</f>
        <v>670</v>
      </c>
      <c r="W30" s="90">
        <f>W31</f>
        <v>6619.8</v>
      </c>
      <c r="X30" s="90">
        <f>X31</f>
        <v>214</v>
      </c>
      <c r="Y30" s="90">
        <f>Y31</f>
        <v>6833.8</v>
      </c>
    </row>
    <row r="31" spans="1:25" s="5" customFormat="1" ht="16.5" customHeight="1">
      <c r="A31" s="33" t="s">
        <v>424</v>
      </c>
      <c r="B31" s="69" t="s">
        <v>407</v>
      </c>
      <c r="C31" s="34" t="s">
        <v>46</v>
      </c>
      <c r="D31" s="34" t="s">
        <v>48</v>
      </c>
      <c r="E31" s="42" t="s">
        <v>375</v>
      </c>
      <c r="F31" s="34" t="s">
        <v>337</v>
      </c>
      <c r="G31" s="58">
        <f aca="true" t="shared" si="16" ref="G31:S31">G32+G34+G33</f>
        <v>5959.8</v>
      </c>
      <c r="H31" s="58">
        <f t="shared" si="16"/>
        <v>0</v>
      </c>
      <c r="I31" s="58">
        <f t="shared" si="16"/>
        <v>5959.8</v>
      </c>
      <c r="J31" s="58">
        <f t="shared" si="16"/>
        <v>0</v>
      </c>
      <c r="K31" s="58">
        <f t="shared" si="16"/>
        <v>5959.8</v>
      </c>
      <c r="L31" s="58">
        <f t="shared" si="16"/>
        <v>-10</v>
      </c>
      <c r="M31" s="58">
        <f t="shared" si="16"/>
        <v>5949.8</v>
      </c>
      <c r="N31" s="58">
        <f t="shared" si="16"/>
        <v>0</v>
      </c>
      <c r="O31" s="58">
        <f t="shared" si="16"/>
        <v>5949.8</v>
      </c>
      <c r="P31" s="58">
        <f t="shared" si="16"/>
        <v>0</v>
      </c>
      <c r="Q31" s="58">
        <f t="shared" si="16"/>
        <v>5949.8</v>
      </c>
      <c r="R31" s="58">
        <f t="shared" si="16"/>
        <v>0</v>
      </c>
      <c r="S31" s="58">
        <f t="shared" si="16"/>
        <v>5949.8</v>
      </c>
      <c r="T31" s="58">
        <f aca="true" t="shared" si="17" ref="T31:Y31">T32+T34+T33</f>
        <v>0</v>
      </c>
      <c r="U31" s="58">
        <f t="shared" si="17"/>
        <v>5949.8</v>
      </c>
      <c r="V31" s="58">
        <f t="shared" si="17"/>
        <v>670</v>
      </c>
      <c r="W31" s="58">
        <f t="shared" si="17"/>
        <v>6619.8</v>
      </c>
      <c r="X31" s="58">
        <f t="shared" si="17"/>
        <v>214</v>
      </c>
      <c r="Y31" s="58">
        <f t="shared" si="17"/>
        <v>6833.8</v>
      </c>
    </row>
    <row r="32" spans="1:25" s="5" customFormat="1" ht="15.75" hidden="1">
      <c r="A32" s="115" t="s">
        <v>416</v>
      </c>
      <c r="B32" s="69" t="s">
        <v>407</v>
      </c>
      <c r="C32" s="127" t="s">
        <v>46</v>
      </c>
      <c r="D32" s="127" t="s">
        <v>48</v>
      </c>
      <c r="E32" s="118" t="s">
        <v>375</v>
      </c>
      <c r="F32" s="127" t="s">
        <v>61</v>
      </c>
      <c r="G32" s="57">
        <v>4158.8</v>
      </c>
      <c r="H32" s="57"/>
      <c r="I32" s="57">
        <f>G32+H32</f>
        <v>4158.8</v>
      </c>
      <c r="J32" s="57"/>
      <c r="K32" s="57">
        <f>I32+J32</f>
        <v>4158.8</v>
      </c>
      <c r="L32" s="57"/>
      <c r="M32" s="57">
        <f>K32+L32</f>
        <v>4158.8</v>
      </c>
      <c r="N32" s="57"/>
      <c r="O32" s="57">
        <f>M32+N32</f>
        <v>4158.8</v>
      </c>
      <c r="P32" s="57"/>
      <c r="Q32" s="57">
        <f>O32+P32</f>
        <v>4158.8</v>
      </c>
      <c r="R32" s="57"/>
      <c r="S32" s="57">
        <f>Q32+R32</f>
        <v>4158.8</v>
      </c>
      <c r="T32" s="57">
        <v>250</v>
      </c>
      <c r="U32" s="57">
        <f>S32+T32</f>
        <v>4408.8</v>
      </c>
      <c r="V32" s="57">
        <v>300</v>
      </c>
      <c r="W32" s="57">
        <f>U32+V32</f>
        <v>4708.8</v>
      </c>
      <c r="X32" s="57">
        <v>600</v>
      </c>
      <c r="Y32" s="57">
        <f>W32+X32</f>
        <v>5308.8</v>
      </c>
    </row>
    <row r="33" spans="1:25" s="5" customFormat="1" ht="15.75" hidden="1">
      <c r="A33" s="115" t="s">
        <v>427</v>
      </c>
      <c r="B33" s="69" t="s">
        <v>407</v>
      </c>
      <c r="C33" s="127" t="s">
        <v>46</v>
      </c>
      <c r="D33" s="127" t="s">
        <v>48</v>
      </c>
      <c r="E33" s="118" t="s">
        <v>375</v>
      </c>
      <c r="F33" s="127" t="s">
        <v>62</v>
      </c>
      <c r="G33" s="57">
        <v>1</v>
      </c>
      <c r="H33" s="57"/>
      <c r="I33" s="57">
        <f>G33+H33</f>
        <v>1</v>
      </c>
      <c r="J33" s="57"/>
      <c r="K33" s="57">
        <f>I33+J33</f>
        <v>1</v>
      </c>
      <c r="L33" s="57"/>
      <c r="M33" s="57">
        <f>K33+L33</f>
        <v>1</v>
      </c>
      <c r="N33" s="57"/>
      <c r="O33" s="57">
        <f>M33+N33</f>
        <v>1</v>
      </c>
      <c r="P33" s="57"/>
      <c r="Q33" s="57">
        <f>O33+P33</f>
        <v>1</v>
      </c>
      <c r="R33" s="57"/>
      <c r="S33" s="57">
        <f>Q33+R33</f>
        <v>1</v>
      </c>
      <c r="T33" s="57"/>
      <c r="U33" s="57">
        <f>S33+T33</f>
        <v>1</v>
      </c>
      <c r="V33" s="57"/>
      <c r="W33" s="57">
        <f>U33+V33</f>
        <v>1</v>
      </c>
      <c r="X33" s="57">
        <v>14</v>
      </c>
      <c r="Y33" s="57">
        <f>W33+X33</f>
        <v>15</v>
      </c>
    </row>
    <row r="34" spans="1:25" s="5" customFormat="1" ht="41.25" customHeight="1" hidden="1">
      <c r="A34" s="115" t="s">
        <v>418</v>
      </c>
      <c r="B34" s="69" t="s">
        <v>407</v>
      </c>
      <c r="C34" s="127" t="s">
        <v>46</v>
      </c>
      <c r="D34" s="127" t="s">
        <v>48</v>
      </c>
      <c r="E34" s="118" t="s">
        <v>375</v>
      </c>
      <c r="F34" s="127" t="s">
        <v>419</v>
      </c>
      <c r="G34" s="57">
        <v>1800</v>
      </c>
      <c r="H34" s="57"/>
      <c r="I34" s="57">
        <f>G34+H34</f>
        <v>1800</v>
      </c>
      <c r="J34" s="57"/>
      <c r="K34" s="57">
        <f>I34+J34</f>
        <v>1800</v>
      </c>
      <c r="L34" s="57">
        <v>-10</v>
      </c>
      <c r="M34" s="57">
        <f>K34+L34</f>
        <v>1790</v>
      </c>
      <c r="N34" s="57"/>
      <c r="O34" s="57">
        <f>M34+N34</f>
        <v>1790</v>
      </c>
      <c r="P34" s="57"/>
      <c r="Q34" s="57">
        <f>O34+P34</f>
        <v>1790</v>
      </c>
      <c r="R34" s="57"/>
      <c r="S34" s="57">
        <f>Q34+R34</f>
        <v>1790</v>
      </c>
      <c r="T34" s="57">
        <v>-250</v>
      </c>
      <c r="U34" s="57">
        <f>S34+T34</f>
        <v>1540</v>
      </c>
      <c r="V34" s="57">
        <v>370</v>
      </c>
      <c r="W34" s="57">
        <f>U34+V34</f>
        <v>1910</v>
      </c>
      <c r="X34" s="57">
        <v>-400</v>
      </c>
      <c r="Y34" s="57">
        <f>W34+X34</f>
        <v>1510</v>
      </c>
    </row>
    <row r="35" spans="1:25" s="5" customFormat="1" ht="19.5" customHeight="1">
      <c r="A35" s="33" t="s">
        <v>423</v>
      </c>
      <c r="B35" s="69" t="s">
        <v>407</v>
      </c>
      <c r="C35" s="34" t="s">
        <v>46</v>
      </c>
      <c r="D35" s="34" t="s">
        <v>48</v>
      </c>
      <c r="E35" s="42" t="s">
        <v>376</v>
      </c>
      <c r="F35" s="34"/>
      <c r="G35" s="89">
        <f aca="true" t="shared" si="18" ref="G35:S35">G36+G40</f>
        <v>1890.98</v>
      </c>
      <c r="H35" s="89">
        <f t="shared" si="18"/>
        <v>0</v>
      </c>
      <c r="I35" s="89">
        <f t="shared" si="18"/>
        <v>1890.98</v>
      </c>
      <c r="J35" s="89">
        <f t="shared" si="18"/>
        <v>0</v>
      </c>
      <c r="K35" s="89">
        <f t="shared" si="18"/>
        <v>1890.98</v>
      </c>
      <c r="L35" s="89">
        <f t="shared" si="18"/>
        <v>-50</v>
      </c>
      <c r="M35" s="89">
        <f t="shared" si="18"/>
        <v>1840.98</v>
      </c>
      <c r="N35" s="89">
        <f t="shared" si="18"/>
        <v>187.95851</v>
      </c>
      <c r="O35" s="89">
        <f t="shared" si="18"/>
        <v>2028.93851</v>
      </c>
      <c r="P35" s="89">
        <f t="shared" si="18"/>
        <v>200</v>
      </c>
      <c r="Q35" s="89">
        <f t="shared" si="18"/>
        <v>2228.93851</v>
      </c>
      <c r="R35" s="89">
        <f t="shared" si="18"/>
        <v>-29.28</v>
      </c>
      <c r="S35" s="89">
        <f t="shared" si="18"/>
        <v>2199.6585099999998</v>
      </c>
      <c r="T35" s="89">
        <f aca="true" t="shared" si="19" ref="T35:Y35">T36+T40</f>
        <v>0</v>
      </c>
      <c r="U35" s="89">
        <f t="shared" si="19"/>
        <v>2199.6585099999998</v>
      </c>
      <c r="V35" s="89">
        <f t="shared" si="19"/>
        <v>-457</v>
      </c>
      <c r="W35" s="89">
        <f t="shared" si="19"/>
        <v>1742.6585099999998</v>
      </c>
      <c r="X35" s="89">
        <f t="shared" si="19"/>
        <v>0</v>
      </c>
      <c r="Y35" s="89">
        <f t="shared" si="19"/>
        <v>1742.6585099999998</v>
      </c>
    </row>
    <row r="36" spans="1:25" s="5" customFormat="1" ht="29.25" customHeight="1">
      <c r="A36" s="46" t="s">
        <v>457</v>
      </c>
      <c r="B36" s="69" t="s">
        <v>407</v>
      </c>
      <c r="C36" s="34" t="s">
        <v>46</v>
      </c>
      <c r="D36" s="34" t="s">
        <v>48</v>
      </c>
      <c r="E36" s="42" t="s">
        <v>376</v>
      </c>
      <c r="F36" s="34" t="s">
        <v>458</v>
      </c>
      <c r="G36" s="89">
        <f aca="true" t="shared" si="20" ref="G36:Y36">G37</f>
        <v>1644.98</v>
      </c>
      <c r="H36" s="89">
        <f t="shared" si="20"/>
        <v>0</v>
      </c>
      <c r="I36" s="89">
        <f t="shared" si="20"/>
        <v>1644.98</v>
      </c>
      <c r="J36" s="89">
        <f t="shared" si="20"/>
        <v>0</v>
      </c>
      <c r="K36" s="89">
        <f t="shared" si="20"/>
        <v>1644.98</v>
      </c>
      <c r="L36" s="89">
        <f t="shared" si="20"/>
        <v>-61</v>
      </c>
      <c r="M36" s="89">
        <f t="shared" si="20"/>
        <v>1583.98</v>
      </c>
      <c r="N36" s="89">
        <f t="shared" si="20"/>
        <v>136.5</v>
      </c>
      <c r="O36" s="89">
        <f t="shared" si="20"/>
        <v>1720.48</v>
      </c>
      <c r="P36" s="89">
        <f t="shared" si="20"/>
        <v>0</v>
      </c>
      <c r="Q36" s="89">
        <f t="shared" si="20"/>
        <v>1720.48</v>
      </c>
      <c r="R36" s="89">
        <f t="shared" si="20"/>
        <v>-29.28</v>
      </c>
      <c r="S36" s="89">
        <f t="shared" si="20"/>
        <v>1691.1999999999998</v>
      </c>
      <c r="T36" s="89">
        <f t="shared" si="20"/>
        <v>130</v>
      </c>
      <c r="U36" s="89">
        <f t="shared" si="20"/>
        <v>1821.1999999999998</v>
      </c>
      <c r="V36" s="89">
        <f t="shared" si="20"/>
        <v>-344.8</v>
      </c>
      <c r="W36" s="89">
        <f t="shared" si="20"/>
        <v>1476.3999999999999</v>
      </c>
      <c r="X36" s="89">
        <f t="shared" si="20"/>
        <v>-100</v>
      </c>
      <c r="Y36" s="89">
        <f t="shared" si="20"/>
        <v>1376.3999999999999</v>
      </c>
    </row>
    <row r="37" spans="1:25" s="5" customFormat="1" ht="28.5" customHeight="1">
      <c r="A37" s="33" t="s">
        <v>459</v>
      </c>
      <c r="B37" s="69" t="s">
        <v>407</v>
      </c>
      <c r="C37" s="34" t="s">
        <v>46</v>
      </c>
      <c r="D37" s="34" t="s">
        <v>48</v>
      </c>
      <c r="E37" s="42" t="s">
        <v>422</v>
      </c>
      <c r="F37" s="34" t="s">
        <v>425</v>
      </c>
      <c r="G37" s="57">
        <f aca="true" t="shared" si="21" ref="G37:S37">G38+G39</f>
        <v>1644.98</v>
      </c>
      <c r="H37" s="57">
        <f t="shared" si="21"/>
        <v>0</v>
      </c>
      <c r="I37" s="57">
        <f t="shared" si="21"/>
        <v>1644.98</v>
      </c>
      <c r="J37" s="57">
        <f t="shared" si="21"/>
        <v>0</v>
      </c>
      <c r="K37" s="57">
        <f t="shared" si="21"/>
        <v>1644.98</v>
      </c>
      <c r="L37" s="57">
        <f t="shared" si="21"/>
        <v>-61</v>
      </c>
      <c r="M37" s="57">
        <f t="shared" si="21"/>
        <v>1583.98</v>
      </c>
      <c r="N37" s="57">
        <f t="shared" si="21"/>
        <v>136.5</v>
      </c>
      <c r="O37" s="57">
        <f t="shared" si="21"/>
        <v>1720.48</v>
      </c>
      <c r="P37" s="57">
        <f t="shared" si="21"/>
        <v>0</v>
      </c>
      <c r="Q37" s="57">
        <f t="shared" si="21"/>
        <v>1720.48</v>
      </c>
      <c r="R37" s="57">
        <f t="shared" si="21"/>
        <v>-29.28</v>
      </c>
      <c r="S37" s="57">
        <f t="shared" si="21"/>
        <v>1691.1999999999998</v>
      </c>
      <c r="T37" s="57">
        <f aca="true" t="shared" si="22" ref="T37:Y37">T38+T39</f>
        <v>130</v>
      </c>
      <c r="U37" s="57">
        <f t="shared" si="22"/>
        <v>1821.1999999999998</v>
      </c>
      <c r="V37" s="57">
        <f t="shared" si="22"/>
        <v>-344.8</v>
      </c>
      <c r="W37" s="57">
        <f t="shared" si="22"/>
        <v>1476.3999999999999</v>
      </c>
      <c r="X37" s="57">
        <f t="shared" si="22"/>
        <v>-100</v>
      </c>
      <c r="Y37" s="57">
        <f t="shared" si="22"/>
        <v>1376.3999999999999</v>
      </c>
    </row>
    <row r="38" spans="1:25" s="5" customFormat="1" ht="25.5" hidden="1">
      <c r="A38" s="128" t="s">
        <v>63</v>
      </c>
      <c r="B38" s="69" t="s">
        <v>407</v>
      </c>
      <c r="C38" s="127" t="s">
        <v>46</v>
      </c>
      <c r="D38" s="127" t="s">
        <v>48</v>
      </c>
      <c r="E38" s="118" t="s">
        <v>376</v>
      </c>
      <c r="F38" s="127" t="s">
        <v>64</v>
      </c>
      <c r="G38" s="89">
        <f>138.41+21+161.44+1.5</f>
        <v>322.35</v>
      </c>
      <c r="H38" s="89"/>
      <c r="I38" s="89">
        <f>G38+H38</f>
        <v>322.35</v>
      </c>
      <c r="J38" s="89"/>
      <c r="K38" s="89">
        <f>I38+J38</f>
        <v>322.35</v>
      </c>
      <c r="L38" s="89">
        <v>-20</v>
      </c>
      <c r="M38" s="89">
        <f>K38+L38</f>
        <v>302.35</v>
      </c>
      <c r="N38" s="89">
        <v>135</v>
      </c>
      <c r="O38" s="89">
        <f>M38+N38</f>
        <v>437.35</v>
      </c>
      <c r="P38" s="89"/>
      <c r="Q38" s="89">
        <f>O38+P38</f>
        <v>437.35</v>
      </c>
      <c r="R38" s="89">
        <v>-29.28</v>
      </c>
      <c r="S38" s="89">
        <f>Q38+R38</f>
        <v>408.07000000000005</v>
      </c>
      <c r="T38" s="89"/>
      <c r="U38" s="89">
        <f>S38+T38</f>
        <v>408.07000000000005</v>
      </c>
      <c r="V38" s="89">
        <v>-84.8</v>
      </c>
      <c r="W38" s="89">
        <f>U38+V38</f>
        <v>323.27000000000004</v>
      </c>
      <c r="X38" s="89"/>
      <c r="Y38" s="89">
        <f>W38+X38</f>
        <v>323.27000000000004</v>
      </c>
    </row>
    <row r="39" spans="1:25" s="5" customFormat="1" ht="27" customHeight="1" hidden="1">
      <c r="A39" s="128" t="s">
        <v>334</v>
      </c>
      <c r="B39" s="69" t="s">
        <v>407</v>
      </c>
      <c r="C39" s="127" t="s">
        <v>46</v>
      </c>
      <c r="D39" s="127" t="s">
        <v>48</v>
      </c>
      <c r="E39" s="118" t="s">
        <v>376</v>
      </c>
      <c r="F39" s="127" t="s">
        <v>65</v>
      </c>
      <c r="G39" s="89">
        <f>11+816.93+50.9+122.8+325-4</f>
        <v>1322.6299999999999</v>
      </c>
      <c r="H39" s="89"/>
      <c r="I39" s="89">
        <f>G39+H39</f>
        <v>1322.6299999999999</v>
      </c>
      <c r="J39" s="89"/>
      <c r="K39" s="89">
        <f>I39+J39</f>
        <v>1322.6299999999999</v>
      </c>
      <c r="L39" s="89">
        <v>-41</v>
      </c>
      <c r="M39" s="89">
        <f>K39+L39</f>
        <v>1281.6299999999999</v>
      </c>
      <c r="N39" s="89">
        <v>1.5</v>
      </c>
      <c r="O39" s="89">
        <f>M39+N39</f>
        <v>1283.1299999999999</v>
      </c>
      <c r="P39" s="89"/>
      <c r="Q39" s="89">
        <f>O39+P39</f>
        <v>1283.1299999999999</v>
      </c>
      <c r="R39" s="89"/>
      <c r="S39" s="89">
        <f>Q39+R39</f>
        <v>1283.1299999999999</v>
      </c>
      <c r="T39" s="89">
        <v>130</v>
      </c>
      <c r="U39" s="89">
        <f>S39+T39</f>
        <v>1413.1299999999999</v>
      </c>
      <c r="V39" s="89">
        <v>-260</v>
      </c>
      <c r="W39" s="89">
        <f>U39+V39</f>
        <v>1153.1299999999999</v>
      </c>
      <c r="X39" s="89">
        <v>-100</v>
      </c>
      <c r="Y39" s="89">
        <f>W39+X39</f>
        <v>1053.1299999999999</v>
      </c>
    </row>
    <row r="40" spans="1:25" s="5" customFormat="1" ht="16.5" customHeight="1">
      <c r="A40" s="36" t="s">
        <v>343</v>
      </c>
      <c r="B40" s="69" t="s">
        <v>407</v>
      </c>
      <c r="C40" s="34" t="s">
        <v>46</v>
      </c>
      <c r="D40" s="34" t="s">
        <v>48</v>
      </c>
      <c r="E40" s="42" t="s">
        <v>376</v>
      </c>
      <c r="F40" s="34" t="s">
        <v>460</v>
      </c>
      <c r="G40" s="57">
        <f aca="true" t="shared" si="23" ref="G40:S40">G41+G43</f>
        <v>246</v>
      </c>
      <c r="H40" s="57">
        <f t="shared" si="23"/>
        <v>0</v>
      </c>
      <c r="I40" s="57">
        <f t="shared" si="23"/>
        <v>246</v>
      </c>
      <c r="J40" s="57">
        <f t="shared" si="23"/>
        <v>0</v>
      </c>
      <c r="K40" s="57">
        <f t="shared" si="23"/>
        <v>246</v>
      </c>
      <c r="L40" s="57">
        <f t="shared" si="23"/>
        <v>11</v>
      </c>
      <c r="M40" s="57">
        <f t="shared" si="23"/>
        <v>257</v>
      </c>
      <c r="N40" s="226">
        <f t="shared" si="23"/>
        <v>51.45851</v>
      </c>
      <c r="O40" s="226">
        <f t="shared" si="23"/>
        <v>308.45851</v>
      </c>
      <c r="P40" s="226">
        <f t="shared" si="23"/>
        <v>200</v>
      </c>
      <c r="Q40" s="226">
        <f t="shared" si="23"/>
        <v>508.45851</v>
      </c>
      <c r="R40" s="226">
        <f t="shared" si="23"/>
        <v>0</v>
      </c>
      <c r="S40" s="226">
        <f t="shared" si="23"/>
        <v>508.45851</v>
      </c>
      <c r="T40" s="226">
        <f aca="true" t="shared" si="24" ref="T40:Y40">T41+T43</f>
        <v>-130</v>
      </c>
      <c r="U40" s="226">
        <f t="shared" si="24"/>
        <v>378.45851</v>
      </c>
      <c r="V40" s="226">
        <f t="shared" si="24"/>
        <v>-112.2</v>
      </c>
      <c r="W40" s="226">
        <f t="shared" si="24"/>
        <v>266.25851</v>
      </c>
      <c r="X40" s="226">
        <f t="shared" si="24"/>
        <v>100</v>
      </c>
      <c r="Y40" s="226">
        <f t="shared" si="24"/>
        <v>366.25851</v>
      </c>
    </row>
    <row r="41" spans="1:25" s="5" customFormat="1" ht="16.5" customHeight="1">
      <c r="A41" s="36" t="s">
        <v>461</v>
      </c>
      <c r="B41" s="69" t="s">
        <v>407</v>
      </c>
      <c r="C41" s="34" t="s">
        <v>46</v>
      </c>
      <c r="D41" s="34" t="s">
        <v>48</v>
      </c>
      <c r="E41" s="84" t="s">
        <v>376</v>
      </c>
      <c r="F41" s="34" t="s">
        <v>462</v>
      </c>
      <c r="G41" s="57">
        <f aca="true" t="shared" si="25" ref="G41:Y41">G42</f>
        <v>150</v>
      </c>
      <c r="H41" s="57">
        <f t="shared" si="25"/>
        <v>0</v>
      </c>
      <c r="I41" s="57">
        <f t="shared" si="25"/>
        <v>150</v>
      </c>
      <c r="J41" s="57">
        <f t="shared" si="25"/>
        <v>0</v>
      </c>
      <c r="K41" s="57">
        <f t="shared" si="25"/>
        <v>150</v>
      </c>
      <c r="L41" s="57">
        <f t="shared" si="25"/>
        <v>0</v>
      </c>
      <c r="M41" s="57">
        <f t="shared" si="25"/>
        <v>150</v>
      </c>
      <c r="N41" s="226">
        <f t="shared" si="25"/>
        <v>0</v>
      </c>
      <c r="O41" s="57">
        <f t="shared" si="25"/>
        <v>150</v>
      </c>
      <c r="P41" s="226">
        <f t="shared" si="25"/>
        <v>0</v>
      </c>
      <c r="Q41" s="57">
        <f t="shared" si="25"/>
        <v>150</v>
      </c>
      <c r="R41" s="226">
        <f t="shared" si="25"/>
        <v>0</v>
      </c>
      <c r="S41" s="57">
        <f t="shared" si="25"/>
        <v>150</v>
      </c>
      <c r="T41" s="226">
        <f t="shared" si="25"/>
        <v>-70</v>
      </c>
      <c r="U41" s="57">
        <f t="shared" si="25"/>
        <v>80</v>
      </c>
      <c r="V41" s="226">
        <f t="shared" si="25"/>
        <v>-50</v>
      </c>
      <c r="W41" s="57">
        <f t="shared" si="25"/>
        <v>30</v>
      </c>
      <c r="X41" s="226">
        <f t="shared" si="25"/>
        <v>0</v>
      </c>
      <c r="Y41" s="57">
        <f t="shared" si="25"/>
        <v>30</v>
      </c>
    </row>
    <row r="42" spans="1:25" s="5" customFormat="1" ht="66.75" customHeight="1" hidden="1">
      <c r="A42" s="129" t="s">
        <v>0</v>
      </c>
      <c r="B42" s="69" t="s">
        <v>407</v>
      </c>
      <c r="C42" s="127" t="s">
        <v>46</v>
      </c>
      <c r="D42" s="127" t="s">
        <v>48</v>
      </c>
      <c r="E42" s="118" t="s">
        <v>422</v>
      </c>
      <c r="F42" s="127" t="s">
        <v>35</v>
      </c>
      <c r="G42" s="57">
        <v>150</v>
      </c>
      <c r="H42" s="57"/>
      <c r="I42" s="57">
        <f>G42+H42</f>
        <v>150</v>
      </c>
      <c r="J42" s="57"/>
      <c r="K42" s="57">
        <f>I42+J42</f>
        <v>150</v>
      </c>
      <c r="L42" s="57"/>
      <c r="M42" s="57">
        <f>K42+L42</f>
        <v>150</v>
      </c>
      <c r="N42" s="226"/>
      <c r="O42" s="226">
        <f>M42+N42</f>
        <v>150</v>
      </c>
      <c r="P42" s="226"/>
      <c r="Q42" s="226">
        <f>O42+P42</f>
        <v>150</v>
      </c>
      <c r="R42" s="226"/>
      <c r="S42" s="226">
        <f>Q42+R42</f>
        <v>150</v>
      </c>
      <c r="T42" s="226">
        <v>-70</v>
      </c>
      <c r="U42" s="226">
        <f>S42+T42</f>
        <v>80</v>
      </c>
      <c r="V42" s="226">
        <v>-50</v>
      </c>
      <c r="W42" s="226">
        <f>U42+V42</f>
        <v>30</v>
      </c>
      <c r="X42" s="226"/>
      <c r="Y42" s="226">
        <f>W42+X42</f>
        <v>30</v>
      </c>
    </row>
    <row r="43" spans="1:25" s="5" customFormat="1" ht="18" customHeight="1">
      <c r="A43" s="46" t="s">
        <v>1</v>
      </c>
      <c r="B43" s="69" t="s">
        <v>407</v>
      </c>
      <c r="C43" s="34" t="s">
        <v>46</v>
      </c>
      <c r="D43" s="34" t="s">
        <v>48</v>
      </c>
      <c r="E43" s="42" t="s">
        <v>376</v>
      </c>
      <c r="F43" s="34" t="s">
        <v>428</v>
      </c>
      <c r="G43" s="57">
        <f aca="true" t="shared" si="26" ref="G43:S43">G44+G45</f>
        <v>96</v>
      </c>
      <c r="H43" s="57">
        <f t="shared" si="26"/>
        <v>0</v>
      </c>
      <c r="I43" s="57">
        <f t="shared" si="26"/>
        <v>96</v>
      </c>
      <c r="J43" s="57">
        <f t="shared" si="26"/>
        <v>0</v>
      </c>
      <c r="K43" s="57">
        <f t="shared" si="26"/>
        <v>96</v>
      </c>
      <c r="L43" s="57">
        <f t="shared" si="26"/>
        <v>11</v>
      </c>
      <c r="M43" s="57">
        <f t="shared" si="26"/>
        <v>107</v>
      </c>
      <c r="N43" s="226">
        <f t="shared" si="26"/>
        <v>51.45851</v>
      </c>
      <c r="O43" s="226">
        <f t="shared" si="26"/>
        <v>158.45851</v>
      </c>
      <c r="P43" s="226">
        <f t="shared" si="26"/>
        <v>200</v>
      </c>
      <c r="Q43" s="226">
        <f t="shared" si="26"/>
        <v>358.45851</v>
      </c>
      <c r="R43" s="226">
        <f t="shared" si="26"/>
        <v>0</v>
      </c>
      <c r="S43" s="226">
        <f t="shared" si="26"/>
        <v>358.45851</v>
      </c>
      <c r="T43" s="226">
        <f aca="true" t="shared" si="27" ref="T43:Y43">T44+T45</f>
        <v>-60</v>
      </c>
      <c r="U43" s="226">
        <f t="shared" si="27"/>
        <v>298.45851</v>
      </c>
      <c r="V43" s="226">
        <f t="shared" si="27"/>
        <v>-62.2</v>
      </c>
      <c r="W43" s="226">
        <f t="shared" si="27"/>
        <v>236.25851</v>
      </c>
      <c r="X43" s="226">
        <f t="shared" si="27"/>
        <v>100</v>
      </c>
      <c r="Y43" s="226">
        <f t="shared" si="27"/>
        <v>336.25851</v>
      </c>
    </row>
    <row r="44" spans="1:25" s="5" customFormat="1" ht="17.25" customHeight="1" hidden="1">
      <c r="A44" s="130" t="s">
        <v>2</v>
      </c>
      <c r="B44" s="69" t="s">
        <v>407</v>
      </c>
      <c r="C44" s="127" t="s">
        <v>46</v>
      </c>
      <c r="D44" s="127" t="s">
        <v>48</v>
      </c>
      <c r="E44" s="118" t="s">
        <v>376</v>
      </c>
      <c r="F44" s="127" t="s">
        <v>67</v>
      </c>
      <c r="G44" s="57">
        <v>36</v>
      </c>
      <c r="H44" s="57"/>
      <c r="I44" s="57">
        <f>G44+H44</f>
        <v>36</v>
      </c>
      <c r="J44" s="57"/>
      <c r="K44" s="57">
        <f>I44+J44</f>
        <v>36</v>
      </c>
      <c r="L44" s="57">
        <v>11</v>
      </c>
      <c r="M44" s="57">
        <f>K44+L44</f>
        <v>47</v>
      </c>
      <c r="N44" s="226"/>
      <c r="O44" s="57">
        <f>M44+N44</f>
        <v>47</v>
      </c>
      <c r="P44" s="226"/>
      <c r="Q44" s="57">
        <f>O44+P44</f>
        <v>47</v>
      </c>
      <c r="R44" s="226"/>
      <c r="S44" s="57">
        <f>Q44+R44</f>
        <v>47</v>
      </c>
      <c r="T44" s="226"/>
      <c r="U44" s="57">
        <f>S44+T44</f>
        <v>47</v>
      </c>
      <c r="V44" s="226"/>
      <c r="W44" s="57">
        <f>U44+V44</f>
        <v>47</v>
      </c>
      <c r="X44" s="226"/>
      <c r="Y44" s="57">
        <f>W44+X44</f>
        <v>47</v>
      </c>
    </row>
    <row r="45" spans="1:25" s="5" customFormat="1" ht="17.25" customHeight="1" hidden="1">
      <c r="A45" s="130" t="s">
        <v>431</v>
      </c>
      <c r="B45" s="69" t="s">
        <v>407</v>
      </c>
      <c r="C45" s="127" t="s">
        <v>46</v>
      </c>
      <c r="D45" s="127" t="s">
        <v>48</v>
      </c>
      <c r="E45" s="118" t="s">
        <v>422</v>
      </c>
      <c r="F45" s="127" t="s">
        <v>430</v>
      </c>
      <c r="G45" s="57">
        <v>60</v>
      </c>
      <c r="H45" s="57"/>
      <c r="I45" s="57">
        <f>G45+H45</f>
        <v>60</v>
      </c>
      <c r="J45" s="57"/>
      <c r="K45" s="57">
        <f>I45+J45</f>
        <v>60</v>
      </c>
      <c r="L45" s="57"/>
      <c r="M45" s="57">
        <f>K45+L45</f>
        <v>60</v>
      </c>
      <c r="N45" s="226">
        <v>51.45851</v>
      </c>
      <c r="O45" s="226">
        <f>M45+N45</f>
        <v>111.45850999999999</v>
      </c>
      <c r="P45" s="226">
        <v>200</v>
      </c>
      <c r="Q45" s="226">
        <f>O45+P45</f>
        <v>311.45851</v>
      </c>
      <c r="R45" s="226"/>
      <c r="S45" s="226">
        <f>Q45+R45</f>
        <v>311.45851</v>
      </c>
      <c r="T45" s="226">
        <v>-60</v>
      </c>
      <c r="U45" s="226">
        <f>S45+T45</f>
        <v>251.45851</v>
      </c>
      <c r="V45" s="226">
        <v>-62.2</v>
      </c>
      <c r="W45" s="226">
        <f>U45+V45</f>
        <v>189.25851</v>
      </c>
      <c r="X45" s="226">
        <v>100</v>
      </c>
      <c r="Y45" s="226">
        <f>W45+X45</f>
        <v>289.25851</v>
      </c>
    </row>
    <row r="46" spans="1:25" s="5" customFormat="1" ht="29.25" customHeight="1">
      <c r="A46" s="131" t="s">
        <v>3</v>
      </c>
      <c r="B46" s="68" t="s">
        <v>407</v>
      </c>
      <c r="C46" s="92" t="s">
        <v>46</v>
      </c>
      <c r="D46" s="92" t="s">
        <v>48</v>
      </c>
      <c r="E46" s="108" t="s">
        <v>378</v>
      </c>
      <c r="F46" s="92"/>
      <c r="G46" s="93">
        <f aca="true" t="shared" si="28" ref="G46:X49">G47</f>
        <v>1</v>
      </c>
      <c r="H46" s="93">
        <f t="shared" si="28"/>
        <v>0</v>
      </c>
      <c r="I46" s="93">
        <f t="shared" si="28"/>
        <v>1</v>
      </c>
      <c r="J46" s="93">
        <f t="shared" si="28"/>
        <v>0</v>
      </c>
      <c r="K46" s="93">
        <f t="shared" si="28"/>
        <v>1</v>
      </c>
      <c r="L46" s="93">
        <f t="shared" si="28"/>
        <v>0</v>
      </c>
      <c r="M46" s="93">
        <f t="shared" si="28"/>
        <v>1</v>
      </c>
      <c r="N46" s="93">
        <f t="shared" si="28"/>
        <v>0</v>
      </c>
      <c r="O46" s="93">
        <f t="shared" si="28"/>
        <v>1</v>
      </c>
      <c r="P46" s="93">
        <f t="shared" si="28"/>
        <v>0</v>
      </c>
      <c r="Q46" s="93">
        <f t="shared" si="28"/>
        <v>1</v>
      </c>
      <c r="R46" s="93">
        <f t="shared" si="28"/>
        <v>0</v>
      </c>
      <c r="S46" s="93">
        <f t="shared" si="28"/>
        <v>1</v>
      </c>
      <c r="T46" s="93">
        <f t="shared" si="28"/>
        <v>0</v>
      </c>
      <c r="U46" s="93">
        <f t="shared" si="28"/>
        <v>1</v>
      </c>
      <c r="V46" s="93">
        <f t="shared" si="28"/>
        <v>0</v>
      </c>
      <c r="W46" s="93">
        <f t="shared" si="28"/>
        <v>1</v>
      </c>
      <c r="X46" s="93">
        <f t="shared" si="28"/>
        <v>0</v>
      </c>
      <c r="Y46" s="93">
        <f>Y47</f>
        <v>1</v>
      </c>
    </row>
    <row r="47" spans="1:25" s="5" customFormat="1" ht="30.75" customHeight="1">
      <c r="A47" s="132" t="s">
        <v>434</v>
      </c>
      <c r="B47" s="77" t="s">
        <v>407</v>
      </c>
      <c r="C47" s="78" t="s">
        <v>46</v>
      </c>
      <c r="D47" s="78" t="s">
        <v>48</v>
      </c>
      <c r="E47" s="81" t="s">
        <v>377</v>
      </c>
      <c r="F47" s="78"/>
      <c r="G47" s="91">
        <f t="shared" si="28"/>
        <v>1</v>
      </c>
      <c r="H47" s="91">
        <f t="shared" si="28"/>
        <v>0</v>
      </c>
      <c r="I47" s="91">
        <f t="shared" si="28"/>
        <v>1</v>
      </c>
      <c r="J47" s="91">
        <f t="shared" si="28"/>
        <v>0</v>
      </c>
      <c r="K47" s="91">
        <f t="shared" si="28"/>
        <v>1</v>
      </c>
      <c r="L47" s="91">
        <f t="shared" si="28"/>
        <v>0</v>
      </c>
      <c r="M47" s="91">
        <f t="shared" si="28"/>
        <v>1</v>
      </c>
      <c r="N47" s="91">
        <f t="shared" si="28"/>
        <v>0</v>
      </c>
      <c r="O47" s="91">
        <f t="shared" si="28"/>
        <v>1</v>
      </c>
      <c r="P47" s="91">
        <f t="shared" si="28"/>
        <v>0</v>
      </c>
      <c r="Q47" s="91">
        <f t="shared" si="28"/>
        <v>1</v>
      </c>
      <c r="R47" s="91">
        <f t="shared" si="28"/>
        <v>0</v>
      </c>
      <c r="S47" s="91">
        <f t="shared" si="28"/>
        <v>1</v>
      </c>
      <c r="T47" s="91">
        <f t="shared" si="28"/>
        <v>0</v>
      </c>
      <c r="U47" s="91">
        <f t="shared" si="28"/>
        <v>1</v>
      </c>
      <c r="V47" s="91">
        <f aca="true" t="shared" si="29" ref="V47:X49">V48</f>
        <v>0</v>
      </c>
      <c r="W47" s="91">
        <f t="shared" si="29"/>
        <v>1</v>
      </c>
      <c r="X47" s="91">
        <f t="shared" si="29"/>
        <v>0</v>
      </c>
      <c r="Y47" s="91">
        <f>Y48</f>
        <v>1</v>
      </c>
    </row>
    <row r="48" spans="1:25" s="5" customFormat="1" ht="30.75" customHeight="1">
      <c r="A48" s="46" t="s">
        <v>457</v>
      </c>
      <c r="B48" s="69" t="s">
        <v>407</v>
      </c>
      <c r="C48" s="78" t="s">
        <v>46</v>
      </c>
      <c r="D48" s="78" t="s">
        <v>48</v>
      </c>
      <c r="E48" s="81" t="s">
        <v>377</v>
      </c>
      <c r="F48" s="47" t="s">
        <v>458</v>
      </c>
      <c r="G48" s="91">
        <f t="shared" si="28"/>
        <v>1</v>
      </c>
      <c r="H48" s="91">
        <f t="shared" si="28"/>
        <v>0</v>
      </c>
      <c r="I48" s="91">
        <f t="shared" si="28"/>
        <v>1</v>
      </c>
      <c r="J48" s="91">
        <f t="shared" si="28"/>
        <v>0</v>
      </c>
      <c r="K48" s="91">
        <f t="shared" si="28"/>
        <v>1</v>
      </c>
      <c r="L48" s="91">
        <f t="shared" si="28"/>
        <v>0</v>
      </c>
      <c r="M48" s="91">
        <f t="shared" si="28"/>
        <v>1</v>
      </c>
      <c r="N48" s="91">
        <f t="shared" si="28"/>
        <v>0</v>
      </c>
      <c r="O48" s="91">
        <f t="shared" si="28"/>
        <v>1</v>
      </c>
      <c r="P48" s="91">
        <f t="shared" si="28"/>
        <v>0</v>
      </c>
      <c r="Q48" s="91">
        <f t="shared" si="28"/>
        <v>1</v>
      </c>
      <c r="R48" s="91">
        <f t="shared" si="28"/>
        <v>0</v>
      </c>
      <c r="S48" s="91">
        <f t="shared" si="28"/>
        <v>1</v>
      </c>
      <c r="T48" s="91">
        <f t="shared" si="28"/>
        <v>0</v>
      </c>
      <c r="U48" s="91">
        <f t="shared" si="28"/>
        <v>1</v>
      </c>
      <c r="V48" s="91">
        <f t="shared" si="29"/>
        <v>0</v>
      </c>
      <c r="W48" s="91">
        <f t="shared" si="29"/>
        <v>1</v>
      </c>
      <c r="X48" s="91">
        <f t="shared" si="29"/>
        <v>0</v>
      </c>
      <c r="Y48" s="91">
        <f>Y49</f>
        <v>1</v>
      </c>
    </row>
    <row r="49" spans="1:25" s="5" customFormat="1" ht="30.75" customHeight="1">
      <c r="A49" s="33" t="s">
        <v>459</v>
      </c>
      <c r="B49" s="69" t="s">
        <v>407</v>
      </c>
      <c r="C49" s="34" t="s">
        <v>46</v>
      </c>
      <c r="D49" s="34" t="s">
        <v>48</v>
      </c>
      <c r="E49" s="42" t="s">
        <v>377</v>
      </c>
      <c r="F49" s="34" t="s">
        <v>425</v>
      </c>
      <c r="G49" s="57">
        <f t="shared" si="28"/>
        <v>1</v>
      </c>
      <c r="H49" s="57">
        <f t="shared" si="28"/>
        <v>0</v>
      </c>
      <c r="I49" s="57">
        <f t="shared" si="28"/>
        <v>1</v>
      </c>
      <c r="J49" s="57">
        <f t="shared" si="28"/>
        <v>0</v>
      </c>
      <c r="K49" s="57">
        <f t="shared" si="28"/>
        <v>1</v>
      </c>
      <c r="L49" s="57">
        <f t="shared" si="28"/>
        <v>0</v>
      </c>
      <c r="M49" s="57">
        <f t="shared" si="28"/>
        <v>1</v>
      </c>
      <c r="N49" s="57">
        <f t="shared" si="28"/>
        <v>0</v>
      </c>
      <c r="O49" s="57">
        <f t="shared" si="28"/>
        <v>1</v>
      </c>
      <c r="P49" s="57">
        <f t="shared" si="28"/>
        <v>0</v>
      </c>
      <c r="Q49" s="57">
        <f t="shared" si="28"/>
        <v>1</v>
      </c>
      <c r="R49" s="57">
        <f t="shared" si="28"/>
        <v>0</v>
      </c>
      <c r="S49" s="57">
        <f t="shared" si="28"/>
        <v>1</v>
      </c>
      <c r="T49" s="57">
        <f t="shared" si="28"/>
        <v>0</v>
      </c>
      <c r="U49" s="57">
        <f t="shared" si="28"/>
        <v>1</v>
      </c>
      <c r="V49" s="57">
        <f t="shared" si="29"/>
        <v>0</v>
      </c>
      <c r="W49" s="57">
        <f t="shared" si="29"/>
        <v>1</v>
      </c>
      <c r="X49" s="57">
        <f t="shared" si="29"/>
        <v>0</v>
      </c>
      <c r="Y49" s="57">
        <f>Y50</f>
        <v>1</v>
      </c>
    </row>
    <row r="50" spans="1:25" s="5" customFormat="1" ht="25.5" customHeight="1" hidden="1">
      <c r="A50" s="128" t="s">
        <v>334</v>
      </c>
      <c r="B50" s="69" t="s">
        <v>407</v>
      </c>
      <c r="C50" s="127" t="s">
        <v>46</v>
      </c>
      <c r="D50" s="127" t="s">
        <v>48</v>
      </c>
      <c r="E50" s="118" t="s">
        <v>377</v>
      </c>
      <c r="F50" s="127" t="s">
        <v>65</v>
      </c>
      <c r="G50" s="57">
        <v>1</v>
      </c>
      <c r="H50" s="57"/>
      <c r="I50" s="57">
        <f>G50+H50</f>
        <v>1</v>
      </c>
      <c r="J50" s="57"/>
      <c r="K50" s="57">
        <f>I50+J50</f>
        <v>1</v>
      </c>
      <c r="L50" s="57"/>
      <c r="M50" s="57">
        <f>K50+L50</f>
        <v>1</v>
      </c>
      <c r="N50" s="57"/>
      <c r="O50" s="57">
        <f>M50+N50</f>
        <v>1</v>
      </c>
      <c r="P50" s="57"/>
      <c r="Q50" s="57">
        <f>O50+P50</f>
        <v>1</v>
      </c>
      <c r="R50" s="57"/>
      <c r="S50" s="57">
        <f>Q50+R50</f>
        <v>1</v>
      </c>
      <c r="T50" s="57"/>
      <c r="U50" s="57">
        <f>S50+T50</f>
        <v>1</v>
      </c>
      <c r="V50" s="57"/>
      <c r="W50" s="57">
        <f>U50+V50</f>
        <v>1</v>
      </c>
      <c r="X50" s="57"/>
      <c r="Y50" s="57">
        <f>W50+X50</f>
        <v>1</v>
      </c>
    </row>
    <row r="51" spans="1:25" s="3" customFormat="1" ht="14.25" customHeight="1">
      <c r="A51" s="100" t="s">
        <v>69</v>
      </c>
      <c r="B51" s="68" t="s">
        <v>407</v>
      </c>
      <c r="C51" s="133" t="s">
        <v>46</v>
      </c>
      <c r="D51" s="133" t="s">
        <v>57</v>
      </c>
      <c r="E51" s="119"/>
      <c r="F51" s="133"/>
      <c r="G51" s="66">
        <f aca="true" t="shared" si="30" ref="G51:S51">G52+G62</f>
        <v>169.20000000000002</v>
      </c>
      <c r="H51" s="66">
        <f t="shared" si="30"/>
        <v>20</v>
      </c>
      <c r="I51" s="66">
        <f t="shared" si="30"/>
        <v>189.20000000000002</v>
      </c>
      <c r="J51" s="66">
        <f t="shared" si="30"/>
        <v>0</v>
      </c>
      <c r="K51" s="66">
        <f t="shared" si="30"/>
        <v>189.20000000000002</v>
      </c>
      <c r="L51" s="66">
        <f t="shared" si="30"/>
        <v>0</v>
      </c>
      <c r="M51" s="66">
        <f t="shared" si="30"/>
        <v>189.20000000000002</v>
      </c>
      <c r="N51" s="232">
        <f t="shared" si="30"/>
        <v>214.52102</v>
      </c>
      <c r="O51" s="232">
        <f t="shared" si="30"/>
        <v>403.72102</v>
      </c>
      <c r="P51" s="232">
        <f t="shared" si="30"/>
        <v>954.51076</v>
      </c>
      <c r="Q51" s="232">
        <f t="shared" si="30"/>
        <v>1358.23178</v>
      </c>
      <c r="R51" s="232">
        <f t="shared" si="30"/>
        <v>0</v>
      </c>
      <c r="S51" s="232">
        <f t="shared" si="30"/>
        <v>1358.23178</v>
      </c>
      <c r="T51" s="232">
        <f aca="true" t="shared" si="31" ref="T51:Y51">T52+T62</f>
        <v>0</v>
      </c>
      <c r="U51" s="232">
        <f t="shared" si="31"/>
        <v>1358.23178</v>
      </c>
      <c r="V51" s="232">
        <f t="shared" si="31"/>
        <v>-350</v>
      </c>
      <c r="W51" s="232">
        <f t="shared" si="31"/>
        <v>1008.2317800000001</v>
      </c>
      <c r="X51" s="232">
        <f t="shared" si="31"/>
        <v>60</v>
      </c>
      <c r="Y51" s="232">
        <f t="shared" si="31"/>
        <v>1068.23178</v>
      </c>
    </row>
    <row r="52" spans="1:25" s="5" customFormat="1" ht="29.25" customHeight="1">
      <c r="A52" s="131" t="s">
        <v>3</v>
      </c>
      <c r="B52" s="106" t="s">
        <v>407</v>
      </c>
      <c r="C52" s="92" t="s">
        <v>46</v>
      </c>
      <c r="D52" s="92" t="s">
        <v>57</v>
      </c>
      <c r="E52" s="108" t="s">
        <v>378</v>
      </c>
      <c r="F52" s="92"/>
      <c r="G52" s="93">
        <f aca="true" t="shared" si="32" ref="G52:Y52">G53</f>
        <v>149.20000000000002</v>
      </c>
      <c r="H52" s="93">
        <f t="shared" si="32"/>
        <v>0</v>
      </c>
      <c r="I52" s="93">
        <f t="shared" si="32"/>
        <v>149.20000000000002</v>
      </c>
      <c r="J52" s="93">
        <f t="shared" si="32"/>
        <v>0</v>
      </c>
      <c r="K52" s="93">
        <f t="shared" si="32"/>
        <v>149.20000000000002</v>
      </c>
      <c r="L52" s="93">
        <f t="shared" si="32"/>
        <v>0</v>
      </c>
      <c r="M52" s="93">
        <f t="shared" si="32"/>
        <v>149.20000000000002</v>
      </c>
      <c r="N52" s="93">
        <f t="shared" si="32"/>
        <v>0</v>
      </c>
      <c r="O52" s="93">
        <f t="shared" si="32"/>
        <v>149.20000000000002</v>
      </c>
      <c r="P52" s="93">
        <f t="shared" si="32"/>
        <v>0</v>
      </c>
      <c r="Q52" s="93">
        <f t="shared" si="32"/>
        <v>149.20000000000002</v>
      </c>
      <c r="R52" s="93">
        <f t="shared" si="32"/>
        <v>0</v>
      </c>
      <c r="S52" s="93">
        <f t="shared" si="32"/>
        <v>149.20000000000002</v>
      </c>
      <c r="T52" s="93">
        <f t="shared" si="32"/>
        <v>0</v>
      </c>
      <c r="U52" s="93">
        <f t="shared" si="32"/>
        <v>149.20000000000002</v>
      </c>
      <c r="V52" s="93">
        <f t="shared" si="32"/>
        <v>0</v>
      </c>
      <c r="W52" s="93">
        <f t="shared" si="32"/>
        <v>149.20000000000002</v>
      </c>
      <c r="X52" s="93">
        <f t="shared" si="32"/>
        <v>0</v>
      </c>
      <c r="Y52" s="93">
        <f t="shared" si="32"/>
        <v>149.20000000000002</v>
      </c>
    </row>
    <row r="53" spans="1:25" s="6" customFormat="1" ht="29.25" customHeight="1">
      <c r="A53" s="134" t="s">
        <v>435</v>
      </c>
      <c r="B53" s="69" t="s">
        <v>407</v>
      </c>
      <c r="C53" s="83" t="s">
        <v>46</v>
      </c>
      <c r="D53" s="83" t="s">
        <v>57</v>
      </c>
      <c r="E53" s="81" t="s">
        <v>379</v>
      </c>
      <c r="F53" s="83"/>
      <c r="G53" s="82">
        <f aca="true" t="shared" si="33" ref="G53:S53">G54+G58</f>
        <v>149.20000000000002</v>
      </c>
      <c r="H53" s="82">
        <f t="shared" si="33"/>
        <v>0</v>
      </c>
      <c r="I53" s="82">
        <f t="shared" si="33"/>
        <v>149.20000000000002</v>
      </c>
      <c r="J53" s="82">
        <f t="shared" si="33"/>
        <v>0</v>
      </c>
      <c r="K53" s="82">
        <f t="shared" si="33"/>
        <v>149.20000000000002</v>
      </c>
      <c r="L53" s="82">
        <f t="shared" si="33"/>
        <v>0</v>
      </c>
      <c r="M53" s="82">
        <f t="shared" si="33"/>
        <v>149.20000000000002</v>
      </c>
      <c r="N53" s="82">
        <f t="shared" si="33"/>
        <v>0</v>
      </c>
      <c r="O53" s="82">
        <f t="shared" si="33"/>
        <v>149.20000000000002</v>
      </c>
      <c r="P53" s="82">
        <f t="shared" si="33"/>
        <v>0</v>
      </c>
      <c r="Q53" s="82">
        <f t="shared" si="33"/>
        <v>149.20000000000002</v>
      </c>
      <c r="R53" s="82">
        <f t="shared" si="33"/>
        <v>0</v>
      </c>
      <c r="S53" s="82">
        <f t="shared" si="33"/>
        <v>149.20000000000002</v>
      </c>
      <c r="T53" s="82">
        <f aca="true" t="shared" si="34" ref="T53:Y53">T54+T58</f>
        <v>0</v>
      </c>
      <c r="U53" s="82">
        <f t="shared" si="34"/>
        <v>149.20000000000002</v>
      </c>
      <c r="V53" s="82">
        <f t="shared" si="34"/>
        <v>0</v>
      </c>
      <c r="W53" s="82">
        <f t="shared" si="34"/>
        <v>149.20000000000002</v>
      </c>
      <c r="X53" s="82">
        <f t="shared" si="34"/>
        <v>0</v>
      </c>
      <c r="Y53" s="82">
        <f t="shared" si="34"/>
        <v>149.20000000000002</v>
      </c>
    </row>
    <row r="54" spans="1:25" s="6" customFormat="1" ht="43.5" customHeight="1">
      <c r="A54" s="114" t="s">
        <v>453</v>
      </c>
      <c r="B54" s="69" t="s">
        <v>407</v>
      </c>
      <c r="C54" s="28" t="s">
        <v>46</v>
      </c>
      <c r="D54" s="28" t="s">
        <v>57</v>
      </c>
      <c r="E54" s="135" t="s">
        <v>379</v>
      </c>
      <c r="F54" s="28" t="s">
        <v>341</v>
      </c>
      <c r="G54" s="82">
        <f aca="true" t="shared" si="35" ref="G54:Y54">G55</f>
        <v>121.4</v>
      </c>
      <c r="H54" s="82">
        <f t="shared" si="35"/>
        <v>0</v>
      </c>
      <c r="I54" s="82">
        <f t="shared" si="35"/>
        <v>121.4</v>
      </c>
      <c r="J54" s="82">
        <f t="shared" si="35"/>
        <v>0</v>
      </c>
      <c r="K54" s="82">
        <f t="shared" si="35"/>
        <v>121.4</v>
      </c>
      <c r="L54" s="82">
        <f t="shared" si="35"/>
        <v>0</v>
      </c>
      <c r="M54" s="82">
        <f t="shared" si="35"/>
        <v>121.4</v>
      </c>
      <c r="N54" s="82">
        <f t="shared" si="35"/>
        <v>0</v>
      </c>
      <c r="O54" s="82">
        <f t="shared" si="35"/>
        <v>121.4</v>
      </c>
      <c r="P54" s="82">
        <f t="shared" si="35"/>
        <v>0</v>
      </c>
      <c r="Q54" s="82">
        <f t="shared" si="35"/>
        <v>121.4</v>
      </c>
      <c r="R54" s="82">
        <f t="shared" si="35"/>
        <v>0</v>
      </c>
      <c r="S54" s="82">
        <f t="shared" si="35"/>
        <v>121.4</v>
      </c>
      <c r="T54" s="82">
        <f t="shared" si="35"/>
        <v>0</v>
      </c>
      <c r="U54" s="82">
        <f t="shared" si="35"/>
        <v>121.4</v>
      </c>
      <c r="V54" s="82">
        <f t="shared" si="35"/>
        <v>0</v>
      </c>
      <c r="W54" s="82">
        <f t="shared" si="35"/>
        <v>121.4</v>
      </c>
      <c r="X54" s="82">
        <f t="shared" si="35"/>
        <v>0</v>
      </c>
      <c r="Y54" s="82">
        <f t="shared" si="35"/>
        <v>121.4</v>
      </c>
    </row>
    <row r="55" spans="1:25" ht="17.25" customHeight="1">
      <c r="A55" s="33" t="s">
        <v>424</v>
      </c>
      <c r="B55" s="69" t="s">
        <v>407</v>
      </c>
      <c r="C55" s="37" t="s">
        <v>46</v>
      </c>
      <c r="D55" s="37" t="s">
        <v>57</v>
      </c>
      <c r="E55" s="42" t="s">
        <v>379</v>
      </c>
      <c r="F55" s="37" t="s">
        <v>337</v>
      </c>
      <c r="G55" s="60">
        <f aca="true" t="shared" si="36" ref="G55:S55">G56+G57</f>
        <v>121.4</v>
      </c>
      <c r="H55" s="60">
        <f t="shared" si="36"/>
        <v>0</v>
      </c>
      <c r="I55" s="60">
        <f t="shared" si="36"/>
        <v>121.4</v>
      </c>
      <c r="J55" s="60">
        <f t="shared" si="36"/>
        <v>0</v>
      </c>
      <c r="K55" s="60">
        <f t="shared" si="36"/>
        <v>121.4</v>
      </c>
      <c r="L55" s="60">
        <f t="shared" si="36"/>
        <v>0</v>
      </c>
      <c r="M55" s="60">
        <f t="shared" si="36"/>
        <v>121.4</v>
      </c>
      <c r="N55" s="60">
        <f t="shared" si="36"/>
        <v>0</v>
      </c>
      <c r="O55" s="60">
        <f t="shared" si="36"/>
        <v>121.4</v>
      </c>
      <c r="P55" s="60">
        <f t="shared" si="36"/>
        <v>0</v>
      </c>
      <c r="Q55" s="60">
        <f t="shared" si="36"/>
        <v>121.4</v>
      </c>
      <c r="R55" s="60">
        <f t="shared" si="36"/>
        <v>0</v>
      </c>
      <c r="S55" s="60">
        <f t="shared" si="36"/>
        <v>121.4</v>
      </c>
      <c r="T55" s="60">
        <f aca="true" t="shared" si="37" ref="T55:Y55">T56+T57</f>
        <v>0</v>
      </c>
      <c r="U55" s="60">
        <f t="shared" si="37"/>
        <v>121.4</v>
      </c>
      <c r="V55" s="60">
        <f t="shared" si="37"/>
        <v>0</v>
      </c>
      <c r="W55" s="60">
        <f t="shared" si="37"/>
        <v>121.4</v>
      </c>
      <c r="X55" s="60">
        <f t="shared" si="37"/>
        <v>0</v>
      </c>
      <c r="Y55" s="60">
        <f t="shared" si="37"/>
        <v>121.4</v>
      </c>
    </row>
    <row r="56" spans="1:25" s="5" customFormat="1" ht="15.75" hidden="1">
      <c r="A56" s="115" t="s">
        <v>416</v>
      </c>
      <c r="B56" s="69" t="s">
        <v>407</v>
      </c>
      <c r="C56" s="136" t="s">
        <v>46</v>
      </c>
      <c r="D56" s="136" t="s">
        <v>57</v>
      </c>
      <c r="E56" s="118" t="s">
        <v>379</v>
      </c>
      <c r="F56" s="127" t="s">
        <v>61</v>
      </c>
      <c r="G56" s="57">
        <v>93.2</v>
      </c>
      <c r="H56" s="57"/>
      <c r="I56" s="57">
        <f>G56+H56</f>
        <v>93.2</v>
      </c>
      <c r="J56" s="57"/>
      <c r="K56" s="57">
        <f>I56+J56</f>
        <v>93.2</v>
      </c>
      <c r="L56" s="57"/>
      <c r="M56" s="57">
        <f>K56+L56</f>
        <v>93.2</v>
      </c>
      <c r="N56" s="57"/>
      <c r="O56" s="57">
        <f>M56+N56</f>
        <v>93.2</v>
      </c>
      <c r="P56" s="57"/>
      <c r="Q56" s="57">
        <f>O56+P56</f>
        <v>93.2</v>
      </c>
      <c r="R56" s="57"/>
      <c r="S56" s="57">
        <f>Q56+R56</f>
        <v>93.2</v>
      </c>
      <c r="T56" s="57"/>
      <c r="U56" s="57">
        <f>S56+T56</f>
        <v>93.2</v>
      </c>
      <c r="V56" s="57"/>
      <c r="W56" s="57">
        <f>U56+V56</f>
        <v>93.2</v>
      </c>
      <c r="X56" s="57"/>
      <c r="Y56" s="57">
        <f>W56+X56</f>
        <v>93.2</v>
      </c>
    </row>
    <row r="57" spans="1:25" s="5" customFormat="1" ht="38.25" hidden="1">
      <c r="A57" s="115" t="s">
        <v>418</v>
      </c>
      <c r="B57" s="69" t="s">
        <v>407</v>
      </c>
      <c r="C57" s="136" t="s">
        <v>46</v>
      </c>
      <c r="D57" s="136" t="s">
        <v>57</v>
      </c>
      <c r="E57" s="118" t="s">
        <v>379</v>
      </c>
      <c r="F57" s="127" t="s">
        <v>419</v>
      </c>
      <c r="G57" s="57">
        <v>28.2</v>
      </c>
      <c r="H57" s="57"/>
      <c r="I57" s="57">
        <f>G57+H57</f>
        <v>28.2</v>
      </c>
      <c r="J57" s="57"/>
      <c r="K57" s="57">
        <f>I57+J57</f>
        <v>28.2</v>
      </c>
      <c r="L57" s="57"/>
      <c r="M57" s="57">
        <f>K57+L57</f>
        <v>28.2</v>
      </c>
      <c r="N57" s="57"/>
      <c r="O57" s="57">
        <f>M57+N57</f>
        <v>28.2</v>
      </c>
      <c r="P57" s="57"/>
      <c r="Q57" s="57">
        <f>O57+P57</f>
        <v>28.2</v>
      </c>
      <c r="R57" s="57"/>
      <c r="S57" s="57">
        <f>Q57+R57</f>
        <v>28.2</v>
      </c>
      <c r="T57" s="57"/>
      <c r="U57" s="57">
        <f>S57+T57</f>
        <v>28.2</v>
      </c>
      <c r="V57" s="57"/>
      <c r="W57" s="57">
        <f>U57+V57</f>
        <v>28.2</v>
      </c>
      <c r="X57" s="57"/>
      <c r="Y57" s="57">
        <f>W57+X57</f>
        <v>28.2</v>
      </c>
    </row>
    <row r="58" spans="1:25" s="5" customFormat="1" ht="25.5">
      <c r="A58" s="46" t="s">
        <v>457</v>
      </c>
      <c r="B58" s="69" t="s">
        <v>407</v>
      </c>
      <c r="C58" s="37" t="s">
        <v>46</v>
      </c>
      <c r="D58" s="37" t="s">
        <v>57</v>
      </c>
      <c r="E58" s="42" t="s">
        <v>379</v>
      </c>
      <c r="F58" s="34" t="s">
        <v>458</v>
      </c>
      <c r="G58" s="57">
        <f aca="true" t="shared" si="38" ref="G58:Y58">G59</f>
        <v>27.8</v>
      </c>
      <c r="H58" s="57">
        <f t="shared" si="38"/>
        <v>0</v>
      </c>
      <c r="I58" s="57">
        <f t="shared" si="38"/>
        <v>27.8</v>
      </c>
      <c r="J58" s="57">
        <f t="shared" si="38"/>
        <v>0</v>
      </c>
      <c r="K58" s="57">
        <f t="shared" si="38"/>
        <v>27.8</v>
      </c>
      <c r="L58" s="57">
        <f t="shared" si="38"/>
        <v>0</v>
      </c>
      <c r="M58" s="57">
        <f t="shared" si="38"/>
        <v>27.8</v>
      </c>
      <c r="N58" s="57">
        <f t="shared" si="38"/>
        <v>0</v>
      </c>
      <c r="O58" s="57">
        <f t="shared" si="38"/>
        <v>27.8</v>
      </c>
      <c r="P58" s="57">
        <f t="shared" si="38"/>
        <v>0</v>
      </c>
      <c r="Q58" s="57">
        <f t="shared" si="38"/>
        <v>27.8</v>
      </c>
      <c r="R58" s="57">
        <f t="shared" si="38"/>
        <v>0</v>
      </c>
      <c r="S58" s="57">
        <f t="shared" si="38"/>
        <v>27.8</v>
      </c>
      <c r="T58" s="57">
        <f t="shared" si="38"/>
        <v>0</v>
      </c>
      <c r="U58" s="57">
        <f t="shared" si="38"/>
        <v>27.8</v>
      </c>
      <c r="V58" s="57">
        <f t="shared" si="38"/>
        <v>0</v>
      </c>
      <c r="W58" s="57">
        <f t="shared" si="38"/>
        <v>27.8</v>
      </c>
      <c r="X58" s="57">
        <f t="shared" si="38"/>
        <v>0</v>
      </c>
      <c r="Y58" s="57">
        <f t="shared" si="38"/>
        <v>27.8</v>
      </c>
    </row>
    <row r="59" spans="1:25" s="5" customFormat="1" ht="25.5">
      <c r="A59" s="33" t="s">
        <v>426</v>
      </c>
      <c r="B59" s="69" t="s">
        <v>407</v>
      </c>
      <c r="C59" s="37" t="s">
        <v>46</v>
      </c>
      <c r="D59" s="37" t="s">
        <v>57</v>
      </c>
      <c r="E59" s="42" t="s">
        <v>379</v>
      </c>
      <c r="F59" s="34" t="s">
        <v>425</v>
      </c>
      <c r="G59" s="57">
        <f aca="true" t="shared" si="39" ref="G59:S59">G60+G61</f>
        <v>27.8</v>
      </c>
      <c r="H59" s="57">
        <f t="shared" si="39"/>
        <v>0</v>
      </c>
      <c r="I59" s="57">
        <f t="shared" si="39"/>
        <v>27.8</v>
      </c>
      <c r="J59" s="57">
        <f t="shared" si="39"/>
        <v>0</v>
      </c>
      <c r="K59" s="57">
        <f t="shared" si="39"/>
        <v>27.8</v>
      </c>
      <c r="L59" s="57">
        <f t="shared" si="39"/>
        <v>0</v>
      </c>
      <c r="M59" s="57">
        <f t="shared" si="39"/>
        <v>27.8</v>
      </c>
      <c r="N59" s="57">
        <f t="shared" si="39"/>
        <v>0</v>
      </c>
      <c r="O59" s="57">
        <f t="shared" si="39"/>
        <v>27.8</v>
      </c>
      <c r="P59" s="57">
        <f t="shared" si="39"/>
        <v>0</v>
      </c>
      <c r="Q59" s="57">
        <f t="shared" si="39"/>
        <v>27.8</v>
      </c>
      <c r="R59" s="57">
        <f t="shared" si="39"/>
        <v>0</v>
      </c>
      <c r="S59" s="57">
        <f t="shared" si="39"/>
        <v>27.8</v>
      </c>
      <c r="T59" s="57">
        <f aca="true" t="shared" si="40" ref="T59:Y59">T60+T61</f>
        <v>0</v>
      </c>
      <c r="U59" s="57">
        <f t="shared" si="40"/>
        <v>27.8</v>
      </c>
      <c r="V59" s="57">
        <f t="shared" si="40"/>
        <v>0</v>
      </c>
      <c r="W59" s="57">
        <f t="shared" si="40"/>
        <v>27.8</v>
      </c>
      <c r="X59" s="57">
        <f t="shared" si="40"/>
        <v>0</v>
      </c>
      <c r="Y59" s="57">
        <f t="shared" si="40"/>
        <v>27.8</v>
      </c>
    </row>
    <row r="60" spans="1:25" s="5" customFormat="1" ht="25.5" hidden="1">
      <c r="A60" s="128" t="s">
        <v>63</v>
      </c>
      <c r="B60" s="69" t="s">
        <v>407</v>
      </c>
      <c r="C60" s="136" t="s">
        <v>46</v>
      </c>
      <c r="D60" s="136" t="s">
        <v>57</v>
      </c>
      <c r="E60" s="118" t="s">
        <v>379</v>
      </c>
      <c r="F60" s="127" t="s">
        <v>64</v>
      </c>
      <c r="G60" s="58">
        <v>7</v>
      </c>
      <c r="H60" s="58"/>
      <c r="I60" s="58">
        <f>G60+H60</f>
        <v>7</v>
      </c>
      <c r="J60" s="58"/>
      <c r="K60" s="58">
        <f>I60+J60</f>
        <v>7</v>
      </c>
      <c r="L60" s="58">
        <v>1.2</v>
      </c>
      <c r="M60" s="58">
        <f>K60+L60</f>
        <v>8.2</v>
      </c>
      <c r="N60" s="58">
        <v>1.2</v>
      </c>
      <c r="O60" s="58">
        <f>M60+N60</f>
        <v>9.399999999999999</v>
      </c>
      <c r="P60" s="58">
        <v>1.2</v>
      </c>
      <c r="Q60" s="58">
        <f>O60+P60</f>
        <v>10.599999999999998</v>
      </c>
      <c r="R60" s="58">
        <v>1.2</v>
      </c>
      <c r="S60" s="58">
        <f>Q60+R60</f>
        <v>11.799999999999997</v>
      </c>
      <c r="T60" s="58"/>
      <c r="U60" s="58">
        <f>S60+T60</f>
        <v>11.799999999999997</v>
      </c>
      <c r="V60" s="58"/>
      <c r="W60" s="58">
        <f>U60+V60</f>
        <v>11.799999999999997</v>
      </c>
      <c r="X60" s="58"/>
      <c r="Y60" s="58">
        <f>W60+X60</f>
        <v>11.799999999999997</v>
      </c>
    </row>
    <row r="61" spans="1:25" s="5" customFormat="1" ht="28.5" customHeight="1" hidden="1">
      <c r="A61" s="128" t="s">
        <v>334</v>
      </c>
      <c r="B61" s="69" t="s">
        <v>407</v>
      </c>
      <c r="C61" s="136" t="s">
        <v>46</v>
      </c>
      <c r="D61" s="136" t="s">
        <v>57</v>
      </c>
      <c r="E61" s="118" t="s">
        <v>379</v>
      </c>
      <c r="F61" s="127" t="s">
        <v>65</v>
      </c>
      <c r="G61" s="57">
        <v>20.8</v>
      </c>
      <c r="H61" s="57"/>
      <c r="I61" s="58">
        <f>G61+H61</f>
        <v>20.8</v>
      </c>
      <c r="J61" s="57"/>
      <c r="K61" s="58">
        <f>I61+J61</f>
        <v>20.8</v>
      </c>
      <c r="L61" s="57">
        <v>-1.2</v>
      </c>
      <c r="M61" s="58">
        <f>K61+L61</f>
        <v>19.6</v>
      </c>
      <c r="N61" s="57">
        <v>-1.2</v>
      </c>
      <c r="O61" s="58">
        <f>M61+N61</f>
        <v>18.400000000000002</v>
      </c>
      <c r="P61" s="57">
        <v>-1.2</v>
      </c>
      <c r="Q61" s="58">
        <f>O61+P61</f>
        <v>17.200000000000003</v>
      </c>
      <c r="R61" s="57">
        <v>-1.2</v>
      </c>
      <c r="S61" s="58">
        <f>Q61+R61</f>
        <v>16.000000000000004</v>
      </c>
      <c r="T61" s="57"/>
      <c r="U61" s="58">
        <f>S61+T61</f>
        <v>16.000000000000004</v>
      </c>
      <c r="V61" s="57"/>
      <c r="W61" s="58">
        <f>U61+V61</f>
        <v>16.000000000000004</v>
      </c>
      <c r="X61" s="57"/>
      <c r="Y61" s="58">
        <f>W61+X61</f>
        <v>16.000000000000004</v>
      </c>
    </row>
    <row r="62" spans="1:25" s="138" customFormat="1" ht="28.5" customHeight="1">
      <c r="A62" s="125" t="s">
        <v>437</v>
      </c>
      <c r="B62" s="106" t="s">
        <v>407</v>
      </c>
      <c r="C62" s="137" t="s">
        <v>46</v>
      </c>
      <c r="D62" s="137" t="s">
        <v>57</v>
      </c>
      <c r="E62" s="108" t="s">
        <v>380</v>
      </c>
      <c r="F62" s="92"/>
      <c r="G62" s="93">
        <f aca="true" t="shared" si="41" ref="G62:L62">G67+G71</f>
        <v>20</v>
      </c>
      <c r="H62" s="93">
        <f t="shared" si="41"/>
        <v>20</v>
      </c>
      <c r="I62" s="93">
        <f t="shared" si="41"/>
        <v>40</v>
      </c>
      <c r="J62" s="93">
        <f t="shared" si="41"/>
        <v>0</v>
      </c>
      <c r="K62" s="93">
        <f t="shared" si="41"/>
        <v>40</v>
      </c>
      <c r="L62" s="93">
        <f t="shared" si="41"/>
        <v>0</v>
      </c>
      <c r="M62" s="93">
        <f aca="true" t="shared" si="42" ref="M62:S62">M67+M71+M63</f>
        <v>40</v>
      </c>
      <c r="N62" s="231">
        <f t="shared" si="42"/>
        <v>214.52102</v>
      </c>
      <c r="O62" s="231">
        <f t="shared" si="42"/>
        <v>254.52102</v>
      </c>
      <c r="P62" s="231">
        <f t="shared" si="42"/>
        <v>954.51076</v>
      </c>
      <c r="Q62" s="231">
        <f t="shared" si="42"/>
        <v>1209.03178</v>
      </c>
      <c r="R62" s="231">
        <f t="shared" si="42"/>
        <v>0</v>
      </c>
      <c r="S62" s="231">
        <f t="shared" si="42"/>
        <v>1209.03178</v>
      </c>
      <c r="T62" s="231">
        <f aca="true" t="shared" si="43" ref="T62:Y62">T67+T71+T63</f>
        <v>0</v>
      </c>
      <c r="U62" s="231">
        <f t="shared" si="43"/>
        <v>1209.03178</v>
      </c>
      <c r="V62" s="231">
        <f t="shared" si="43"/>
        <v>-350</v>
      </c>
      <c r="W62" s="231">
        <f t="shared" si="43"/>
        <v>859.03178</v>
      </c>
      <c r="X62" s="231">
        <f t="shared" si="43"/>
        <v>60</v>
      </c>
      <c r="Y62" s="231">
        <f t="shared" si="43"/>
        <v>919.03178</v>
      </c>
    </row>
    <row r="63" spans="1:25" s="138" customFormat="1" ht="28.5" customHeight="1">
      <c r="A63" s="79" t="s">
        <v>100</v>
      </c>
      <c r="B63" s="77" t="s">
        <v>407</v>
      </c>
      <c r="C63" s="83" t="s">
        <v>46</v>
      </c>
      <c r="D63" s="83" t="s">
        <v>57</v>
      </c>
      <c r="E63" s="81" t="s">
        <v>99</v>
      </c>
      <c r="F63" s="92"/>
      <c r="G63" s="93"/>
      <c r="H63" s="93"/>
      <c r="I63" s="93"/>
      <c r="J63" s="93"/>
      <c r="K63" s="93"/>
      <c r="L63" s="93"/>
      <c r="M63" s="91">
        <f aca="true" t="shared" si="44" ref="M63:Y65">M64</f>
        <v>0</v>
      </c>
      <c r="N63" s="228">
        <f t="shared" si="44"/>
        <v>164.52102</v>
      </c>
      <c r="O63" s="228">
        <f t="shared" si="44"/>
        <v>164.52102</v>
      </c>
      <c r="P63" s="228">
        <f t="shared" si="44"/>
        <v>954.51076</v>
      </c>
      <c r="Q63" s="228">
        <f t="shared" si="44"/>
        <v>1119.03178</v>
      </c>
      <c r="R63" s="228">
        <f t="shared" si="44"/>
        <v>0</v>
      </c>
      <c r="S63" s="228">
        <f t="shared" si="44"/>
        <v>1119.03178</v>
      </c>
      <c r="T63" s="228">
        <f t="shared" si="44"/>
        <v>0</v>
      </c>
      <c r="U63" s="228">
        <f t="shared" si="44"/>
        <v>1119.03178</v>
      </c>
      <c r="V63" s="228">
        <f t="shared" si="44"/>
        <v>-300</v>
      </c>
      <c r="W63" s="228">
        <f t="shared" si="44"/>
        <v>819.03178</v>
      </c>
      <c r="X63" s="228">
        <f t="shared" si="44"/>
        <v>0</v>
      </c>
      <c r="Y63" s="228">
        <f t="shared" si="44"/>
        <v>819.03178</v>
      </c>
    </row>
    <row r="64" spans="1:25" s="138" customFormat="1" ht="15.75">
      <c r="A64" s="36" t="s">
        <v>343</v>
      </c>
      <c r="B64" s="69" t="s">
        <v>407</v>
      </c>
      <c r="C64" s="28" t="s">
        <v>46</v>
      </c>
      <c r="D64" s="28" t="s">
        <v>57</v>
      </c>
      <c r="E64" s="135" t="s">
        <v>99</v>
      </c>
      <c r="F64" s="47" t="s">
        <v>460</v>
      </c>
      <c r="G64" s="93"/>
      <c r="H64" s="93"/>
      <c r="I64" s="93"/>
      <c r="J64" s="93"/>
      <c r="K64" s="93"/>
      <c r="L64" s="93"/>
      <c r="M64" s="91">
        <f t="shared" si="44"/>
        <v>0</v>
      </c>
      <c r="N64" s="230">
        <f t="shared" si="44"/>
        <v>164.52102</v>
      </c>
      <c r="O64" s="230">
        <f t="shared" si="44"/>
        <v>164.52102</v>
      </c>
      <c r="P64" s="230">
        <f t="shared" si="44"/>
        <v>954.51076</v>
      </c>
      <c r="Q64" s="230">
        <f t="shared" si="44"/>
        <v>1119.03178</v>
      </c>
      <c r="R64" s="230">
        <f t="shared" si="44"/>
        <v>0</v>
      </c>
      <c r="S64" s="230">
        <f t="shared" si="44"/>
        <v>1119.03178</v>
      </c>
      <c r="T64" s="230">
        <f t="shared" si="44"/>
        <v>0</v>
      </c>
      <c r="U64" s="230">
        <f t="shared" si="44"/>
        <v>1119.03178</v>
      </c>
      <c r="V64" s="230">
        <f t="shared" si="44"/>
        <v>-300</v>
      </c>
      <c r="W64" s="230">
        <f t="shared" si="44"/>
        <v>819.03178</v>
      </c>
      <c r="X64" s="230">
        <f t="shared" si="44"/>
        <v>0</v>
      </c>
      <c r="Y64" s="230">
        <f t="shared" si="44"/>
        <v>819.03178</v>
      </c>
    </row>
    <row r="65" spans="1:25" s="138" customFormat="1" ht="15.75">
      <c r="A65" s="36" t="s">
        <v>461</v>
      </c>
      <c r="B65" s="69" t="s">
        <v>407</v>
      </c>
      <c r="C65" s="28" t="s">
        <v>46</v>
      </c>
      <c r="D65" s="28" t="s">
        <v>57</v>
      </c>
      <c r="E65" s="135" t="s">
        <v>99</v>
      </c>
      <c r="F65" s="47" t="s">
        <v>462</v>
      </c>
      <c r="G65" s="93"/>
      <c r="H65" s="93"/>
      <c r="I65" s="93"/>
      <c r="J65" s="93"/>
      <c r="K65" s="93"/>
      <c r="L65" s="93"/>
      <c r="M65" s="91">
        <f t="shared" si="44"/>
        <v>0</v>
      </c>
      <c r="N65" s="230">
        <f t="shared" si="44"/>
        <v>164.52102</v>
      </c>
      <c r="O65" s="230">
        <f t="shared" si="44"/>
        <v>164.52102</v>
      </c>
      <c r="P65" s="230">
        <f t="shared" si="44"/>
        <v>954.51076</v>
      </c>
      <c r="Q65" s="230">
        <f t="shared" si="44"/>
        <v>1119.03178</v>
      </c>
      <c r="R65" s="230">
        <f t="shared" si="44"/>
        <v>0</v>
      </c>
      <c r="S65" s="230">
        <f t="shared" si="44"/>
        <v>1119.03178</v>
      </c>
      <c r="T65" s="230">
        <f t="shared" si="44"/>
        <v>0</v>
      </c>
      <c r="U65" s="230">
        <f t="shared" si="44"/>
        <v>1119.03178</v>
      </c>
      <c r="V65" s="230">
        <f t="shared" si="44"/>
        <v>-300</v>
      </c>
      <c r="W65" s="230">
        <f t="shared" si="44"/>
        <v>819.03178</v>
      </c>
      <c r="X65" s="230">
        <f t="shared" si="44"/>
        <v>0</v>
      </c>
      <c r="Y65" s="230">
        <f t="shared" si="44"/>
        <v>819.03178</v>
      </c>
    </row>
    <row r="66" spans="1:25" s="138" customFormat="1" ht="63.75" hidden="1">
      <c r="A66" s="129" t="s">
        <v>0</v>
      </c>
      <c r="B66" s="116" t="s">
        <v>407</v>
      </c>
      <c r="C66" s="139" t="s">
        <v>46</v>
      </c>
      <c r="D66" s="139" t="s">
        <v>57</v>
      </c>
      <c r="E66" s="153" t="s">
        <v>99</v>
      </c>
      <c r="F66" s="150" t="s">
        <v>35</v>
      </c>
      <c r="G66" s="225"/>
      <c r="H66" s="225"/>
      <c r="I66" s="225"/>
      <c r="J66" s="225"/>
      <c r="K66" s="225"/>
      <c r="L66" s="225"/>
      <c r="M66" s="225"/>
      <c r="N66" s="229">
        <v>164.52102</v>
      </c>
      <c r="O66" s="229">
        <f>M66+N66</f>
        <v>164.52102</v>
      </c>
      <c r="P66" s="229">
        <v>954.51076</v>
      </c>
      <c r="Q66" s="229">
        <f>O66+P66</f>
        <v>1119.03178</v>
      </c>
      <c r="R66" s="229"/>
      <c r="S66" s="229">
        <f>Q66+R66</f>
        <v>1119.03178</v>
      </c>
      <c r="T66" s="229"/>
      <c r="U66" s="229">
        <f>S66+T66</f>
        <v>1119.03178</v>
      </c>
      <c r="V66" s="229">
        <v>-300</v>
      </c>
      <c r="W66" s="229">
        <f>U66+V66</f>
        <v>819.03178</v>
      </c>
      <c r="X66" s="229"/>
      <c r="Y66" s="229">
        <f>W66+X66</f>
        <v>819.03178</v>
      </c>
    </row>
    <row r="67" spans="1:25" s="20" customFormat="1" ht="28.5" customHeight="1">
      <c r="A67" s="79" t="s">
        <v>438</v>
      </c>
      <c r="B67" s="77" t="s">
        <v>407</v>
      </c>
      <c r="C67" s="83" t="s">
        <v>46</v>
      </c>
      <c r="D67" s="83" t="s">
        <v>57</v>
      </c>
      <c r="E67" s="81" t="s">
        <v>381</v>
      </c>
      <c r="F67" s="78"/>
      <c r="G67" s="91">
        <f aca="true" t="shared" si="45" ref="G67:X69">G68</f>
        <v>20</v>
      </c>
      <c r="H67" s="91">
        <f t="shared" si="45"/>
        <v>20</v>
      </c>
      <c r="I67" s="91">
        <f t="shared" si="45"/>
        <v>40</v>
      </c>
      <c r="J67" s="91">
        <f t="shared" si="45"/>
        <v>0</v>
      </c>
      <c r="K67" s="91">
        <f t="shared" si="45"/>
        <v>40</v>
      </c>
      <c r="L67" s="91">
        <f t="shared" si="45"/>
        <v>0</v>
      </c>
      <c r="M67" s="91">
        <f t="shared" si="45"/>
        <v>40</v>
      </c>
      <c r="N67" s="91">
        <f t="shared" si="45"/>
        <v>0</v>
      </c>
      <c r="O67" s="91">
        <f t="shared" si="45"/>
        <v>40</v>
      </c>
      <c r="P67" s="91">
        <f t="shared" si="45"/>
        <v>0</v>
      </c>
      <c r="Q67" s="91">
        <f t="shared" si="45"/>
        <v>40</v>
      </c>
      <c r="R67" s="91">
        <f t="shared" si="45"/>
        <v>0</v>
      </c>
      <c r="S67" s="91">
        <f t="shared" si="45"/>
        <v>40</v>
      </c>
      <c r="T67" s="91">
        <f t="shared" si="45"/>
        <v>0</v>
      </c>
      <c r="U67" s="91">
        <f t="shared" si="45"/>
        <v>40</v>
      </c>
      <c r="V67" s="91">
        <f t="shared" si="45"/>
        <v>0</v>
      </c>
      <c r="W67" s="91">
        <f t="shared" si="45"/>
        <v>40</v>
      </c>
      <c r="X67" s="91">
        <f t="shared" si="45"/>
        <v>10</v>
      </c>
      <c r="Y67" s="91">
        <f>Y68</f>
        <v>50</v>
      </c>
    </row>
    <row r="68" spans="1:25" s="20" customFormat="1" ht="28.5" customHeight="1">
      <c r="A68" s="46" t="s">
        <v>457</v>
      </c>
      <c r="B68" s="69" t="s">
        <v>407</v>
      </c>
      <c r="C68" s="28" t="s">
        <v>46</v>
      </c>
      <c r="D68" s="28" t="s">
        <v>57</v>
      </c>
      <c r="E68" s="135" t="s">
        <v>381</v>
      </c>
      <c r="F68" s="47" t="s">
        <v>458</v>
      </c>
      <c r="G68" s="91">
        <f t="shared" si="45"/>
        <v>20</v>
      </c>
      <c r="H68" s="91">
        <f t="shared" si="45"/>
        <v>20</v>
      </c>
      <c r="I68" s="75">
        <f t="shared" si="45"/>
        <v>40</v>
      </c>
      <c r="J68" s="75">
        <f t="shared" si="45"/>
        <v>0</v>
      </c>
      <c r="K68" s="75">
        <f t="shared" si="45"/>
        <v>40</v>
      </c>
      <c r="L68" s="75">
        <f t="shared" si="45"/>
        <v>0</v>
      </c>
      <c r="M68" s="75">
        <f t="shared" si="45"/>
        <v>40</v>
      </c>
      <c r="N68" s="75">
        <f t="shared" si="45"/>
        <v>0</v>
      </c>
      <c r="O68" s="75">
        <f t="shared" si="45"/>
        <v>40</v>
      </c>
      <c r="P68" s="75">
        <f t="shared" si="45"/>
        <v>0</v>
      </c>
      <c r="Q68" s="75">
        <f t="shared" si="45"/>
        <v>40</v>
      </c>
      <c r="R68" s="75">
        <f t="shared" si="45"/>
        <v>0</v>
      </c>
      <c r="S68" s="75">
        <f t="shared" si="45"/>
        <v>40</v>
      </c>
      <c r="T68" s="75">
        <f t="shared" si="45"/>
        <v>0</v>
      </c>
      <c r="U68" s="75">
        <f t="shared" si="45"/>
        <v>40</v>
      </c>
      <c r="V68" s="75">
        <f aca="true" t="shared" si="46" ref="V68:X69">V69</f>
        <v>0</v>
      </c>
      <c r="W68" s="75">
        <f t="shared" si="46"/>
        <v>40</v>
      </c>
      <c r="X68" s="75">
        <f t="shared" si="46"/>
        <v>10</v>
      </c>
      <c r="Y68" s="75">
        <f>Y69</f>
        <v>50</v>
      </c>
    </row>
    <row r="69" spans="1:25" s="20" customFormat="1" ht="28.5" customHeight="1">
      <c r="A69" s="33" t="s">
        <v>459</v>
      </c>
      <c r="B69" s="69" t="s">
        <v>407</v>
      </c>
      <c r="C69" s="28" t="s">
        <v>46</v>
      </c>
      <c r="D69" s="28" t="s">
        <v>57</v>
      </c>
      <c r="E69" s="135" t="s">
        <v>381</v>
      </c>
      <c r="F69" s="47" t="s">
        <v>425</v>
      </c>
      <c r="G69" s="91">
        <f t="shared" si="45"/>
        <v>20</v>
      </c>
      <c r="H69" s="91">
        <f t="shared" si="45"/>
        <v>20</v>
      </c>
      <c r="I69" s="75">
        <f t="shared" si="45"/>
        <v>40</v>
      </c>
      <c r="J69" s="75">
        <f t="shared" si="45"/>
        <v>0</v>
      </c>
      <c r="K69" s="75">
        <f t="shared" si="45"/>
        <v>40</v>
      </c>
      <c r="L69" s="75">
        <f t="shared" si="45"/>
        <v>0</v>
      </c>
      <c r="M69" s="75">
        <f t="shared" si="45"/>
        <v>40</v>
      </c>
      <c r="N69" s="75">
        <f t="shared" si="45"/>
        <v>0</v>
      </c>
      <c r="O69" s="75">
        <f t="shared" si="45"/>
        <v>40</v>
      </c>
      <c r="P69" s="75">
        <f t="shared" si="45"/>
        <v>0</v>
      </c>
      <c r="Q69" s="75">
        <f t="shared" si="45"/>
        <v>40</v>
      </c>
      <c r="R69" s="75">
        <f t="shared" si="45"/>
        <v>0</v>
      </c>
      <c r="S69" s="75">
        <f t="shared" si="45"/>
        <v>40</v>
      </c>
      <c r="T69" s="75">
        <f t="shared" si="45"/>
        <v>0</v>
      </c>
      <c r="U69" s="75">
        <f t="shared" si="45"/>
        <v>40</v>
      </c>
      <c r="V69" s="75">
        <f t="shared" si="46"/>
        <v>0</v>
      </c>
      <c r="W69" s="75">
        <f t="shared" si="46"/>
        <v>40</v>
      </c>
      <c r="X69" s="75">
        <f t="shared" si="46"/>
        <v>10</v>
      </c>
      <c r="Y69" s="75">
        <f>Y70</f>
        <v>50</v>
      </c>
    </row>
    <row r="70" spans="1:25" s="5" customFormat="1" ht="27" customHeight="1" hidden="1">
      <c r="A70" s="128" t="s">
        <v>334</v>
      </c>
      <c r="B70" s="69" t="s">
        <v>407</v>
      </c>
      <c r="C70" s="139" t="s">
        <v>46</v>
      </c>
      <c r="D70" s="136" t="s">
        <v>57</v>
      </c>
      <c r="E70" s="118" t="s">
        <v>381</v>
      </c>
      <c r="F70" s="127" t="s">
        <v>65</v>
      </c>
      <c r="G70" s="57">
        <v>20</v>
      </c>
      <c r="H70" s="57">
        <v>20</v>
      </c>
      <c r="I70" s="210">
        <f>G70+H70</f>
        <v>40</v>
      </c>
      <c r="J70" s="210"/>
      <c r="K70" s="210">
        <f>I70+J70</f>
        <v>40</v>
      </c>
      <c r="L70" s="210"/>
      <c r="M70" s="210">
        <f>K70+L70</f>
        <v>40</v>
      </c>
      <c r="N70" s="210"/>
      <c r="O70" s="210">
        <f>M70+N70</f>
        <v>40</v>
      </c>
      <c r="P70" s="210"/>
      <c r="Q70" s="210">
        <f>O70+P70</f>
        <v>40</v>
      </c>
      <c r="R70" s="210"/>
      <c r="S70" s="210">
        <f>Q70+R70</f>
        <v>40</v>
      </c>
      <c r="T70" s="210"/>
      <c r="U70" s="210">
        <f>S70+T70</f>
        <v>40</v>
      </c>
      <c r="V70" s="210"/>
      <c r="W70" s="210">
        <f>U70+V70</f>
        <v>40</v>
      </c>
      <c r="X70" s="210">
        <v>10</v>
      </c>
      <c r="Y70" s="210">
        <f>W70+X70</f>
        <v>50</v>
      </c>
    </row>
    <row r="71" spans="1:25" s="5" customFormat="1" ht="16.5" customHeight="1">
      <c r="A71" s="36" t="s">
        <v>4</v>
      </c>
      <c r="B71" s="69" t="s">
        <v>407</v>
      </c>
      <c r="C71" s="73" t="s">
        <v>46</v>
      </c>
      <c r="D71" s="35" t="s">
        <v>57</v>
      </c>
      <c r="E71" s="84" t="s">
        <v>5</v>
      </c>
      <c r="F71" s="34"/>
      <c r="G71" s="57">
        <f aca="true" t="shared" si="47" ref="G71:X73">G72</f>
        <v>0</v>
      </c>
      <c r="H71" s="57">
        <f t="shared" si="47"/>
        <v>0</v>
      </c>
      <c r="I71" s="57">
        <f t="shared" si="47"/>
        <v>0</v>
      </c>
      <c r="J71" s="57">
        <f t="shared" si="47"/>
        <v>0</v>
      </c>
      <c r="K71" s="57">
        <f t="shared" si="47"/>
        <v>0</v>
      </c>
      <c r="L71" s="57">
        <f t="shared" si="47"/>
        <v>0</v>
      </c>
      <c r="M71" s="57">
        <f t="shared" si="47"/>
        <v>0</v>
      </c>
      <c r="N71" s="57">
        <f t="shared" si="47"/>
        <v>50</v>
      </c>
      <c r="O71" s="57">
        <f t="shared" si="47"/>
        <v>50</v>
      </c>
      <c r="P71" s="57">
        <f t="shared" si="47"/>
        <v>0</v>
      </c>
      <c r="Q71" s="57">
        <f t="shared" si="47"/>
        <v>50</v>
      </c>
      <c r="R71" s="57">
        <f t="shared" si="47"/>
        <v>0</v>
      </c>
      <c r="S71" s="57">
        <f t="shared" si="47"/>
        <v>50</v>
      </c>
      <c r="T71" s="57">
        <f t="shared" si="47"/>
        <v>0</v>
      </c>
      <c r="U71" s="57">
        <f t="shared" si="47"/>
        <v>50</v>
      </c>
      <c r="V71" s="57">
        <f t="shared" si="47"/>
        <v>-50</v>
      </c>
      <c r="W71" s="57">
        <f t="shared" si="47"/>
        <v>0</v>
      </c>
      <c r="X71" s="57">
        <f t="shared" si="47"/>
        <v>50</v>
      </c>
      <c r="Y71" s="57">
        <f>Y72</f>
        <v>50</v>
      </c>
    </row>
    <row r="72" spans="1:25" s="5" customFormat="1" ht="17.25" customHeight="1">
      <c r="A72" s="36" t="s">
        <v>343</v>
      </c>
      <c r="B72" s="69" t="s">
        <v>407</v>
      </c>
      <c r="C72" s="73" t="s">
        <v>46</v>
      </c>
      <c r="D72" s="35" t="s">
        <v>57</v>
      </c>
      <c r="E72" s="84" t="s">
        <v>5</v>
      </c>
      <c r="F72" s="34" t="s">
        <v>460</v>
      </c>
      <c r="G72" s="57">
        <f t="shared" si="47"/>
        <v>0</v>
      </c>
      <c r="H72" s="57">
        <f t="shared" si="47"/>
        <v>0</v>
      </c>
      <c r="I72" s="57">
        <f t="shared" si="47"/>
        <v>0</v>
      </c>
      <c r="J72" s="57">
        <f t="shared" si="47"/>
        <v>0</v>
      </c>
      <c r="K72" s="57">
        <f t="shared" si="47"/>
        <v>0</v>
      </c>
      <c r="L72" s="57">
        <f t="shared" si="47"/>
        <v>0</v>
      </c>
      <c r="M72" s="57">
        <f t="shared" si="47"/>
        <v>0</v>
      </c>
      <c r="N72" s="57">
        <f t="shared" si="47"/>
        <v>50</v>
      </c>
      <c r="O72" s="57">
        <f t="shared" si="47"/>
        <v>50</v>
      </c>
      <c r="P72" s="57">
        <f t="shared" si="47"/>
        <v>0</v>
      </c>
      <c r="Q72" s="57">
        <f t="shared" si="47"/>
        <v>50</v>
      </c>
      <c r="R72" s="57">
        <f t="shared" si="47"/>
        <v>0</v>
      </c>
      <c r="S72" s="57">
        <f t="shared" si="47"/>
        <v>50</v>
      </c>
      <c r="T72" s="57">
        <f t="shared" si="47"/>
        <v>0</v>
      </c>
      <c r="U72" s="57">
        <f t="shared" si="47"/>
        <v>50</v>
      </c>
      <c r="V72" s="57">
        <f aca="true" t="shared" si="48" ref="V72:X73">V73</f>
        <v>-50</v>
      </c>
      <c r="W72" s="57">
        <f t="shared" si="48"/>
        <v>0</v>
      </c>
      <c r="X72" s="57">
        <f t="shared" si="48"/>
        <v>50</v>
      </c>
      <c r="Y72" s="57">
        <f>Y73</f>
        <v>50</v>
      </c>
    </row>
    <row r="73" spans="1:25" s="5" customFormat="1" ht="18" customHeight="1">
      <c r="A73" s="46" t="s">
        <v>1</v>
      </c>
      <c r="B73" s="69" t="s">
        <v>407</v>
      </c>
      <c r="C73" s="73" t="s">
        <v>46</v>
      </c>
      <c r="D73" s="35" t="s">
        <v>57</v>
      </c>
      <c r="E73" s="84" t="s">
        <v>5</v>
      </c>
      <c r="F73" s="34" t="s">
        <v>428</v>
      </c>
      <c r="G73" s="57">
        <f t="shared" si="47"/>
        <v>0</v>
      </c>
      <c r="H73" s="57">
        <f t="shared" si="47"/>
        <v>0</v>
      </c>
      <c r="I73" s="57">
        <f t="shared" si="47"/>
        <v>0</v>
      </c>
      <c r="J73" s="57">
        <f t="shared" si="47"/>
        <v>0</v>
      </c>
      <c r="K73" s="57">
        <f t="shared" si="47"/>
        <v>0</v>
      </c>
      <c r="L73" s="57">
        <f t="shared" si="47"/>
        <v>0</v>
      </c>
      <c r="M73" s="57">
        <f t="shared" si="47"/>
        <v>0</v>
      </c>
      <c r="N73" s="57">
        <f t="shared" si="47"/>
        <v>50</v>
      </c>
      <c r="O73" s="57">
        <f t="shared" si="47"/>
        <v>50</v>
      </c>
      <c r="P73" s="57">
        <f t="shared" si="47"/>
        <v>0</v>
      </c>
      <c r="Q73" s="57">
        <f t="shared" si="47"/>
        <v>50</v>
      </c>
      <c r="R73" s="57">
        <f t="shared" si="47"/>
        <v>0</v>
      </c>
      <c r="S73" s="57">
        <f t="shared" si="47"/>
        <v>50</v>
      </c>
      <c r="T73" s="57">
        <f t="shared" si="47"/>
        <v>0</v>
      </c>
      <c r="U73" s="57">
        <f t="shared" si="47"/>
        <v>50</v>
      </c>
      <c r="V73" s="57">
        <f t="shared" si="48"/>
        <v>-50</v>
      </c>
      <c r="W73" s="57">
        <f t="shared" si="48"/>
        <v>0</v>
      </c>
      <c r="X73" s="57">
        <f t="shared" si="48"/>
        <v>50</v>
      </c>
      <c r="Y73" s="57">
        <f>Y74</f>
        <v>50</v>
      </c>
    </row>
    <row r="74" spans="1:25" s="5" customFormat="1" ht="15.75" customHeight="1" hidden="1">
      <c r="A74" s="128" t="s">
        <v>431</v>
      </c>
      <c r="B74" s="69" t="s">
        <v>407</v>
      </c>
      <c r="C74" s="139" t="s">
        <v>46</v>
      </c>
      <c r="D74" s="136" t="s">
        <v>57</v>
      </c>
      <c r="E74" s="118" t="s">
        <v>5</v>
      </c>
      <c r="F74" s="127" t="s">
        <v>430</v>
      </c>
      <c r="G74" s="57"/>
      <c r="H74" s="57"/>
      <c r="I74" s="210">
        <f>G74+H74</f>
        <v>0</v>
      </c>
      <c r="J74" s="210"/>
      <c r="K74" s="210">
        <f>I74+J74</f>
        <v>0</v>
      </c>
      <c r="L74" s="210"/>
      <c r="M74" s="210">
        <f>K74+L74</f>
        <v>0</v>
      </c>
      <c r="N74" s="210">
        <v>50</v>
      </c>
      <c r="O74" s="210">
        <f>M74+N74</f>
        <v>50</v>
      </c>
      <c r="P74" s="210"/>
      <c r="Q74" s="210">
        <f>O74+P74</f>
        <v>50</v>
      </c>
      <c r="R74" s="210"/>
      <c r="S74" s="210">
        <f>Q74+R74</f>
        <v>50</v>
      </c>
      <c r="T74" s="210"/>
      <c r="U74" s="210">
        <f>S74+T74</f>
        <v>50</v>
      </c>
      <c r="V74" s="210">
        <v>-50</v>
      </c>
      <c r="W74" s="210">
        <f>U74+V74</f>
        <v>0</v>
      </c>
      <c r="X74" s="210">
        <v>50</v>
      </c>
      <c r="Y74" s="210">
        <f>W74+X74</f>
        <v>50</v>
      </c>
    </row>
    <row r="75" spans="1:25" s="14" customFormat="1" ht="15" customHeight="1">
      <c r="A75" s="38" t="s">
        <v>70</v>
      </c>
      <c r="B75" s="68" t="s">
        <v>407</v>
      </c>
      <c r="C75" s="39" t="s">
        <v>47</v>
      </c>
      <c r="D75" s="39"/>
      <c r="E75" s="42"/>
      <c r="F75" s="39"/>
      <c r="G75" s="61">
        <f aca="true" t="shared" si="49" ref="G75:X77">G76</f>
        <v>580.7</v>
      </c>
      <c r="H75" s="61">
        <f t="shared" si="49"/>
        <v>0</v>
      </c>
      <c r="I75" s="61">
        <f t="shared" si="49"/>
        <v>580.7</v>
      </c>
      <c r="J75" s="61">
        <f t="shared" si="49"/>
        <v>0</v>
      </c>
      <c r="K75" s="61">
        <f t="shared" si="49"/>
        <v>580.7</v>
      </c>
      <c r="L75" s="61">
        <f t="shared" si="49"/>
        <v>0</v>
      </c>
      <c r="M75" s="61">
        <f t="shared" si="49"/>
        <v>580.7</v>
      </c>
      <c r="N75" s="61">
        <f t="shared" si="49"/>
        <v>0</v>
      </c>
      <c r="O75" s="61">
        <f t="shared" si="49"/>
        <v>580.7</v>
      </c>
      <c r="P75" s="61">
        <f t="shared" si="49"/>
        <v>0</v>
      </c>
      <c r="Q75" s="61">
        <f t="shared" si="49"/>
        <v>580.7</v>
      </c>
      <c r="R75" s="61">
        <f t="shared" si="49"/>
        <v>0</v>
      </c>
      <c r="S75" s="61">
        <f t="shared" si="49"/>
        <v>580.7</v>
      </c>
      <c r="T75" s="61">
        <f t="shared" si="49"/>
        <v>0</v>
      </c>
      <c r="U75" s="61">
        <f t="shared" si="49"/>
        <v>580.7</v>
      </c>
      <c r="V75" s="61">
        <f t="shared" si="49"/>
        <v>0</v>
      </c>
      <c r="W75" s="61">
        <f t="shared" si="49"/>
        <v>580.7</v>
      </c>
      <c r="X75" s="61">
        <f t="shared" si="49"/>
        <v>0</v>
      </c>
      <c r="Y75" s="61">
        <f>Y76</f>
        <v>580.7</v>
      </c>
    </row>
    <row r="76" spans="1:25" s="19" customFormat="1" ht="15" customHeight="1">
      <c r="A76" s="27" t="s">
        <v>71</v>
      </c>
      <c r="B76" s="68" t="s">
        <v>407</v>
      </c>
      <c r="C76" s="133" t="s">
        <v>47</v>
      </c>
      <c r="D76" s="133" t="s">
        <v>49</v>
      </c>
      <c r="E76" s="119"/>
      <c r="F76" s="133"/>
      <c r="G76" s="66">
        <f t="shared" si="49"/>
        <v>580.7</v>
      </c>
      <c r="H76" s="66">
        <f t="shared" si="49"/>
        <v>0</v>
      </c>
      <c r="I76" s="66">
        <f t="shared" si="49"/>
        <v>580.7</v>
      </c>
      <c r="J76" s="66">
        <f t="shared" si="49"/>
        <v>0</v>
      </c>
      <c r="K76" s="66">
        <f t="shared" si="49"/>
        <v>580.7</v>
      </c>
      <c r="L76" s="66">
        <f t="shared" si="49"/>
        <v>0</v>
      </c>
      <c r="M76" s="66">
        <f t="shared" si="49"/>
        <v>580.7</v>
      </c>
      <c r="N76" s="66">
        <f t="shared" si="49"/>
        <v>0</v>
      </c>
      <c r="O76" s="66">
        <f t="shared" si="49"/>
        <v>580.7</v>
      </c>
      <c r="P76" s="66">
        <f t="shared" si="49"/>
        <v>0</v>
      </c>
      <c r="Q76" s="66">
        <f t="shared" si="49"/>
        <v>580.7</v>
      </c>
      <c r="R76" s="66">
        <f t="shared" si="49"/>
        <v>0</v>
      </c>
      <c r="S76" s="66">
        <f t="shared" si="49"/>
        <v>580.7</v>
      </c>
      <c r="T76" s="66">
        <f t="shared" si="49"/>
        <v>0</v>
      </c>
      <c r="U76" s="66">
        <f t="shared" si="49"/>
        <v>580.7</v>
      </c>
      <c r="V76" s="66">
        <f aca="true" t="shared" si="50" ref="V76:X77">V77</f>
        <v>0</v>
      </c>
      <c r="W76" s="66">
        <f t="shared" si="50"/>
        <v>580.7</v>
      </c>
      <c r="X76" s="66">
        <f t="shared" si="50"/>
        <v>0</v>
      </c>
      <c r="Y76" s="66">
        <f>Y77</f>
        <v>580.7</v>
      </c>
    </row>
    <row r="77" spans="1:25" ht="30" customHeight="1">
      <c r="A77" s="131" t="s">
        <v>3</v>
      </c>
      <c r="B77" s="106" t="s">
        <v>407</v>
      </c>
      <c r="C77" s="137" t="s">
        <v>47</v>
      </c>
      <c r="D77" s="137" t="s">
        <v>49</v>
      </c>
      <c r="E77" s="108" t="s">
        <v>378</v>
      </c>
      <c r="F77" s="137"/>
      <c r="G77" s="140">
        <f t="shared" si="49"/>
        <v>580.7</v>
      </c>
      <c r="H77" s="140">
        <f t="shared" si="49"/>
        <v>0</v>
      </c>
      <c r="I77" s="140">
        <f t="shared" si="49"/>
        <v>580.7</v>
      </c>
      <c r="J77" s="140">
        <f t="shared" si="49"/>
        <v>0</v>
      </c>
      <c r="K77" s="140">
        <f t="shared" si="49"/>
        <v>580.7</v>
      </c>
      <c r="L77" s="140">
        <f t="shared" si="49"/>
        <v>0</v>
      </c>
      <c r="M77" s="140">
        <f t="shared" si="49"/>
        <v>580.7</v>
      </c>
      <c r="N77" s="140">
        <f t="shared" si="49"/>
        <v>0</v>
      </c>
      <c r="O77" s="140">
        <f t="shared" si="49"/>
        <v>580.7</v>
      </c>
      <c r="P77" s="140">
        <f t="shared" si="49"/>
        <v>0</v>
      </c>
      <c r="Q77" s="140">
        <f t="shared" si="49"/>
        <v>580.7</v>
      </c>
      <c r="R77" s="140">
        <f t="shared" si="49"/>
        <v>0</v>
      </c>
      <c r="S77" s="140">
        <f t="shared" si="49"/>
        <v>580.7</v>
      </c>
      <c r="T77" s="140">
        <f t="shared" si="49"/>
        <v>0</v>
      </c>
      <c r="U77" s="140">
        <f t="shared" si="49"/>
        <v>580.7</v>
      </c>
      <c r="V77" s="140">
        <f t="shared" si="50"/>
        <v>0</v>
      </c>
      <c r="W77" s="140">
        <f t="shared" si="50"/>
        <v>580.7</v>
      </c>
      <c r="X77" s="140">
        <f t="shared" si="50"/>
        <v>0</v>
      </c>
      <c r="Y77" s="140">
        <f>Y78</f>
        <v>580.7</v>
      </c>
    </row>
    <row r="78" spans="1:25" s="6" customFormat="1" ht="27.75" customHeight="1">
      <c r="A78" s="134" t="s">
        <v>72</v>
      </c>
      <c r="B78" s="69" t="s">
        <v>407</v>
      </c>
      <c r="C78" s="83" t="s">
        <v>47</v>
      </c>
      <c r="D78" s="83" t="s">
        <v>49</v>
      </c>
      <c r="E78" s="81" t="s">
        <v>382</v>
      </c>
      <c r="F78" s="83"/>
      <c r="G78" s="82">
        <f aca="true" t="shared" si="51" ref="G78:S78">G79+G84</f>
        <v>580.7</v>
      </c>
      <c r="H78" s="82">
        <f t="shared" si="51"/>
        <v>0</v>
      </c>
      <c r="I78" s="82">
        <f t="shared" si="51"/>
        <v>580.7</v>
      </c>
      <c r="J78" s="82">
        <f t="shared" si="51"/>
        <v>0</v>
      </c>
      <c r="K78" s="82">
        <f t="shared" si="51"/>
        <v>580.7</v>
      </c>
      <c r="L78" s="82">
        <f t="shared" si="51"/>
        <v>0</v>
      </c>
      <c r="M78" s="82">
        <f t="shared" si="51"/>
        <v>580.7</v>
      </c>
      <c r="N78" s="82">
        <f t="shared" si="51"/>
        <v>0</v>
      </c>
      <c r="O78" s="82">
        <f t="shared" si="51"/>
        <v>580.7</v>
      </c>
      <c r="P78" s="82">
        <f t="shared" si="51"/>
        <v>0</v>
      </c>
      <c r="Q78" s="82">
        <f t="shared" si="51"/>
        <v>580.7</v>
      </c>
      <c r="R78" s="82">
        <f t="shared" si="51"/>
        <v>0</v>
      </c>
      <c r="S78" s="82">
        <f t="shared" si="51"/>
        <v>580.7</v>
      </c>
      <c r="T78" s="82">
        <f aca="true" t="shared" si="52" ref="T78:Y78">T79+T84</f>
        <v>0</v>
      </c>
      <c r="U78" s="82">
        <f t="shared" si="52"/>
        <v>580.7</v>
      </c>
      <c r="V78" s="82">
        <f t="shared" si="52"/>
        <v>0</v>
      </c>
      <c r="W78" s="82">
        <f t="shared" si="52"/>
        <v>580.7</v>
      </c>
      <c r="X78" s="82">
        <f t="shared" si="52"/>
        <v>0</v>
      </c>
      <c r="Y78" s="82">
        <f t="shared" si="52"/>
        <v>580.7</v>
      </c>
    </row>
    <row r="79" spans="1:25" s="6" customFormat="1" ht="42" customHeight="1">
      <c r="A79" s="114" t="s">
        <v>453</v>
      </c>
      <c r="B79" s="69" t="s">
        <v>407</v>
      </c>
      <c r="C79" s="37" t="s">
        <v>47</v>
      </c>
      <c r="D79" s="37" t="s">
        <v>49</v>
      </c>
      <c r="E79" s="42" t="s">
        <v>382</v>
      </c>
      <c r="F79" s="28" t="s">
        <v>341</v>
      </c>
      <c r="G79" s="82">
        <f aca="true" t="shared" si="53" ref="G79:Y79">G80</f>
        <v>571.3000000000001</v>
      </c>
      <c r="H79" s="82">
        <f t="shared" si="53"/>
        <v>0</v>
      </c>
      <c r="I79" s="82">
        <f t="shared" si="53"/>
        <v>571.3000000000001</v>
      </c>
      <c r="J79" s="82">
        <f t="shared" si="53"/>
        <v>0</v>
      </c>
      <c r="K79" s="82">
        <f t="shared" si="53"/>
        <v>571.3000000000001</v>
      </c>
      <c r="L79" s="82">
        <f t="shared" si="53"/>
        <v>0</v>
      </c>
      <c r="M79" s="82">
        <f t="shared" si="53"/>
        <v>571.3000000000001</v>
      </c>
      <c r="N79" s="82">
        <f t="shared" si="53"/>
        <v>0</v>
      </c>
      <c r="O79" s="82">
        <f t="shared" si="53"/>
        <v>571.3000000000001</v>
      </c>
      <c r="P79" s="82">
        <f t="shared" si="53"/>
        <v>0</v>
      </c>
      <c r="Q79" s="82">
        <f t="shared" si="53"/>
        <v>571.3000000000001</v>
      </c>
      <c r="R79" s="82">
        <f t="shared" si="53"/>
        <v>0</v>
      </c>
      <c r="S79" s="82">
        <f t="shared" si="53"/>
        <v>571.3000000000001</v>
      </c>
      <c r="T79" s="82">
        <f t="shared" si="53"/>
        <v>0</v>
      </c>
      <c r="U79" s="82">
        <f t="shared" si="53"/>
        <v>571.3000000000001</v>
      </c>
      <c r="V79" s="82">
        <f t="shared" si="53"/>
        <v>0</v>
      </c>
      <c r="W79" s="82">
        <f t="shared" si="53"/>
        <v>571.3000000000001</v>
      </c>
      <c r="X79" s="82">
        <f t="shared" si="53"/>
        <v>0</v>
      </c>
      <c r="Y79" s="82">
        <f t="shared" si="53"/>
        <v>571.3000000000001</v>
      </c>
    </row>
    <row r="80" spans="1:25" ht="20.25" customHeight="1">
      <c r="A80" s="33" t="s">
        <v>424</v>
      </c>
      <c r="B80" s="69" t="s">
        <v>407</v>
      </c>
      <c r="C80" s="37" t="s">
        <v>47</v>
      </c>
      <c r="D80" s="37" t="s">
        <v>49</v>
      </c>
      <c r="E80" s="42" t="s">
        <v>382</v>
      </c>
      <c r="F80" s="37" t="s">
        <v>337</v>
      </c>
      <c r="G80" s="60">
        <f aca="true" t="shared" si="54" ref="G80:S80">G81+G82+G83</f>
        <v>571.3000000000001</v>
      </c>
      <c r="H80" s="60">
        <f t="shared" si="54"/>
        <v>0</v>
      </c>
      <c r="I80" s="60">
        <f t="shared" si="54"/>
        <v>571.3000000000001</v>
      </c>
      <c r="J80" s="60">
        <f t="shared" si="54"/>
        <v>0</v>
      </c>
      <c r="K80" s="60">
        <f t="shared" si="54"/>
        <v>571.3000000000001</v>
      </c>
      <c r="L80" s="60">
        <f t="shared" si="54"/>
        <v>0</v>
      </c>
      <c r="M80" s="60">
        <f t="shared" si="54"/>
        <v>571.3000000000001</v>
      </c>
      <c r="N80" s="60">
        <f t="shared" si="54"/>
        <v>0</v>
      </c>
      <c r="O80" s="60">
        <f t="shared" si="54"/>
        <v>571.3000000000001</v>
      </c>
      <c r="P80" s="60">
        <f t="shared" si="54"/>
        <v>0</v>
      </c>
      <c r="Q80" s="60">
        <f t="shared" si="54"/>
        <v>571.3000000000001</v>
      </c>
      <c r="R80" s="60">
        <f t="shared" si="54"/>
        <v>0</v>
      </c>
      <c r="S80" s="60">
        <f t="shared" si="54"/>
        <v>571.3000000000001</v>
      </c>
      <c r="T80" s="60">
        <f aca="true" t="shared" si="55" ref="T80:Y80">T81+T82+T83</f>
        <v>0</v>
      </c>
      <c r="U80" s="60">
        <f t="shared" si="55"/>
        <v>571.3000000000001</v>
      </c>
      <c r="V80" s="60">
        <f t="shared" si="55"/>
        <v>0</v>
      </c>
      <c r="W80" s="60">
        <f t="shared" si="55"/>
        <v>571.3000000000001</v>
      </c>
      <c r="X80" s="60">
        <f t="shared" si="55"/>
        <v>0</v>
      </c>
      <c r="Y80" s="60">
        <f t="shared" si="55"/>
        <v>571.3000000000001</v>
      </c>
    </row>
    <row r="81" spans="1:25" ht="25.5" hidden="1">
      <c r="A81" s="115" t="s">
        <v>333</v>
      </c>
      <c r="B81" s="69" t="s">
        <v>407</v>
      </c>
      <c r="C81" s="136" t="s">
        <v>47</v>
      </c>
      <c r="D81" s="136" t="s">
        <v>49</v>
      </c>
      <c r="E81" s="118" t="s">
        <v>382</v>
      </c>
      <c r="F81" s="127" t="s">
        <v>61</v>
      </c>
      <c r="G81" s="57">
        <f>482.1-39.4</f>
        <v>442.70000000000005</v>
      </c>
      <c r="H81" s="57"/>
      <c r="I81" s="57">
        <f>G81+H81</f>
        <v>442.70000000000005</v>
      </c>
      <c r="J81" s="57"/>
      <c r="K81" s="57">
        <f>I81+J81</f>
        <v>442.70000000000005</v>
      </c>
      <c r="L81" s="57"/>
      <c r="M81" s="57">
        <f>K81+L81</f>
        <v>442.70000000000005</v>
      </c>
      <c r="N81" s="57"/>
      <c r="O81" s="57">
        <f>M81+N81</f>
        <v>442.70000000000005</v>
      </c>
      <c r="P81" s="57"/>
      <c r="Q81" s="57">
        <f>O81+P81</f>
        <v>442.70000000000005</v>
      </c>
      <c r="R81" s="57"/>
      <c r="S81" s="57">
        <f>Q81+R81</f>
        <v>442.70000000000005</v>
      </c>
      <c r="T81" s="57"/>
      <c r="U81" s="57">
        <f>S81+T81</f>
        <v>442.70000000000005</v>
      </c>
      <c r="V81" s="57"/>
      <c r="W81" s="57">
        <f>U81+V81</f>
        <v>442.70000000000005</v>
      </c>
      <c r="X81" s="57"/>
      <c r="Y81" s="57">
        <f>W81+X81</f>
        <v>442.70000000000005</v>
      </c>
    </row>
    <row r="82" spans="1:25" ht="15.75" hidden="1">
      <c r="A82" s="115" t="s">
        <v>427</v>
      </c>
      <c r="B82" s="69" t="s">
        <v>407</v>
      </c>
      <c r="C82" s="136" t="s">
        <v>47</v>
      </c>
      <c r="D82" s="136" t="s">
        <v>49</v>
      </c>
      <c r="E82" s="118" t="s">
        <v>382</v>
      </c>
      <c r="F82" s="127" t="s">
        <v>62</v>
      </c>
      <c r="G82" s="57"/>
      <c r="H82" s="57"/>
      <c r="I82" s="57">
        <f>G82+H82</f>
        <v>0</v>
      </c>
      <c r="J82" s="57"/>
      <c r="K82" s="57">
        <f>I82+J82</f>
        <v>0</v>
      </c>
      <c r="L82" s="57"/>
      <c r="M82" s="57">
        <f>K82+L82</f>
        <v>0</v>
      </c>
      <c r="N82" s="57"/>
      <c r="O82" s="57">
        <f>M82+N82</f>
        <v>0</v>
      </c>
      <c r="P82" s="57"/>
      <c r="Q82" s="57">
        <f>O82+P82</f>
        <v>0</v>
      </c>
      <c r="R82" s="57"/>
      <c r="S82" s="57">
        <f>Q82+R82</f>
        <v>0</v>
      </c>
      <c r="T82" s="57"/>
      <c r="U82" s="57">
        <f>S82+T82</f>
        <v>0</v>
      </c>
      <c r="V82" s="57"/>
      <c r="W82" s="57">
        <f>U82+V82</f>
        <v>0</v>
      </c>
      <c r="X82" s="57"/>
      <c r="Y82" s="57">
        <f>W82+X82</f>
        <v>0</v>
      </c>
    </row>
    <row r="83" spans="1:25" ht="38.25" hidden="1">
      <c r="A83" s="115" t="s">
        <v>418</v>
      </c>
      <c r="B83" s="69" t="s">
        <v>407</v>
      </c>
      <c r="C83" s="136" t="s">
        <v>47</v>
      </c>
      <c r="D83" s="136" t="s">
        <v>49</v>
      </c>
      <c r="E83" s="118" t="s">
        <v>382</v>
      </c>
      <c r="F83" s="127" t="s">
        <v>419</v>
      </c>
      <c r="G83" s="57">
        <f>145.6-17</f>
        <v>128.6</v>
      </c>
      <c r="H83" s="57"/>
      <c r="I83" s="57">
        <f>G83+H83</f>
        <v>128.6</v>
      </c>
      <c r="J83" s="57"/>
      <c r="K83" s="57">
        <f>I83+J83</f>
        <v>128.6</v>
      </c>
      <c r="L83" s="57"/>
      <c r="M83" s="57">
        <f>K83+L83</f>
        <v>128.6</v>
      </c>
      <c r="N83" s="57"/>
      <c r="O83" s="57">
        <f>M83+N83</f>
        <v>128.6</v>
      </c>
      <c r="P83" s="57"/>
      <c r="Q83" s="57">
        <f>O83+P83</f>
        <v>128.6</v>
      </c>
      <c r="R83" s="57"/>
      <c r="S83" s="57">
        <f>Q83+R83</f>
        <v>128.6</v>
      </c>
      <c r="T83" s="57"/>
      <c r="U83" s="57">
        <f>S83+T83</f>
        <v>128.6</v>
      </c>
      <c r="V83" s="57"/>
      <c r="W83" s="57">
        <f>U83+V83</f>
        <v>128.6</v>
      </c>
      <c r="X83" s="57"/>
      <c r="Y83" s="57">
        <f>W83+X83</f>
        <v>128.6</v>
      </c>
    </row>
    <row r="84" spans="1:25" ht="28.5" customHeight="1">
      <c r="A84" s="46" t="s">
        <v>457</v>
      </c>
      <c r="B84" s="69" t="s">
        <v>407</v>
      </c>
      <c r="C84" s="37" t="s">
        <v>47</v>
      </c>
      <c r="D84" s="37" t="s">
        <v>49</v>
      </c>
      <c r="E84" s="42" t="s">
        <v>382</v>
      </c>
      <c r="F84" s="34" t="s">
        <v>458</v>
      </c>
      <c r="G84" s="57">
        <f aca="true" t="shared" si="56" ref="G84:Y84">G85</f>
        <v>9.4</v>
      </c>
      <c r="H84" s="57">
        <f t="shared" si="56"/>
        <v>0</v>
      </c>
      <c r="I84" s="57">
        <f t="shared" si="56"/>
        <v>9.4</v>
      </c>
      <c r="J84" s="57">
        <f t="shared" si="56"/>
        <v>0</v>
      </c>
      <c r="K84" s="57">
        <f t="shared" si="56"/>
        <v>9.4</v>
      </c>
      <c r="L84" s="57">
        <f t="shared" si="56"/>
        <v>0</v>
      </c>
      <c r="M84" s="57">
        <f t="shared" si="56"/>
        <v>9.4</v>
      </c>
      <c r="N84" s="57">
        <f t="shared" si="56"/>
        <v>0</v>
      </c>
      <c r="O84" s="57">
        <f t="shared" si="56"/>
        <v>9.4</v>
      </c>
      <c r="P84" s="57">
        <f t="shared" si="56"/>
        <v>0</v>
      </c>
      <c r="Q84" s="57">
        <f t="shared" si="56"/>
        <v>9.4</v>
      </c>
      <c r="R84" s="57">
        <f t="shared" si="56"/>
        <v>0</v>
      </c>
      <c r="S84" s="57">
        <f t="shared" si="56"/>
        <v>9.4</v>
      </c>
      <c r="T84" s="57">
        <f t="shared" si="56"/>
        <v>0</v>
      </c>
      <c r="U84" s="57">
        <f t="shared" si="56"/>
        <v>9.4</v>
      </c>
      <c r="V84" s="57">
        <f t="shared" si="56"/>
        <v>0</v>
      </c>
      <c r="W84" s="57">
        <f t="shared" si="56"/>
        <v>9.4</v>
      </c>
      <c r="X84" s="57">
        <f t="shared" si="56"/>
        <v>0</v>
      </c>
      <c r="Y84" s="57">
        <f t="shared" si="56"/>
        <v>9.4</v>
      </c>
    </row>
    <row r="85" spans="1:25" ht="25.5">
      <c r="A85" s="33" t="s">
        <v>459</v>
      </c>
      <c r="B85" s="69" t="s">
        <v>407</v>
      </c>
      <c r="C85" s="37" t="s">
        <v>47</v>
      </c>
      <c r="D85" s="37" t="s">
        <v>49</v>
      </c>
      <c r="E85" s="42" t="s">
        <v>382</v>
      </c>
      <c r="F85" s="34" t="s">
        <v>425</v>
      </c>
      <c r="G85" s="57">
        <f aca="true" t="shared" si="57" ref="G85:S85">G86+G87</f>
        <v>9.4</v>
      </c>
      <c r="H85" s="57">
        <f t="shared" si="57"/>
        <v>0</v>
      </c>
      <c r="I85" s="57">
        <f t="shared" si="57"/>
        <v>9.4</v>
      </c>
      <c r="J85" s="57">
        <f t="shared" si="57"/>
        <v>0</v>
      </c>
      <c r="K85" s="57">
        <f t="shared" si="57"/>
        <v>9.4</v>
      </c>
      <c r="L85" s="57">
        <f t="shared" si="57"/>
        <v>0</v>
      </c>
      <c r="M85" s="57">
        <f t="shared" si="57"/>
        <v>9.4</v>
      </c>
      <c r="N85" s="57">
        <f t="shared" si="57"/>
        <v>0</v>
      </c>
      <c r="O85" s="57">
        <f t="shared" si="57"/>
        <v>9.4</v>
      </c>
      <c r="P85" s="57">
        <f t="shared" si="57"/>
        <v>0</v>
      </c>
      <c r="Q85" s="57">
        <f t="shared" si="57"/>
        <v>9.4</v>
      </c>
      <c r="R85" s="57">
        <f t="shared" si="57"/>
        <v>0</v>
      </c>
      <c r="S85" s="57">
        <f t="shared" si="57"/>
        <v>9.4</v>
      </c>
      <c r="T85" s="57">
        <f aca="true" t="shared" si="58" ref="T85:Y85">T86+T87</f>
        <v>0</v>
      </c>
      <c r="U85" s="57">
        <f t="shared" si="58"/>
        <v>9.4</v>
      </c>
      <c r="V85" s="57">
        <f t="shared" si="58"/>
        <v>0</v>
      </c>
      <c r="W85" s="57">
        <f t="shared" si="58"/>
        <v>9.4</v>
      </c>
      <c r="X85" s="57">
        <f t="shared" si="58"/>
        <v>0</v>
      </c>
      <c r="Y85" s="57">
        <f t="shared" si="58"/>
        <v>9.4</v>
      </c>
    </row>
    <row r="86" spans="1:25" s="6" customFormat="1" ht="25.5" hidden="1">
      <c r="A86" s="128" t="s">
        <v>63</v>
      </c>
      <c r="B86" s="69" t="s">
        <v>407</v>
      </c>
      <c r="C86" s="136" t="s">
        <v>47</v>
      </c>
      <c r="D86" s="136" t="s">
        <v>49</v>
      </c>
      <c r="E86" s="118" t="s">
        <v>382</v>
      </c>
      <c r="F86" s="127" t="s">
        <v>64</v>
      </c>
      <c r="G86" s="58">
        <v>5</v>
      </c>
      <c r="H86" s="58"/>
      <c r="I86" s="58">
        <f>G86+H86</f>
        <v>5</v>
      </c>
      <c r="J86" s="58"/>
      <c r="K86" s="58">
        <f>I86+J86</f>
        <v>5</v>
      </c>
      <c r="L86" s="58"/>
      <c r="M86" s="58">
        <f>K86+L86</f>
        <v>5</v>
      </c>
      <c r="N86" s="58"/>
      <c r="O86" s="58">
        <f>M86+N86</f>
        <v>5</v>
      </c>
      <c r="P86" s="58"/>
      <c r="Q86" s="58">
        <f>O86+P86</f>
        <v>5</v>
      </c>
      <c r="R86" s="58"/>
      <c r="S86" s="58">
        <f>Q86+R86</f>
        <v>5</v>
      </c>
      <c r="T86" s="58"/>
      <c r="U86" s="58">
        <f>S86+T86</f>
        <v>5</v>
      </c>
      <c r="V86" s="58"/>
      <c r="W86" s="58">
        <f>U86+V86</f>
        <v>5</v>
      </c>
      <c r="X86" s="58"/>
      <c r="Y86" s="58">
        <f>W86+X86</f>
        <v>5</v>
      </c>
    </row>
    <row r="87" spans="1:25" ht="29.25" customHeight="1" hidden="1">
      <c r="A87" s="128" t="s">
        <v>334</v>
      </c>
      <c r="B87" s="69" t="s">
        <v>407</v>
      </c>
      <c r="C87" s="136" t="s">
        <v>47</v>
      </c>
      <c r="D87" s="136" t="s">
        <v>49</v>
      </c>
      <c r="E87" s="118" t="s">
        <v>382</v>
      </c>
      <c r="F87" s="127" t="s">
        <v>65</v>
      </c>
      <c r="G87" s="57">
        <v>4.4</v>
      </c>
      <c r="H87" s="57"/>
      <c r="I87" s="58">
        <f>G87+H87</f>
        <v>4.4</v>
      </c>
      <c r="J87" s="57"/>
      <c r="K87" s="58">
        <f>I87+J87</f>
        <v>4.4</v>
      </c>
      <c r="L87" s="57"/>
      <c r="M87" s="58">
        <f>K87+L87</f>
        <v>4.4</v>
      </c>
      <c r="N87" s="57"/>
      <c r="O87" s="58">
        <f>M87+N87</f>
        <v>4.4</v>
      </c>
      <c r="P87" s="57"/>
      <c r="Q87" s="58">
        <f>O87+P87</f>
        <v>4.4</v>
      </c>
      <c r="R87" s="57"/>
      <c r="S87" s="58">
        <f>Q87+R87</f>
        <v>4.4</v>
      </c>
      <c r="T87" s="57"/>
      <c r="U87" s="58">
        <f>S87+T87</f>
        <v>4.4</v>
      </c>
      <c r="V87" s="57"/>
      <c r="W87" s="58">
        <f>U87+V87</f>
        <v>4.4</v>
      </c>
      <c r="X87" s="57"/>
      <c r="Y87" s="58">
        <f>W87+X87</f>
        <v>4.4</v>
      </c>
    </row>
    <row r="88" spans="1:25" s="15" customFormat="1" ht="27.75" customHeight="1">
      <c r="A88" s="40" t="s">
        <v>73</v>
      </c>
      <c r="B88" s="68" t="s">
        <v>407</v>
      </c>
      <c r="C88" s="41" t="s">
        <v>49</v>
      </c>
      <c r="D88" s="41"/>
      <c r="E88" s="42"/>
      <c r="F88" s="41"/>
      <c r="G88" s="62">
        <f aca="true" t="shared" si="59" ref="G88:X93">G89</f>
        <v>36</v>
      </c>
      <c r="H88" s="62">
        <f t="shared" si="59"/>
        <v>0</v>
      </c>
      <c r="I88" s="62">
        <f t="shared" si="59"/>
        <v>36</v>
      </c>
      <c r="J88" s="62">
        <f t="shared" si="59"/>
        <v>0</v>
      </c>
      <c r="K88" s="62">
        <f t="shared" si="59"/>
        <v>36</v>
      </c>
      <c r="L88" s="62">
        <f t="shared" si="59"/>
        <v>0</v>
      </c>
      <c r="M88" s="62">
        <f t="shared" si="59"/>
        <v>36</v>
      </c>
      <c r="N88" s="62">
        <f t="shared" si="59"/>
        <v>0</v>
      </c>
      <c r="O88" s="62">
        <f t="shared" si="59"/>
        <v>36</v>
      </c>
      <c r="P88" s="62">
        <f t="shared" si="59"/>
        <v>0</v>
      </c>
      <c r="Q88" s="62">
        <f t="shared" si="59"/>
        <v>36</v>
      </c>
      <c r="R88" s="62">
        <f t="shared" si="59"/>
        <v>0</v>
      </c>
      <c r="S88" s="62">
        <f t="shared" si="59"/>
        <v>36</v>
      </c>
      <c r="T88" s="62">
        <f t="shared" si="59"/>
        <v>0</v>
      </c>
      <c r="U88" s="62">
        <f t="shared" si="59"/>
        <v>36</v>
      </c>
      <c r="V88" s="62">
        <f t="shared" si="59"/>
        <v>0</v>
      </c>
      <c r="W88" s="62">
        <f t="shared" si="59"/>
        <v>36</v>
      </c>
      <c r="X88" s="62">
        <f t="shared" si="59"/>
        <v>0</v>
      </c>
      <c r="Y88" s="62">
        <f aca="true" t="shared" si="60" ref="V88:Y93">Y89</f>
        <v>36</v>
      </c>
    </row>
    <row r="89" spans="1:25" s="142" customFormat="1" ht="27.75" customHeight="1">
      <c r="A89" s="100" t="s">
        <v>74</v>
      </c>
      <c r="B89" s="68" t="s">
        <v>407</v>
      </c>
      <c r="C89" s="64" t="s">
        <v>49</v>
      </c>
      <c r="D89" s="64" t="s">
        <v>50</v>
      </c>
      <c r="E89" s="119"/>
      <c r="F89" s="64"/>
      <c r="G89" s="141">
        <f t="shared" si="59"/>
        <v>36</v>
      </c>
      <c r="H89" s="141">
        <f t="shared" si="59"/>
        <v>0</v>
      </c>
      <c r="I89" s="141">
        <f t="shared" si="59"/>
        <v>36</v>
      </c>
      <c r="J89" s="141">
        <f t="shared" si="59"/>
        <v>0</v>
      </c>
      <c r="K89" s="141">
        <f t="shared" si="59"/>
        <v>36</v>
      </c>
      <c r="L89" s="141">
        <f t="shared" si="59"/>
        <v>0</v>
      </c>
      <c r="M89" s="141">
        <f t="shared" si="59"/>
        <v>36</v>
      </c>
      <c r="N89" s="141">
        <f t="shared" si="59"/>
        <v>0</v>
      </c>
      <c r="O89" s="141">
        <f t="shared" si="59"/>
        <v>36</v>
      </c>
      <c r="P89" s="141">
        <f t="shared" si="59"/>
        <v>0</v>
      </c>
      <c r="Q89" s="141">
        <f t="shared" si="59"/>
        <v>36</v>
      </c>
      <c r="R89" s="141">
        <f t="shared" si="59"/>
        <v>0</v>
      </c>
      <c r="S89" s="141">
        <f t="shared" si="59"/>
        <v>36</v>
      </c>
      <c r="T89" s="141">
        <f t="shared" si="59"/>
        <v>0</v>
      </c>
      <c r="U89" s="141">
        <f t="shared" si="59"/>
        <v>36</v>
      </c>
      <c r="V89" s="141">
        <f t="shared" si="60"/>
        <v>0</v>
      </c>
      <c r="W89" s="141">
        <f t="shared" si="60"/>
        <v>36</v>
      </c>
      <c r="X89" s="141">
        <f t="shared" si="60"/>
        <v>0</v>
      </c>
      <c r="Y89" s="141">
        <f t="shared" si="60"/>
        <v>36</v>
      </c>
    </row>
    <row r="90" spans="1:25" s="138" customFormat="1" ht="26.25" customHeight="1">
      <c r="A90" s="125" t="s">
        <v>437</v>
      </c>
      <c r="B90" s="106" t="s">
        <v>407</v>
      </c>
      <c r="C90" s="92" t="s">
        <v>49</v>
      </c>
      <c r="D90" s="92" t="s">
        <v>50</v>
      </c>
      <c r="E90" s="108" t="s">
        <v>380</v>
      </c>
      <c r="F90" s="92"/>
      <c r="G90" s="93">
        <f t="shared" si="59"/>
        <v>36</v>
      </c>
      <c r="H90" s="93">
        <f t="shared" si="59"/>
        <v>0</v>
      </c>
      <c r="I90" s="93">
        <f t="shared" si="59"/>
        <v>36</v>
      </c>
      <c r="J90" s="93">
        <f t="shared" si="59"/>
        <v>0</v>
      </c>
      <c r="K90" s="93">
        <f t="shared" si="59"/>
        <v>36</v>
      </c>
      <c r="L90" s="93">
        <f t="shared" si="59"/>
        <v>0</v>
      </c>
      <c r="M90" s="93">
        <f t="shared" si="59"/>
        <v>36</v>
      </c>
      <c r="N90" s="93">
        <f t="shared" si="59"/>
        <v>0</v>
      </c>
      <c r="O90" s="93">
        <f t="shared" si="59"/>
        <v>36</v>
      </c>
      <c r="P90" s="93">
        <f t="shared" si="59"/>
        <v>0</v>
      </c>
      <c r="Q90" s="93">
        <f t="shared" si="59"/>
        <v>36</v>
      </c>
      <c r="R90" s="93">
        <f t="shared" si="59"/>
        <v>0</v>
      </c>
      <c r="S90" s="93">
        <f t="shared" si="59"/>
        <v>36</v>
      </c>
      <c r="T90" s="93">
        <f t="shared" si="59"/>
        <v>0</v>
      </c>
      <c r="U90" s="93">
        <f t="shared" si="59"/>
        <v>36</v>
      </c>
      <c r="V90" s="93">
        <f t="shared" si="60"/>
        <v>0</v>
      </c>
      <c r="W90" s="93">
        <f t="shared" si="60"/>
        <v>36</v>
      </c>
      <c r="X90" s="93">
        <f t="shared" si="60"/>
        <v>0</v>
      </c>
      <c r="Y90" s="93">
        <f t="shared" si="60"/>
        <v>36</v>
      </c>
    </row>
    <row r="91" spans="1:25" s="6" customFormat="1" ht="28.5" customHeight="1">
      <c r="A91" s="79" t="s">
        <v>439</v>
      </c>
      <c r="B91" s="69" t="s">
        <v>407</v>
      </c>
      <c r="C91" s="78" t="s">
        <v>49</v>
      </c>
      <c r="D91" s="78" t="s">
        <v>50</v>
      </c>
      <c r="E91" s="81" t="s">
        <v>383</v>
      </c>
      <c r="F91" s="78"/>
      <c r="G91" s="82">
        <f t="shared" si="59"/>
        <v>36</v>
      </c>
      <c r="H91" s="82">
        <f t="shared" si="59"/>
        <v>0</v>
      </c>
      <c r="I91" s="82">
        <f t="shared" si="59"/>
        <v>36</v>
      </c>
      <c r="J91" s="82">
        <f t="shared" si="59"/>
        <v>0</v>
      </c>
      <c r="K91" s="82">
        <f t="shared" si="59"/>
        <v>36</v>
      </c>
      <c r="L91" s="82">
        <f t="shared" si="59"/>
        <v>0</v>
      </c>
      <c r="M91" s="82">
        <f t="shared" si="59"/>
        <v>36</v>
      </c>
      <c r="N91" s="82">
        <f t="shared" si="59"/>
        <v>0</v>
      </c>
      <c r="O91" s="82">
        <f t="shared" si="59"/>
        <v>36</v>
      </c>
      <c r="P91" s="82">
        <f t="shared" si="59"/>
        <v>0</v>
      </c>
      <c r="Q91" s="82">
        <f t="shared" si="59"/>
        <v>36</v>
      </c>
      <c r="R91" s="82">
        <f t="shared" si="59"/>
        <v>0</v>
      </c>
      <c r="S91" s="82">
        <f t="shared" si="59"/>
        <v>36</v>
      </c>
      <c r="T91" s="82">
        <f t="shared" si="59"/>
        <v>0</v>
      </c>
      <c r="U91" s="82">
        <f t="shared" si="59"/>
        <v>36</v>
      </c>
      <c r="V91" s="82">
        <f t="shared" si="60"/>
        <v>0</v>
      </c>
      <c r="W91" s="82">
        <f t="shared" si="60"/>
        <v>36</v>
      </c>
      <c r="X91" s="82">
        <f t="shared" si="60"/>
        <v>0</v>
      </c>
      <c r="Y91" s="82">
        <f t="shared" si="60"/>
        <v>36</v>
      </c>
    </row>
    <row r="92" spans="1:25" s="6" customFormat="1" ht="28.5" customHeight="1">
      <c r="A92" s="46" t="s">
        <v>457</v>
      </c>
      <c r="B92" s="69" t="s">
        <v>407</v>
      </c>
      <c r="C92" s="34" t="s">
        <v>49</v>
      </c>
      <c r="D92" s="34" t="s">
        <v>50</v>
      </c>
      <c r="E92" s="42" t="s">
        <v>383</v>
      </c>
      <c r="F92" s="47" t="s">
        <v>458</v>
      </c>
      <c r="G92" s="82">
        <f t="shared" si="59"/>
        <v>36</v>
      </c>
      <c r="H92" s="82">
        <f t="shared" si="59"/>
        <v>0</v>
      </c>
      <c r="I92" s="173">
        <f t="shared" si="59"/>
        <v>36</v>
      </c>
      <c r="J92" s="82">
        <f t="shared" si="59"/>
        <v>0</v>
      </c>
      <c r="K92" s="173">
        <f t="shared" si="59"/>
        <v>36</v>
      </c>
      <c r="L92" s="82">
        <f t="shared" si="59"/>
        <v>0</v>
      </c>
      <c r="M92" s="173">
        <f t="shared" si="59"/>
        <v>36</v>
      </c>
      <c r="N92" s="82">
        <f t="shared" si="59"/>
        <v>0</v>
      </c>
      <c r="O92" s="173">
        <f t="shared" si="59"/>
        <v>36</v>
      </c>
      <c r="P92" s="82">
        <f t="shared" si="59"/>
        <v>0</v>
      </c>
      <c r="Q92" s="173">
        <f t="shared" si="59"/>
        <v>36</v>
      </c>
      <c r="R92" s="82">
        <f t="shared" si="59"/>
        <v>0</v>
      </c>
      <c r="S92" s="173">
        <f t="shared" si="59"/>
        <v>36</v>
      </c>
      <c r="T92" s="82">
        <f t="shared" si="59"/>
        <v>0</v>
      </c>
      <c r="U92" s="173">
        <f t="shared" si="59"/>
        <v>36</v>
      </c>
      <c r="V92" s="82">
        <f t="shared" si="60"/>
        <v>0</v>
      </c>
      <c r="W92" s="173">
        <f t="shared" si="60"/>
        <v>36</v>
      </c>
      <c r="X92" s="82">
        <f t="shared" si="60"/>
        <v>0</v>
      </c>
      <c r="Y92" s="173">
        <f t="shared" si="60"/>
        <v>36</v>
      </c>
    </row>
    <row r="93" spans="1:25" s="6" customFormat="1" ht="28.5" customHeight="1">
      <c r="A93" s="33" t="s">
        <v>459</v>
      </c>
      <c r="B93" s="69" t="s">
        <v>407</v>
      </c>
      <c r="C93" s="34" t="s">
        <v>49</v>
      </c>
      <c r="D93" s="34" t="s">
        <v>50</v>
      </c>
      <c r="E93" s="42" t="s">
        <v>383</v>
      </c>
      <c r="F93" s="47" t="s">
        <v>425</v>
      </c>
      <c r="G93" s="82">
        <f t="shared" si="59"/>
        <v>36</v>
      </c>
      <c r="H93" s="82">
        <f t="shared" si="59"/>
        <v>0</v>
      </c>
      <c r="I93" s="173">
        <f t="shared" si="59"/>
        <v>36</v>
      </c>
      <c r="J93" s="82">
        <f t="shared" si="59"/>
        <v>0</v>
      </c>
      <c r="K93" s="173">
        <f t="shared" si="59"/>
        <v>36</v>
      </c>
      <c r="L93" s="82">
        <f t="shared" si="59"/>
        <v>0</v>
      </c>
      <c r="M93" s="173">
        <f t="shared" si="59"/>
        <v>36</v>
      </c>
      <c r="N93" s="82">
        <f t="shared" si="59"/>
        <v>0</v>
      </c>
      <c r="O93" s="173">
        <f t="shared" si="59"/>
        <v>36</v>
      </c>
      <c r="P93" s="82">
        <f t="shared" si="59"/>
        <v>0</v>
      </c>
      <c r="Q93" s="173">
        <f t="shared" si="59"/>
        <v>36</v>
      </c>
      <c r="R93" s="82">
        <f t="shared" si="59"/>
        <v>0</v>
      </c>
      <c r="S93" s="173">
        <f t="shared" si="59"/>
        <v>36</v>
      </c>
      <c r="T93" s="82">
        <f t="shared" si="59"/>
        <v>0</v>
      </c>
      <c r="U93" s="173">
        <f t="shared" si="59"/>
        <v>36</v>
      </c>
      <c r="V93" s="82">
        <f t="shared" si="60"/>
        <v>0</v>
      </c>
      <c r="W93" s="173">
        <f t="shared" si="60"/>
        <v>36</v>
      </c>
      <c r="X93" s="82">
        <f t="shared" si="60"/>
        <v>0</v>
      </c>
      <c r="Y93" s="173">
        <f t="shared" si="60"/>
        <v>36</v>
      </c>
    </row>
    <row r="94" spans="1:25" ht="27" customHeight="1" hidden="1">
      <c r="A94" s="128" t="s">
        <v>334</v>
      </c>
      <c r="B94" s="69" t="s">
        <v>407</v>
      </c>
      <c r="C94" s="127" t="s">
        <v>49</v>
      </c>
      <c r="D94" s="127" t="s">
        <v>50</v>
      </c>
      <c r="E94" s="118" t="s">
        <v>383</v>
      </c>
      <c r="F94" s="127" t="s">
        <v>65</v>
      </c>
      <c r="G94" s="60">
        <v>36</v>
      </c>
      <c r="H94" s="60"/>
      <c r="I94" s="60">
        <f>G94+H94</f>
        <v>36</v>
      </c>
      <c r="J94" s="60"/>
      <c r="K94" s="60">
        <f>I94+J94</f>
        <v>36</v>
      </c>
      <c r="L94" s="60"/>
      <c r="M94" s="60">
        <f>K94+L94</f>
        <v>36</v>
      </c>
      <c r="N94" s="60"/>
      <c r="O94" s="60">
        <f>M94+N94</f>
        <v>36</v>
      </c>
      <c r="P94" s="60"/>
      <c r="Q94" s="60">
        <f>O94+P94</f>
        <v>36</v>
      </c>
      <c r="R94" s="60"/>
      <c r="S94" s="60">
        <f>Q94+R94</f>
        <v>36</v>
      </c>
      <c r="T94" s="60"/>
      <c r="U94" s="60">
        <f>S94+T94</f>
        <v>36</v>
      </c>
      <c r="V94" s="60"/>
      <c r="W94" s="60">
        <f>U94+V94</f>
        <v>36</v>
      </c>
      <c r="X94" s="60"/>
      <c r="Y94" s="60">
        <f>W94+X94</f>
        <v>36</v>
      </c>
    </row>
    <row r="95" spans="1:25" s="15" customFormat="1" ht="15.75" customHeight="1">
      <c r="A95" s="38" t="s">
        <v>75</v>
      </c>
      <c r="B95" s="68" t="s">
        <v>407</v>
      </c>
      <c r="C95" s="41" t="s">
        <v>48</v>
      </c>
      <c r="D95" s="41"/>
      <c r="E95" s="42"/>
      <c r="F95" s="41"/>
      <c r="G95" s="62">
        <f aca="true" t="shared" si="61" ref="G95:S95">G96+G113+G128+G102</f>
        <v>1789.5</v>
      </c>
      <c r="H95" s="62">
        <f t="shared" si="61"/>
        <v>3194.2</v>
      </c>
      <c r="I95" s="62">
        <f t="shared" si="61"/>
        <v>4983.7</v>
      </c>
      <c r="J95" s="62">
        <f t="shared" si="61"/>
        <v>0</v>
      </c>
      <c r="K95" s="62">
        <f t="shared" si="61"/>
        <v>4983.7</v>
      </c>
      <c r="L95" s="62">
        <f t="shared" si="61"/>
        <v>0</v>
      </c>
      <c r="M95" s="62">
        <f t="shared" si="61"/>
        <v>4983.7</v>
      </c>
      <c r="N95" s="62">
        <f t="shared" si="61"/>
        <v>361.17605000000003</v>
      </c>
      <c r="O95" s="62">
        <f t="shared" si="61"/>
        <v>5344.87605</v>
      </c>
      <c r="P95" s="62">
        <f t="shared" si="61"/>
        <v>0</v>
      </c>
      <c r="Q95" s="62">
        <f t="shared" si="61"/>
        <v>5344.87605</v>
      </c>
      <c r="R95" s="62">
        <f t="shared" si="61"/>
        <v>0</v>
      </c>
      <c r="S95" s="62">
        <f t="shared" si="61"/>
        <v>5344.87605</v>
      </c>
      <c r="T95" s="62">
        <f aca="true" t="shared" si="62" ref="T95:Y95">T96+T113+T128+T102</f>
        <v>0</v>
      </c>
      <c r="U95" s="62">
        <f t="shared" si="62"/>
        <v>5344.87605</v>
      </c>
      <c r="V95" s="62">
        <f t="shared" si="62"/>
        <v>0</v>
      </c>
      <c r="W95" s="62">
        <f t="shared" si="62"/>
        <v>5344.87605</v>
      </c>
      <c r="X95" s="62">
        <f t="shared" si="62"/>
        <v>0</v>
      </c>
      <c r="Y95" s="62">
        <f t="shared" si="62"/>
        <v>5344.87605</v>
      </c>
    </row>
    <row r="96" spans="1:25" s="19" customFormat="1" ht="15" customHeight="1">
      <c r="A96" s="143" t="s">
        <v>56</v>
      </c>
      <c r="B96" s="68" t="s">
        <v>407</v>
      </c>
      <c r="C96" s="64" t="s">
        <v>48</v>
      </c>
      <c r="D96" s="64" t="s">
        <v>51</v>
      </c>
      <c r="E96" s="119"/>
      <c r="F96" s="64"/>
      <c r="G96" s="65">
        <f aca="true" t="shared" si="63" ref="G96:X100">G97</f>
        <v>32.5</v>
      </c>
      <c r="H96" s="65">
        <f t="shared" si="63"/>
        <v>0</v>
      </c>
      <c r="I96" s="65">
        <f t="shared" si="63"/>
        <v>32.5</v>
      </c>
      <c r="J96" s="65">
        <f t="shared" si="63"/>
        <v>0</v>
      </c>
      <c r="K96" s="65">
        <f t="shared" si="63"/>
        <v>32.5</v>
      </c>
      <c r="L96" s="65">
        <f t="shared" si="63"/>
        <v>0</v>
      </c>
      <c r="M96" s="65">
        <f t="shared" si="63"/>
        <v>32.5</v>
      </c>
      <c r="N96" s="65">
        <f t="shared" si="63"/>
        <v>0</v>
      </c>
      <c r="O96" s="65">
        <f t="shared" si="63"/>
        <v>32.5</v>
      </c>
      <c r="P96" s="65">
        <f t="shared" si="63"/>
        <v>0</v>
      </c>
      <c r="Q96" s="65">
        <f t="shared" si="63"/>
        <v>32.5</v>
      </c>
      <c r="R96" s="65">
        <f t="shared" si="63"/>
        <v>0</v>
      </c>
      <c r="S96" s="65">
        <f t="shared" si="63"/>
        <v>32.5</v>
      </c>
      <c r="T96" s="65">
        <f t="shared" si="63"/>
        <v>0</v>
      </c>
      <c r="U96" s="65">
        <f t="shared" si="63"/>
        <v>32.5</v>
      </c>
      <c r="V96" s="65">
        <f t="shared" si="63"/>
        <v>0</v>
      </c>
      <c r="W96" s="65">
        <f t="shared" si="63"/>
        <v>32.5</v>
      </c>
      <c r="X96" s="65">
        <f t="shared" si="63"/>
        <v>0</v>
      </c>
      <c r="Y96" s="65">
        <f aca="true" t="shared" si="64" ref="V96:Y100">Y97</f>
        <v>32.5</v>
      </c>
    </row>
    <row r="97" spans="1:25" s="95" customFormat="1" ht="29.25" customHeight="1">
      <c r="A97" s="131" t="s">
        <v>3</v>
      </c>
      <c r="B97" s="106" t="s">
        <v>407</v>
      </c>
      <c r="C97" s="137" t="s">
        <v>48</v>
      </c>
      <c r="D97" s="137" t="s">
        <v>51</v>
      </c>
      <c r="E97" s="108" t="s">
        <v>378</v>
      </c>
      <c r="F97" s="144"/>
      <c r="G97" s="93">
        <f t="shared" si="63"/>
        <v>32.5</v>
      </c>
      <c r="H97" s="93">
        <f t="shared" si="63"/>
        <v>0</v>
      </c>
      <c r="I97" s="93">
        <f t="shared" si="63"/>
        <v>32.5</v>
      </c>
      <c r="J97" s="93">
        <f t="shared" si="63"/>
        <v>0</v>
      </c>
      <c r="K97" s="93">
        <f t="shared" si="63"/>
        <v>32.5</v>
      </c>
      <c r="L97" s="93">
        <f t="shared" si="63"/>
        <v>0</v>
      </c>
      <c r="M97" s="93">
        <f t="shared" si="63"/>
        <v>32.5</v>
      </c>
      <c r="N97" s="93">
        <f t="shared" si="63"/>
        <v>0</v>
      </c>
      <c r="O97" s="93">
        <f t="shared" si="63"/>
        <v>32.5</v>
      </c>
      <c r="P97" s="93">
        <f t="shared" si="63"/>
        <v>0</v>
      </c>
      <c r="Q97" s="93">
        <f t="shared" si="63"/>
        <v>32.5</v>
      </c>
      <c r="R97" s="93">
        <f t="shared" si="63"/>
        <v>0</v>
      </c>
      <c r="S97" s="93">
        <f t="shared" si="63"/>
        <v>32.5</v>
      </c>
      <c r="T97" s="93">
        <f t="shared" si="63"/>
        <v>0</v>
      </c>
      <c r="U97" s="93">
        <f t="shared" si="63"/>
        <v>32.5</v>
      </c>
      <c r="V97" s="93">
        <f t="shared" si="64"/>
        <v>0</v>
      </c>
      <c r="W97" s="93">
        <f t="shared" si="64"/>
        <v>32.5</v>
      </c>
      <c r="X97" s="93">
        <f t="shared" si="64"/>
        <v>0</v>
      </c>
      <c r="Y97" s="93">
        <f t="shared" si="64"/>
        <v>32.5</v>
      </c>
    </row>
    <row r="98" spans="1:25" s="6" customFormat="1" ht="52.5" customHeight="1">
      <c r="A98" s="79" t="s">
        <v>440</v>
      </c>
      <c r="B98" s="77" t="s">
        <v>407</v>
      </c>
      <c r="C98" s="78" t="s">
        <v>48</v>
      </c>
      <c r="D98" s="78" t="s">
        <v>51</v>
      </c>
      <c r="E98" s="81" t="s">
        <v>384</v>
      </c>
      <c r="F98" s="78"/>
      <c r="G98" s="91">
        <f t="shared" si="63"/>
        <v>32.5</v>
      </c>
      <c r="H98" s="91">
        <f t="shared" si="63"/>
        <v>0</v>
      </c>
      <c r="I98" s="91">
        <f t="shared" si="63"/>
        <v>32.5</v>
      </c>
      <c r="J98" s="91">
        <f t="shared" si="63"/>
        <v>0</v>
      </c>
      <c r="K98" s="91">
        <f t="shared" si="63"/>
        <v>32.5</v>
      </c>
      <c r="L98" s="91">
        <f t="shared" si="63"/>
        <v>0</v>
      </c>
      <c r="M98" s="91">
        <f t="shared" si="63"/>
        <v>32.5</v>
      </c>
      <c r="N98" s="91">
        <f t="shared" si="63"/>
        <v>0</v>
      </c>
      <c r="O98" s="91">
        <f t="shared" si="63"/>
        <v>32.5</v>
      </c>
      <c r="P98" s="91">
        <f t="shared" si="63"/>
        <v>0</v>
      </c>
      <c r="Q98" s="91">
        <f t="shared" si="63"/>
        <v>32.5</v>
      </c>
      <c r="R98" s="91">
        <f t="shared" si="63"/>
        <v>0</v>
      </c>
      <c r="S98" s="91">
        <f t="shared" si="63"/>
        <v>32.5</v>
      </c>
      <c r="T98" s="91">
        <f t="shared" si="63"/>
        <v>0</v>
      </c>
      <c r="U98" s="91">
        <f t="shared" si="63"/>
        <v>32.5</v>
      </c>
      <c r="V98" s="91">
        <f t="shared" si="64"/>
        <v>0</v>
      </c>
      <c r="W98" s="91">
        <f t="shared" si="64"/>
        <v>32.5</v>
      </c>
      <c r="X98" s="91">
        <f t="shared" si="64"/>
        <v>0</v>
      </c>
      <c r="Y98" s="91">
        <f t="shared" si="64"/>
        <v>32.5</v>
      </c>
    </row>
    <row r="99" spans="1:25" s="6" customFormat="1" ht="27.75" customHeight="1">
      <c r="A99" s="46" t="s">
        <v>457</v>
      </c>
      <c r="B99" s="69" t="s">
        <v>407</v>
      </c>
      <c r="C99" s="34" t="s">
        <v>48</v>
      </c>
      <c r="D99" s="34" t="s">
        <v>51</v>
      </c>
      <c r="E99" s="42" t="s">
        <v>384</v>
      </c>
      <c r="F99" s="47" t="s">
        <v>458</v>
      </c>
      <c r="G99" s="91">
        <f t="shared" si="63"/>
        <v>32.5</v>
      </c>
      <c r="H99" s="91">
        <f t="shared" si="63"/>
        <v>0</v>
      </c>
      <c r="I99" s="75">
        <f t="shared" si="63"/>
        <v>32.5</v>
      </c>
      <c r="J99" s="91">
        <f t="shared" si="63"/>
        <v>0</v>
      </c>
      <c r="K99" s="75">
        <f t="shared" si="63"/>
        <v>32.5</v>
      </c>
      <c r="L99" s="91">
        <f t="shared" si="63"/>
        <v>0</v>
      </c>
      <c r="M99" s="75">
        <f t="shared" si="63"/>
        <v>32.5</v>
      </c>
      <c r="N99" s="91">
        <f t="shared" si="63"/>
        <v>0</v>
      </c>
      <c r="O99" s="75">
        <f t="shared" si="63"/>
        <v>32.5</v>
      </c>
      <c r="P99" s="91">
        <f t="shared" si="63"/>
        <v>0</v>
      </c>
      <c r="Q99" s="75">
        <f t="shared" si="63"/>
        <v>32.5</v>
      </c>
      <c r="R99" s="91">
        <f t="shared" si="63"/>
        <v>0</v>
      </c>
      <c r="S99" s="75">
        <f t="shared" si="63"/>
        <v>32.5</v>
      </c>
      <c r="T99" s="91">
        <f t="shared" si="63"/>
        <v>0</v>
      </c>
      <c r="U99" s="75">
        <f t="shared" si="63"/>
        <v>32.5</v>
      </c>
      <c r="V99" s="91">
        <f t="shared" si="64"/>
        <v>0</v>
      </c>
      <c r="W99" s="75">
        <f t="shared" si="64"/>
        <v>32.5</v>
      </c>
      <c r="X99" s="91">
        <f t="shared" si="64"/>
        <v>0</v>
      </c>
      <c r="Y99" s="75">
        <f t="shared" si="64"/>
        <v>32.5</v>
      </c>
    </row>
    <row r="100" spans="1:25" s="6" customFormat="1" ht="27" customHeight="1">
      <c r="A100" s="33" t="s">
        <v>459</v>
      </c>
      <c r="B100" s="69" t="s">
        <v>407</v>
      </c>
      <c r="C100" s="34" t="s">
        <v>48</v>
      </c>
      <c r="D100" s="34" t="s">
        <v>51</v>
      </c>
      <c r="E100" s="42" t="s">
        <v>384</v>
      </c>
      <c r="F100" s="47" t="s">
        <v>425</v>
      </c>
      <c r="G100" s="91">
        <f t="shared" si="63"/>
        <v>32.5</v>
      </c>
      <c r="H100" s="91">
        <f t="shared" si="63"/>
        <v>0</v>
      </c>
      <c r="I100" s="75">
        <f t="shared" si="63"/>
        <v>32.5</v>
      </c>
      <c r="J100" s="91">
        <f t="shared" si="63"/>
        <v>0</v>
      </c>
      <c r="K100" s="75">
        <f t="shared" si="63"/>
        <v>32.5</v>
      </c>
      <c r="L100" s="91">
        <f t="shared" si="63"/>
        <v>0</v>
      </c>
      <c r="M100" s="75">
        <f t="shared" si="63"/>
        <v>32.5</v>
      </c>
      <c r="N100" s="91">
        <f t="shared" si="63"/>
        <v>0</v>
      </c>
      <c r="O100" s="75">
        <f t="shared" si="63"/>
        <v>32.5</v>
      </c>
      <c r="P100" s="91">
        <f t="shared" si="63"/>
        <v>0</v>
      </c>
      <c r="Q100" s="75">
        <f t="shared" si="63"/>
        <v>32.5</v>
      </c>
      <c r="R100" s="91">
        <f t="shared" si="63"/>
        <v>0</v>
      </c>
      <c r="S100" s="75">
        <f t="shared" si="63"/>
        <v>32.5</v>
      </c>
      <c r="T100" s="91">
        <f t="shared" si="63"/>
        <v>0</v>
      </c>
      <c r="U100" s="75">
        <f t="shared" si="63"/>
        <v>32.5</v>
      </c>
      <c r="V100" s="91">
        <f t="shared" si="64"/>
        <v>0</v>
      </c>
      <c r="W100" s="75">
        <f t="shared" si="64"/>
        <v>32.5</v>
      </c>
      <c r="X100" s="91">
        <f t="shared" si="64"/>
        <v>0</v>
      </c>
      <c r="Y100" s="75">
        <f t="shared" si="64"/>
        <v>32.5</v>
      </c>
    </row>
    <row r="101" spans="1:25" ht="25.5" customHeight="1" hidden="1">
      <c r="A101" s="128" t="s">
        <v>334</v>
      </c>
      <c r="B101" s="69" t="s">
        <v>407</v>
      </c>
      <c r="C101" s="127" t="s">
        <v>48</v>
      </c>
      <c r="D101" s="127" t="s">
        <v>51</v>
      </c>
      <c r="E101" s="118" t="s">
        <v>384</v>
      </c>
      <c r="F101" s="127" t="s">
        <v>65</v>
      </c>
      <c r="G101" s="57">
        <v>32.5</v>
      </c>
      <c r="H101" s="57"/>
      <c r="I101" s="57">
        <f>G101+H101</f>
        <v>32.5</v>
      </c>
      <c r="J101" s="57"/>
      <c r="K101" s="57">
        <f>I101+J101</f>
        <v>32.5</v>
      </c>
      <c r="L101" s="57"/>
      <c r="M101" s="57">
        <f>K101+L101</f>
        <v>32.5</v>
      </c>
      <c r="N101" s="57"/>
      <c r="O101" s="57">
        <f>M101+N101</f>
        <v>32.5</v>
      </c>
      <c r="P101" s="57"/>
      <c r="Q101" s="57">
        <f>O101+P101</f>
        <v>32.5</v>
      </c>
      <c r="R101" s="57"/>
      <c r="S101" s="57">
        <f>Q101+R101</f>
        <v>32.5</v>
      </c>
      <c r="T101" s="57"/>
      <c r="U101" s="57">
        <f>S101+T101</f>
        <v>32.5</v>
      </c>
      <c r="V101" s="57"/>
      <c r="W101" s="57">
        <f>U101+V101</f>
        <v>32.5</v>
      </c>
      <c r="X101" s="57"/>
      <c r="Y101" s="57">
        <f>W101+X101</f>
        <v>32.5</v>
      </c>
    </row>
    <row r="102" spans="1:25" s="19" customFormat="1" ht="16.5" customHeight="1">
      <c r="A102" s="203" t="s">
        <v>358</v>
      </c>
      <c r="B102" s="68" t="s">
        <v>407</v>
      </c>
      <c r="C102" s="64" t="s">
        <v>48</v>
      </c>
      <c r="D102" s="64" t="s">
        <v>357</v>
      </c>
      <c r="E102" s="204"/>
      <c r="F102" s="64"/>
      <c r="G102" s="65">
        <f aca="true" t="shared" si="65" ref="G102:X103">G103</f>
        <v>0</v>
      </c>
      <c r="H102" s="65">
        <f t="shared" si="65"/>
        <v>3194.2</v>
      </c>
      <c r="I102" s="65">
        <f t="shared" si="65"/>
        <v>3194.2</v>
      </c>
      <c r="J102" s="65">
        <f t="shared" si="65"/>
        <v>0</v>
      </c>
      <c r="K102" s="65">
        <f t="shared" si="65"/>
        <v>3194.2</v>
      </c>
      <c r="L102" s="65">
        <f t="shared" si="65"/>
        <v>0</v>
      </c>
      <c r="M102" s="65">
        <f t="shared" si="65"/>
        <v>3194.2</v>
      </c>
      <c r="N102" s="65">
        <f t="shared" si="65"/>
        <v>-300</v>
      </c>
      <c r="O102" s="65">
        <f t="shared" si="65"/>
        <v>2894.2</v>
      </c>
      <c r="P102" s="65">
        <f t="shared" si="65"/>
        <v>0</v>
      </c>
      <c r="Q102" s="65">
        <f t="shared" si="65"/>
        <v>2894.2</v>
      </c>
      <c r="R102" s="65">
        <f t="shared" si="65"/>
        <v>0</v>
      </c>
      <c r="S102" s="65">
        <f t="shared" si="65"/>
        <v>2894.2</v>
      </c>
      <c r="T102" s="65">
        <f t="shared" si="65"/>
        <v>0</v>
      </c>
      <c r="U102" s="65">
        <f t="shared" si="65"/>
        <v>2894.2</v>
      </c>
      <c r="V102" s="65">
        <f t="shared" si="65"/>
        <v>0</v>
      </c>
      <c r="W102" s="65">
        <f>W103</f>
        <v>2894.2</v>
      </c>
      <c r="X102" s="65">
        <f t="shared" si="65"/>
        <v>0</v>
      </c>
      <c r="Y102" s="65">
        <f>Y103</f>
        <v>2894.2</v>
      </c>
    </row>
    <row r="103" spans="1:25" s="6" customFormat="1" ht="30.75" customHeight="1">
      <c r="A103" s="208" t="s">
        <v>360</v>
      </c>
      <c r="B103" s="106" t="s">
        <v>407</v>
      </c>
      <c r="C103" s="92" t="s">
        <v>48</v>
      </c>
      <c r="D103" s="92" t="s">
        <v>357</v>
      </c>
      <c r="E103" s="155" t="s">
        <v>359</v>
      </c>
      <c r="F103" s="92"/>
      <c r="G103" s="65">
        <f t="shared" si="65"/>
        <v>0</v>
      </c>
      <c r="H103" s="65">
        <f t="shared" si="65"/>
        <v>3194.2</v>
      </c>
      <c r="I103" s="93">
        <f t="shared" si="65"/>
        <v>3194.2</v>
      </c>
      <c r="J103" s="65">
        <f t="shared" si="65"/>
        <v>0</v>
      </c>
      <c r="K103" s="93">
        <f t="shared" si="65"/>
        <v>3194.2</v>
      </c>
      <c r="L103" s="65">
        <f t="shared" si="65"/>
        <v>0</v>
      </c>
      <c r="M103" s="93">
        <f t="shared" si="65"/>
        <v>3194.2</v>
      </c>
      <c r="N103" s="65">
        <f t="shared" si="65"/>
        <v>-300</v>
      </c>
      <c r="O103" s="93">
        <f t="shared" si="65"/>
        <v>2894.2</v>
      </c>
      <c r="P103" s="65">
        <f t="shared" si="65"/>
        <v>0</v>
      </c>
      <c r="Q103" s="93">
        <f t="shared" si="65"/>
        <v>2894.2</v>
      </c>
      <c r="R103" s="65">
        <f t="shared" si="65"/>
        <v>0</v>
      </c>
      <c r="S103" s="93">
        <f t="shared" si="65"/>
        <v>2894.2</v>
      </c>
      <c r="T103" s="65">
        <f t="shared" si="65"/>
        <v>0</v>
      </c>
      <c r="U103" s="93">
        <f t="shared" si="65"/>
        <v>2894.2</v>
      </c>
      <c r="V103" s="65">
        <f>V104</f>
        <v>0</v>
      </c>
      <c r="W103" s="93">
        <f>W104</f>
        <v>2894.2</v>
      </c>
      <c r="X103" s="65">
        <f>X104</f>
        <v>0</v>
      </c>
      <c r="Y103" s="93">
        <f>Y104</f>
        <v>2894.2</v>
      </c>
    </row>
    <row r="104" spans="1:25" ht="40.5" customHeight="1">
      <c r="A104" s="205" t="s">
        <v>362</v>
      </c>
      <c r="B104" s="69" t="s">
        <v>407</v>
      </c>
      <c r="C104" s="34" t="s">
        <v>48</v>
      </c>
      <c r="D104" s="34" t="s">
        <v>357</v>
      </c>
      <c r="E104" s="84" t="s">
        <v>361</v>
      </c>
      <c r="F104" s="34"/>
      <c r="G104" s="57">
        <f aca="true" t="shared" si="66" ref="G104:S104">G105+G109</f>
        <v>0</v>
      </c>
      <c r="H104" s="57">
        <f t="shared" si="66"/>
        <v>3194.2</v>
      </c>
      <c r="I104" s="57">
        <f t="shared" si="66"/>
        <v>3194.2</v>
      </c>
      <c r="J104" s="57">
        <f t="shared" si="66"/>
        <v>0</v>
      </c>
      <c r="K104" s="57">
        <f t="shared" si="66"/>
        <v>3194.2</v>
      </c>
      <c r="L104" s="57">
        <f t="shared" si="66"/>
        <v>0</v>
      </c>
      <c r="M104" s="57">
        <f t="shared" si="66"/>
        <v>3194.2</v>
      </c>
      <c r="N104" s="57">
        <f t="shared" si="66"/>
        <v>-300</v>
      </c>
      <c r="O104" s="57">
        <f t="shared" si="66"/>
        <v>2894.2</v>
      </c>
      <c r="P104" s="57">
        <f t="shared" si="66"/>
        <v>0</v>
      </c>
      <c r="Q104" s="57">
        <f t="shared" si="66"/>
        <v>2894.2</v>
      </c>
      <c r="R104" s="57">
        <f t="shared" si="66"/>
        <v>0</v>
      </c>
      <c r="S104" s="57">
        <f t="shared" si="66"/>
        <v>2894.2</v>
      </c>
      <c r="T104" s="57">
        <f aca="true" t="shared" si="67" ref="T104:Y104">T105+T109</f>
        <v>0</v>
      </c>
      <c r="U104" s="57">
        <f t="shared" si="67"/>
        <v>2894.2</v>
      </c>
      <c r="V104" s="57">
        <f t="shared" si="67"/>
        <v>0</v>
      </c>
      <c r="W104" s="57">
        <f t="shared" si="67"/>
        <v>2894.2</v>
      </c>
      <c r="X104" s="57">
        <f t="shared" si="67"/>
        <v>0</v>
      </c>
      <c r="Y104" s="57">
        <f t="shared" si="67"/>
        <v>2894.2</v>
      </c>
    </row>
    <row r="105" spans="1:25" ht="15.75" customHeight="1">
      <c r="A105" s="205" t="s">
        <v>364</v>
      </c>
      <c r="B105" s="69" t="s">
        <v>407</v>
      </c>
      <c r="C105" s="34" t="s">
        <v>48</v>
      </c>
      <c r="D105" s="34" t="s">
        <v>357</v>
      </c>
      <c r="E105" s="84" t="s">
        <v>363</v>
      </c>
      <c r="F105" s="34"/>
      <c r="G105" s="57">
        <f>G106</f>
        <v>0</v>
      </c>
      <c r="H105" s="57">
        <f aca="true" t="shared" si="68" ref="H105:X107">H106</f>
        <v>3178.2</v>
      </c>
      <c r="I105" s="57">
        <f t="shared" si="68"/>
        <v>3178.2</v>
      </c>
      <c r="J105" s="57">
        <f t="shared" si="68"/>
        <v>0</v>
      </c>
      <c r="K105" s="57">
        <f t="shared" si="68"/>
        <v>3178.2</v>
      </c>
      <c r="L105" s="57">
        <f t="shared" si="68"/>
        <v>0</v>
      </c>
      <c r="M105" s="57">
        <f t="shared" si="68"/>
        <v>3178.2</v>
      </c>
      <c r="N105" s="57">
        <f t="shared" si="68"/>
        <v>-298.5</v>
      </c>
      <c r="O105" s="57">
        <f t="shared" si="68"/>
        <v>2879.7</v>
      </c>
      <c r="P105" s="57">
        <f t="shared" si="68"/>
        <v>0</v>
      </c>
      <c r="Q105" s="57">
        <f t="shared" si="68"/>
        <v>2879.7</v>
      </c>
      <c r="R105" s="57">
        <f t="shared" si="68"/>
        <v>0</v>
      </c>
      <c r="S105" s="57">
        <f t="shared" si="68"/>
        <v>2879.7</v>
      </c>
      <c r="T105" s="57">
        <f t="shared" si="68"/>
        <v>0</v>
      </c>
      <c r="U105" s="57">
        <f t="shared" si="68"/>
        <v>2879.7</v>
      </c>
      <c r="V105" s="57">
        <f t="shared" si="68"/>
        <v>0</v>
      </c>
      <c r="W105" s="57">
        <f t="shared" si="68"/>
        <v>2879.7</v>
      </c>
      <c r="X105" s="57">
        <f t="shared" si="68"/>
        <v>0</v>
      </c>
      <c r="Y105" s="57">
        <f aca="true" t="shared" si="69" ref="X105:Y107">Y106</f>
        <v>2879.7</v>
      </c>
    </row>
    <row r="106" spans="1:25" ht="27.75" customHeight="1">
      <c r="A106" s="46" t="s">
        <v>457</v>
      </c>
      <c r="B106" s="69" t="s">
        <v>407</v>
      </c>
      <c r="C106" s="34" t="s">
        <v>48</v>
      </c>
      <c r="D106" s="34" t="s">
        <v>357</v>
      </c>
      <c r="E106" s="84" t="s">
        <v>363</v>
      </c>
      <c r="F106" s="34" t="s">
        <v>458</v>
      </c>
      <c r="G106" s="57">
        <f>G107</f>
        <v>0</v>
      </c>
      <c r="H106" s="57">
        <f t="shared" si="68"/>
        <v>3178.2</v>
      </c>
      <c r="I106" s="57">
        <f t="shared" si="68"/>
        <v>3178.2</v>
      </c>
      <c r="J106" s="57">
        <f t="shared" si="68"/>
        <v>0</v>
      </c>
      <c r="K106" s="57">
        <f t="shared" si="68"/>
        <v>3178.2</v>
      </c>
      <c r="L106" s="57">
        <f t="shared" si="68"/>
        <v>0</v>
      </c>
      <c r="M106" s="57">
        <f t="shared" si="68"/>
        <v>3178.2</v>
      </c>
      <c r="N106" s="57">
        <f t="shared" si="68"/>
        <v>-298.5</v>
      </c>
      <c r="O106" s="57">
        <f t="shared" si="68"/>
        <v>2879.7</v>
      </c>
      <c r="P106" s="57">
        <f t="shared" si="68"/>
        <v>0</v>
      </c>
      <c r="Q106" s="57">
        <f t="shared" si="68"/>
        <v>2879.7</v>
      </c>
      <c r="R106" s="57">
        <f t="shared" si="68"/>
        <v>0</v>
      </c>
      <c r="S106" s="57">
        <f t="shared" si="68"/>
        <v>2879.7</v>
      </c>
      <c r="T106" s="57">
        <f t="shared" si="68"/>
        <v>0</v>
      </c>
      <c r="U106" s="57">
        <f t="shared" si="68"/>
        <v>2879.7</v>
      </c>
      <c r="V106" s="57">
        <f t="shared" si="68"/>
        <v>0</v>
      </c>
      <c r="W106" s="57">
        <f t="shared" si="68"/>
        <v>2879.7</v>
      </c>
      <c r="X106" s="57">
        <f t="shared" si="69"/>
        <v>0</v>
      </c>
      <c r="Y106" s="57">
        <f t="shared" si="69"/>
        <v>2879.7</v>
      </c>
    </row>
    <row r="107" spans="1:25" ht="27" customHeight="1">
      <c r="A107" s="33" t="s">
        <v>459</v>
      </c>
      <c r="B107" s="69" t="s">
        <v>407</v>
      </c>
      <c r="C107" s="34" t="s">
        <v>48</v>
      </c>
      <c r="D107" s="34" t="s">
        <v>357</v>
      </c>
      <c r="E107" s="84" t="s">
        <v>363</v>
      </c>
      <c r="F107" s="34" t="s">
        <v>425</v>
      </c>
      <c r="G107" s="57">
        <f>G108</f>
        <v>0</v>
      </c>
      <c r="H107" s="57">
        <f t="shared" si="68"/>
        <v>3178.2</v>
      </c>
      <c r="I107" s="57">
        <f t="shared" si="68"/>
        <v>3178.2</v>
      </c>
      <c r="J107" s="57">
        <f t="shared" si="68"/>
        <v>0</v>
      </c>
      <c r="K107" s="57">
        <f t="shared" si="68"/>
        <v>3178.2</v>
      </c>
      <c r="L107" s="57">
        <f t="shared" si="68"/>
        <v>0</v>
      </c>
      <c r="M107" s="57">
        <f t="shared" si="68"/>
        <v>3178.2</v>
      </c>
      <c r="N107" s="57">
        <f t="shared" si="68"/>
        <v>-298.5</v>
      </c>
      <c r="O107" s="57">
        <f t="shared" si="68"/>
        <v>2879.7</v>
      </c>
      <c r="P107" s="57">
        <f t="shared" si="68"/>
        <v>0</v>
      </c>
      <c r="Q107" s="57">
        <f t="shared" si="68"/>
        <v>2879.7</v>
      </c>
      <c r="R107" s="57">
        <f t="shared" si="68"/>
        <v>0</v>
      </c>
      <c r="S107" s="57">
        <f t="shared" si="68"/>
        <v>2879.7</v>
      </c>
      <c r="T107" s="57">
        <f t="shared" si="68"/>
        <v>0</v>
      </c>
      <c r="U107" s="57">
        <f t="shared" si="68"/>
        <v>2879.7</v>
      </c>
      <c r="V107" s="57">
        <f t="shared" si="68"/>
        <v>0</v>
      </c>
      <c r="W107" s="57">
        <f t="shared" si="68"/>
        <v>2879.7</v>
      </c>
      <c r="X107" s="57">
        <f t="shared" si="69"/>
        <v>0</v>
      </c>
      <c r="Y107" s="57">
        <f t="shared" si="69"/>
        <v>2879.7</v>
      </c>
    </row>
    <row r="108" spans="1:25" ht="30" customHeight="1" hidden="1">
      <c r="A108" s="128" t="s">
        <v>334</v>
      </c>
      <c r="B108" s="116" t="s">
        <v>407</v>
      </c>
      <c r="C108" s="127" t="s">
        <v>48</v>
      </c>
      <c r="D108" s="127" t="s">
        <v>357</v>
      </c>
      <c r="E108" s="118" t="s">
        <v>363</v>
      </c>
      <c r="F108" s="127" t="s">
        <v>65</v>
      </c>
      <c r="G108" s="57"/>
      <c r="H108" s="57">
        <v>3178.2</v>
      </c>
      <c r="I108" s="210">
        <f>G108+H108</f>
        <v>3178.2</v>
      </c>
      <c r="J108" s="210"/>
      <c r="K108" s="210">
        <f>I108+J108</f>
        <v>3178.2</v>
      </c>
      <c r="L108" s="210"/>
      <c r="M108" s="210">
        <f>K108+L108</f>
        <v>3178.2</v>
      </c>
      <c r="N108" s="210">
        <v>-298.5</v>
      </c>
      <c r="O108" s="210">
        <f>M108+N108</f>
        <v>2879.7</v>
      </c>
      <c r="P108" s="210"/>
      <c r="Q108" s="210">
        <f>O108+P108</f>
        <v>2879.7</v>
      </c>
      <c r="R108" s="210"/>
      <c r="S108" s="210">
        <f>Q108+R108</f>
        <v>2879.7</v>
      </c>
      <c r="T108" s="210"/>
      <c r="U108" s="210">
        <f>S108+T108</f>
        <v>2879.7</v>
      </c>
      <c r="V108" s="210"/>
      <c r="W108" s="210">
        <f>U108+V108</f>
        <v>2879.7</v>
      </c>
      <c r="X108" s="210"/>
      <c r="Y108" s="210">
        <f>W108+X108</f>
        <v>2879.7</v>
      </c>
    </row>
    <row r="109" spans="1:25" ht="66" customHeight="1">
      <c r="A109" s="207" t="s">
        <v>366</v>
      </c>
      <c r="B109" s="69" t="s">
        <v>407</v>
      </c>
      <c r="C109" s="34" t="s">
        <v>48</v>
      </c>
      <c r="D109" s="34" t="s">
        <v>357</v>
      </c>
      <c r="E109" s="84" t="s">
        <v>365</v>
      </c>
      <c r="F109" s="34"/>
      <c r="G109" s="57">
        <f>G110</f>
        <v>0</v>
      </c>
      <c r="H109" s="57">
        <f aca="true" t="shared" si="70" ref="H109:X111">H110</f>
        <v>16</v>
      </c>
      <c r="I109" s="57">
        <f t="shared" si="70"/>
        <v>16</v>
      </c>
      <c r="J109" s="57">
        <f t="shared" si="70"/>
        <v>0</v>
      </c>
      <c r="K109" s="57">
        <f t="shared" si="70"/>
        <v>16</v>
      </c>
      <c r="L109" s="57">
        <f t="shared" si="70"/>
        <v>0</v>
      </c>
      <c r="M109" s="57">
        <f t="shared" si="70"/>
        <v>16</v>
      </c>
      <c r="N109" s="57">
        <f t="shared" si="70"/>
        <v>-1.5</v>
      </c>
      <c r="O109" s="57">
        <f t="shared" si="70"/>
        <v>14.5</v>
      </c>
      <c r="P109" s="57">
        <f t="shared" si="70"/>
        <v>0</v>
      </c>
      <c r="Q109" s="57">
        <f t="shared" si="70"/>
        <v>14.5</v>
      </c>
      <c r="R109" s="57">
        <f t="shared" si="70"/>
        <v>0</v>
      </c>
      <c r="S109" s="57">
        <f t="shared" si="70"/>
        <v>14.5</v>
      </c>
      <c r="T109" s="57">
        <f t="shared" si="70"/>
        <v>0</v>
      </c>
      <c r="U109" s="57">
        <f t="shared" si="70"/>
        <v>14.5</v>
      </c>
      <c r="V109" s="57">
        <f t="shared" si="70"/>
        <v>0</v>
      </c>
      <c r="W109" s="57">
        <f t="shared" si="70"/>
        <v>14.5</v>
      </c>
      <c r="X109" s="57">
        <f t="shared" si="70"/>
        <v>0</v>
      </c>
      <c r="Y109" s="57">
        <f aca="true" t="shared" si="71" ref="X109:Y111">Y110</f>
        <v>14.5</v>
      </c>
    </row>
    <row r="110" spans="1:25" ht="31.5" customHeight="1">
      <c r="A110" s="46" t="s">
        <v>457</v>
      </c>
      <c r="B110" s="69" t="s">
        <v>407</v>
      </c>
      <c r="C110" s="34" t="s">
        <v>48</v>
      </c>
      <c r="D110" s="34" t="s">
        <v>357</v>
      </c>
      <c r="E110" s="84" t="s">
        <v>365</v>
      </c>
      <c r="F110" s="34" t="s">
        <v>458</v>
      </c>
      <c r="G110" s="57">
        <f>G111</f>
        <v>0</v>
      </c>
      <c r="H110" s="57">
        <f t="shared" si="70"/>
        <v>16</v>
      </c>
      <c r="I110" s="57">
        <f t="shared" si="70"/>
        <v>16</v>
      </c>
      <c r="J110" s="57">
        <f t="shared" si="70"/>
        <v>0</v>
      </c>
      <c r="K110" s="57">
        <f t="shared" si="70"/>
        <v>16</v>
      </c>
      <c r="L110" s="57">
        <f t="shared" si="70"/>
        <v>0</v>
      </c>
      <c r="M110" s="57">
        <f t="shared" si="70"/>
        <v>16</v>
      </c>
      <c r="N110" s="57">
        <f t="shared" si="70"/>
        <v>-1.5</v>
      </c>
      <c r="O110" s="57">
        <f t="shared" si="70"/>
        <v>14.5</v>
      </c>
      <c r="P110" s="57">
        <f t="shared" si="70"/>
        <v>0</v>
      </c>
      <c r="Q110" s="57">
        <f t="shared" si="70"/>
        <v>14.5</v>
      </c>
      <c r="R110" s="57">
        <f t="shared" si="70"/>
        <v>0</v>
      </c>
      <c r="S110" s="57">
        <f t="shared" si="70"/>
        <v>14.5</v>
      </c>
      <c r="T110" s="57">
        <f t="shared" si="70"/>
        <v>0</v>
      </c>
      <c r="U110" s="57">
        <f t="shared" si="70"/>
        <v>14.5</v>
      </c>
      <c r="V110" s="57">
        <f t="shared" si="70"/>
        <v>0</v>
      </c>
      <c r="W110" s="57">
        <f t="shared" si="70"/>
        <v>14.5</v>
      </c>
      <c r="X110" s="57">
        <f t="shared" si="71"/>
        <v>0</v>
      </c>
      <c r="Y110" s="57">
        <f t="shared" si="71"/>
        <v>14.5</v>
      </c>
    </row>
    <row r="111" spans="1:25" ht="30" customHeight="1">
      <c r="A111" s="33" t="s">
        <v>459</v>
      </c>
      <c r="B111" s="69" t="s">
        <v>407</v>
      </c>
      <c r="C111" s="34" t="s">
        <v>48</v>
      </c>
      <c r="D111" s="34" t="s">
        <v>357</v>
      </c>
      <c r="E111" s="84" t="s">
        <v>365</v>
      </c>
      <c r="F111" s="34" t="s">
        <v>425</v>
      </c>
      <c r="G111" s="57">
        <f>G112</f>
        <v>0</v>
      </c>
      <c r="H111" s="57">
        <f t="shared" si="70"/>
        <v>16</v>
      </c>
      <c r="I111" s="57">
        <f t="shared" si="70"/>
        <v>16</v>
      </c>
      <c r="J111" s="57">
        <f t="shared" si="70"/>
        <v>0</v>
      </c>
      <c r="K111" s="57">
        <f t="shared" si="70"/>
        <v>16</v>
      </c>
      <c r="L111" s="57">
        <f t="shared" si="70"/>
        <v>0</v>
      </c>
      <c r="M111" s="57">
        <f t="shared" si="70"/>
        <v>16</v>
      </c>
      <c r="N111" s="57">
        <f t="shared" si="70"/>
        <v>-1.5</v>
      </c>
      <c r="O111" s="57">
        <f t="shared" si="70"/>
        <v>14.5</v>
      </c>
      <c r="P111" s="57">
        <f t="shared" si="70"/>
        <v>0</v>
      </c>
      <c r="Q111" s="57">
        <f t="shared" si="70"/>
        <v>14.5</v>
      </c>
      <c r="R111" s="57">
        <f t="shared" si="70"/>
        <v>0</v>
      </c>
      <c r="S111" s="57">
        <f t="shared" si="70"/>
        <v>14.5</v>
      </c>
      <c r="T111" s="57">
        <f t="shared" si="70"/>
        <v>0</v>
      </c>
      <c r="U111" s="57">
        <f t="shared" si="70"/>
        <v>14.5</v>
      </c>
      <c r="V111" s="57">
        <f t="shared" si="70"/>
        <v>0</v>
      </c>
      <c r="W111" s="57">
        <f t="shared" si="70"/>
        <v>14.5</v>
      </c>
      <c r="X111" s="57">
        <f t="shared" si="71"/>
        <v>0</v>
      </c>
      <c r="Y111" s="57">
        <f t="shared" si="71"/>
        <v>14.5</v>
      </c>
    </row>
    <row r="112" spans="1:25" ht="29.25" customHeight="1" hidden="1">
      <c r="A112" s="128" t="s">
        <v>334</v>
      </c>
      <c r="B112" s="116" t="s">
        <v>407</v>
      </c>
      <c r="C112" s="127" t="s">
        <v>48</v>
      </c>
      <c r="D112" s="127" t="s">
        <v>357</v>
      </c>
      <c r="E112" s="118" t="s">
        <v>365</v>
      </c>
      <c r="F112" s="127" t="s">
        <v>65</v>
      </c>
      <c r="G112" s="57"/>
      <c r="H112" s="57">
        <v>16</v>
      </c>
      <c r="I112" s="210">
        <f>G112+H112</f>
        <v>16</v>
      </c>
      <c r="J112" s="210"/>
      <c r="K112" s="210">
        <f>I112+J112</f>
        <v>16</v>
      </c>
      <c r="L112" s="210"/>
      <c r="M112" s="210">
        <f>K112+L112</f>
        <v>16</v>
      </c>
      <c r="N112" s="210">
        <v>-1.5</v>
      </c>
      <c r="O112" s="210">
        <f>M112+N112</f>
        <v>14.5</v>
      </c>
      <c r="P112" s="210"/>
      <c r="Q112" s="210">
        <f>O112+P112</f>
        <v>14.5</v>
      </c>
      <c r="R112" s="210"/>
      <c r="S112" s="210">
        <f>Q112+R112</f>
        <v>14.5</v>
      </c>
      <c r="T112" s="210"/>
      <c r="U112" s="210">
        <f>S112+T112</f>
        <v>14.5</v>
      </c>
      <c r="V112" s="210"/>
      <c r="W112" s="210">
        <f>U112+V112</f>
        <v>14.5</v>
      </c>
      <c r="X112" s="210"/>
      <c r="Y112" s="210">
        <f>W112+X112</f>
        <v>14.5</v>
      </c>
    </row>
    <row r="113" spans="1:25" ht="15" customHeight="1">
      <c r="A113" s="48" t="s">
        <v>44</v>
      </c>
      <c r="B113" s="68" t="s">
        <v>407</v>
      </c>
      <c r="C113" s="64" t="s">
        <v>48</v>
      </c>
      <c r="D113" s="64" t="s">
        <v>50</v>
      </c>
      <c r="E113" s="42"/>
      <c r="F113" s="64"/>
      <c r="G113" s="65">
        <f aca="true" t="shared" si="72" ref="G113:X114">G114</f>
        <v>1753</v>
      </c>
      <c r="H113" s="65">
        <f t="shared" si="72"/>
        <v>0</v>
      </c>
      <c r="I113" s="65">
        <f t="shared" si="72"/>
        <v>1753</v>
      </c>
      <c r="J113" s="65">
        <f t="shared" si="72"/>
        <v>0</v>
      </c>
      <c r="K113" s="65">
        <f t="shared" si="72"/>
        <v>1753</v>
      </c>
      <c r="L113" s="65">
        <f t="shared" si="72"/>
        <v>0</v>
      </c>
      <c r="M113" s="65">
        <f t="shared" si="72"/>
        <v>1753</v>
      </c>
      <c r="N113" s="65">
        <f t="shared" si="72"/>
        <v>661.17605</v>
      </c>
      <c r="O113" s="237">
        <f t="shared" si="72"/>
        <v>2414.17605</v>
      </c>
      <c r="P113" s="65">
        <f t="shared" si="72"/>
        <v>0</v>
      </c>
      <c r="Q113" s="237">
        <f t="shared" si="72"/>
        <v>2414.17605</v>
      </c>
      <c r="R113" s="65">
        <f t="shared" si="72"/>
        <v>0</v>
      </c>
      <c r="S113" s="237">
        <f t="shared" si="72"/>
        <v>2414.17605</v>
      </c>
      <c r="T113" s="65">
        <f t="shared" si="72"/>
        <v>0</v>
      </c>
      <c r="U113" s="237">
        <f t="shared" si="72"/>
        <v>2414.17605</v>
      </c>
      <c r="V113" s="65">
        <f t="shared" si="72"/>
        <v>0</v>
      </c>
      <c r="W113" s="237">
        <f>W114</f>
        <v>2414.17605</v>
      </c>
      <c r="X113" s="65">
        <f t="shared" si="72"/>
        <v>0</v>
      </c>
      <c r="Y113" s="237">
        <f>Y114</f>
        <v>2414.17605</v>
      </c>
    </row>
    <row r="114" spans="1:25" s="6" customFormat="1" ht="57" customHeight="1">
      <c r="A114" s="125" t="s">
        <v>408</v>
      </c>
      <c r="B114" s="106" t="s">
        <v>407</v>
      </c>
      <c r="C114" s="107" t="s">
        <v>48</v>
      </c>
      <c r="D114" s="107" t="s">
        <v>50</v>
      </c>
      <c r="E114" s="108" t="s">
        <v>441</v>
      </c>
      <c r="F114" s="107"/>
      <c r="G114" s="140">
        <f t="shared" si="72"/>
        <v>1753</v>
      </c>
      <c r="H114" s="140">
        <f t="shared" si="72"/>
        <v>0</v>
      </c>
      <c r="I114" s="140">
        <f t="shared" si="72"/>
        <v>1753</v>
      </c>
      <c r="J114" s="140">
        <f t="shared" si="72"/>
        <v>0</v>
      </c>
      <c r="K114" s="140">
        <f t="shared" si="72"/>
        <v>1753</v>
      </c>
      <c r="L114" s="140">
        <f t="shared" si="72"/>
        <v>0</v>
      </c>
      <c r="M114" s="140">
        <f t="shared" si="72"/>
        <v>1753</v>
      </c>
      <c r="N114" s="236">
        <f t="shared" si="72"/>
        <v>661.17605</v>
      </c>
      <c r="O114" s="236">
        <f t="shared" si="72"/>
        <v>2414.17605</v>
      </c>
      <c r="P114" s="236">
        <f t="shared" si="72"/>
        <v>0</v>
      </c>
      <c r="Q114" s="236">
        <f t="shared" si="72"/>
        <v>2414.17605</v>
      </c>
      <c r="R114" s="236">
        <f t="shared" si="72"/>
        <v>0</v>
      </c>
      <c r="S114" s="236">
        <f t="shared" si="72"/>
        <v>2414.17605</v>
      </c>
      <c r="T114" s="236">
        <f t="shared" si="72"/>
        <v>0</v>
      </c>
      <c r="U114" s="236">
        <f t="shared" si="72"/>
        <v>2414.17605</v>
      </c>
      <c r="V114" s="236">
        <f>V115</f>
        <v>0</v>
      </c>
      <c r="W114" s="236">
        <f>W115</f>
        <v>2414.17605</v>
      </c>
      <c r="X114" s="236">
        <f>X115</f>
        <v>0</v>
      </c>
      <c r="Y114" s="236">
        <f>Y115</f>
        <v>2414.17605</v>
      </c>
    </row>
    <row r="115" spans="1:25" s="6" customFormat="1" ht="41.25" customHeight="1">
      <c r="A115" s="145" t="s">
        <v>409</v>
      </c>
      <c r="B115" s="77" t="s">
        <v>407</v>
      </c>
      <c r="C115" s="80" t="s">
        <v>48</v>
      </c>
      <c r="D115" s="80" t="s">
        <v>50</v>
      </c>
      <c r="E115" s="97" t="s">
        <v>442</v>
      </c>
      <c r="F115" s="80"/>
      <c r="G115" s="82">
        <f aca="true" t="shared" si="73" ref="G115:S115">G120+G116+G124</f>
        <v>1753</v>
      </c>
      <c r="H115" s="82">
        <f t="shared" si="73"/>
        <v>0</v>
      </c>
      <c r="I115" s="82">
        <f t="shared" si="73"/>
        <v>1753</v>
      </c>
      <c r="J115" s="82">
        <f t="shared" si="73"/>
        <v>0</v>
      </c>
      <c r="K115" s="82">
        <f t="shared" si="73"/>
        <v>1753</v>
      </c>
      <c r="L115" s="82">
        <f t="shared" si="73"/>
        <v>0</v>
      </c>
      <c r="M115" s="82">
        <f t="shared" si="73"/>
        <v>1753</v>
      </c>
      <c r="N115" s="82">
        <f t="shared" si="73"/>
        <v>661.17605</v>
      </c>
      <c r="O115" s="82">
        <f t="shared" si="73"/>
        <v>2414.17605</v>
      </c>
      <c r="P115" s="82">
        <f t="shared" si="73"/>
        <v>0</v>
      </c>
      <c r="Q115" s="234">
        <f t="shared" si="73"/>
        <v>2414.17605</v>
      </c>
      <c r="R115" s="82">
        <f t="shared" si="73"/>
        <v>0</v>
      </c>
      <c r="S115" s="234">
        <f t="shared" si="73"/>
        <v>2414.17605</v>
      </c>
      <c r="T115" s="82">
        <f aca="true" t="shared" si="74" ref="T115:Y115">T120+T116+T124</f>
        <v>0</v>
      </c>
      <c r="U115" s="234">
        <f t="shared" si="74"/>
        <v>2414.17605</v>
      </c>
      <c r="V115" s="82">
        <f t="shared" si="74"/>
        <v>0</v>
      </c>
      <c r="W115" s="234">
        <f t="shared" si="74"/>
        <v>2414.17605</v>
      </c>
      <c r="X115" s="82">
        <f t="shared" si="74"/>
        <v>0</v>
      </c>
      <c r="Y115" s="234">
        <f t="shared" si="74"/>
        <v>2414.17605</v>
      </c>
    </row>
    <row r="116" spans="1:25" s="6" customFormat="1" ht="29.25" customHeight="1">
      <c r="A116" s="79" t="s">
        <v>410</v>
      </c>
      <c r="B116" s="77" t="s">
        <v>407</v>
      </c>
      <c r="C116" s="80" t="s">
        <v>48</v>
      </c>
      <c r="D116" s="80" t="s">
        <v>50</v>
      </c>
      <c r="E116" s="81" t="s">
        <v>411</v>
      </c>
      <c r="F116" s="191"/>
      <c r="G116" s="82">
        <f aca="true" t="shared" si="75" ref="G116:X118">G117</f>
        <v>350</v>
      </c>
      <c r="H116" s="82">
        <f t="shared" si="75"/>
        <v>0</v>
      </c>
      <c r="I116" s="82">
        <f t="shared" si="75"/>
        <v>350</v>
      </c>
      <c r="J116" s="82">
        <f t="shared" si="75"/>
        <v>0</v>
      </c>
      <c r="K116" s="82">
        <f t="shared" si="75"/>
        <v>350</v>
      </c>
      <c r="L116" s="82">
        <f t="shared" si="75"/>
        <v>0</v>
      </c>
      <c r="M116" s="82">
        <f t="shared" si="75"/>
        <v>350</v>
      </c>
      <c r="N116" s="82">
        <f t="shared" si="75"/>
        <v>0</v>
      </c>
      <c r="O116" s="82">
        <f t="shared" si="75"/>
        <v>350</v>
      </c>
      <c r="P116" s="82">
        <f t="shared" si="75"/>
        <v>350</v>
      </c>
      <c r="Q116" s="82">
        <f t="shared" si="75"/>
        <v>700</v>
      </c>
      <c r="R116" s="82">
        <f t="shared" si="75"/>
        <v>0</v>
      </c>
      <c r="S116" s="82">
        <f t="shared" si="75"/>
        <v>700</v>
      </c>
      <c r="T116" s="82">
        <f t="shared" si="75"/>
        <v>0</v>
      </c>
      <c r="U116" s="82">
        <f t="shared" si="75"/>
        <v>700</v>
      </c>
      <c r="V116" s="82">
        <f t="shared" si="75"/>
        <v>0</v>
      </c>
      <c r="W116" s="82">
        <f t="shared" si="75"/>
        <v>700</v>
      </c>
      <c r="X116" s="82">
        <f t="shared" si="75"/>
        <v>0</v>
      </c>
      <c r="Y116" s="82">
        <f>Y117</f>
        <v>700</v>
      </c>
    </row>
    <row r="117" spans="1:25" s="6" customFormat="1" ht="29.25" customHeight="1">
      <c r="A117" s="46" t="s">
        <v>457</v>
      </c>
      <c r="B117" s="69" t="s">
        <v>407</v>
      </c>
      <c r="C117" s="45" t="s">
        <v>48</v>
      </c>
      <c r="D117" s="45" t="s">
        <v>50</v>
      </c>
      <c r="E117" s="42" t="s">
        <v>411</v>
      </c>
      <c r="F117" s="49" t="s">
        <v>458</v>
      </c>
      <c r="G117" s="82">
        <f t="shared" si="75"/>
        <v>350</v>
      </c>
      <c r="H117" s="82">
        <f t="shared" si="75"/>
        <v>0</v>
      </c>
      <c r="I117" s="173">
        <f t="shared" si="75"/>
        <v>350</v>
      </c>
      <c r="J117" s="82">
        <f t="shared" si="75"/>
        <v>0</v>
      </c>
      <c r="K117" s="173">
        <f t="shared" si="75"/>
        <v>350</v>
      </c>
      <c r="L117" s="82">
        <f t="shared" si="75"/>
        <v>0</v>
      </c>
      <c r="M117" s="173">
        <f t="shared" si="75"/>
        <v>350</v>
      </c>
      <c r="N117" s="82">
        <f t="shared" si="75"/>
        <v>0</v>
      </c>
      <c r="O117" s="173">
        <f t="shared" si="75"/>
        <v>350</v>
      </c>
      <c r="P117" s="82">
        <f t="shared" si="75"/>
        <v>350</v>
      </c>
      <c r="Q117" s="173">
        <f t="shared" si="75"/>
        <v>700</v>
      </c>
      <c r="R117" s="82">
        <f t="shared" si="75"/>
        <v>0</v>
      </c>
      <c r="S117" s="173">
        <f t="shared" si="75"/>
        <v>700</v>
      </c>
      <c r="T117" s="82">
        <f t="shared" si="75"/>
        <v>0</v>
      </c>
      <c r="U117" s="173">
        <f t="shared" si="75"/>
        <v>700</v>
      </c>
      <c r="V117" s="82">
        <f aca="true" t="shared" si="76" ref="V117:X118">V118</f>
        <v>0</v>
      </c>
      <c r="W117" s="173">
        <f t="shared" si="76"/>
        <v>700</v>
      </c>
      <c r="X117" s="82">
        <f t="shared" si="76"/>
        <v>0</v>
      </c>
      <c r="Y117" s="173">
        <f>Y118</f>
        <v>700</v>
      </c>
    </row>
    <row r="118" spans="1:25" s="6" customFormat="1" ht="29.25" customHeight="1">
      <c r="A118" s="33" t="s">
        <v>459</v>
      </c>
      <c r="B118" s="69" t="s">
        <v>407</v>
      </c>
      <c r="C118" s="45" t="s">
        <v>48</v>
      </c>
      <c r="D118" s="45" t="s">
        <v>50</v>
      </c>
      <c r="E118" s="42" t="s">
        <v>411</v>
      </c>
      <c r="F118" s="49" t="s">
        <v>425</v>
      </c>
      <c r="G118" s="82">
        <f t="shared" si="75"/>
        <v>350</v>
      </c>
      <c r="H118" s="82">
        <f t="shared" si="75"/>
        <v>0</v>
      </c>
      <c r="I118" s="173">
        <f t="shared" si="75"/>
        <v>350</v>
      </c>
      <c r="J118" s="82">
        <f t="shared" si="75"/>
        <v>0</v>
      </c>
      <c r="K118" s="173">
        <f t="shared" si="75"/>
        <v>350</v>
      </c>
      <c r="L118" s="82">
        <f t="shared" si="75"/>
        <v>0</v>
      </c>
      <c r="M118" s="173">
        <f t="shared" si="75"/>
        <v>350</v>
      </c>
      <c r="N118" s="82">
        <f t="shared" si="75"/>
        <v>0</v>
      </c>
      <c r="O118" s="173">
        <f t="shared" si="75"/>
        <v>350</v>
      </c>
      <c r="P118" s="82">
        <f t="shared" si="75"/>
        <v>350</v>
      </c>
      <c r="Q118" s="173">
        <f t="shared" si="75"/>
        <v>700</v>
      </c>
      <c r="R118" s="82">
        <f t="shared" si="75"/>
        <v>0</v>
      </c>
      <c r="S118" s="173">
        <f t="shared" si="75"/>
        <v>700</v>
      </c>
      <c r="T118" s="82">
        <f t="shared" si="75"/>
        <v>0</v>
      </c>
      <c r="U118" s="173">
        <f t="shared" si="75"/>
        <v>700</v>
      </c>
      <c r="V118" s="82">
        <f t="shared" si="76"/>
        <v>0</v>
      </c>
      <c r="W118" s="173">
        <f t="shared" si="76"/>
        <v>700</v>
      </c>
      <c r="X118" s="82">
        <f t="shared" si="76"/>
        <v>0</v>
      </c>
      <c r="Y118" s="173">
        <f>Y119</f>
        <v>700</v>
      </c>
    </row>
    <row r="119" spans="1:25" s="6" customFormat="1" ht="29.25" customHeight="1" hidden="1">
      <c r="A119" s="128" t="s">
        <v>334</v>
      </c>
      <c r="B119" s="116" t="s">
        <v>407</v>
      </c>
      <c r="C119" s="117" t="s">
        <v>48</v>
      </c>
      <c r="D119" s="117" t="s">
        <v>50</v>
      </c>
      <c r="E119" s="118" t="s">
        <v>411</v>
      </c>
      <c r="F119" s="117" t="s">
        <v>65</v>
      </c>
      <c r="G119" s="82">
        <v>350</v>
      </c>
      <c r="H119" s="82"/>
      <c r="I119" s="82">
        <f>G119+H119</f>
        <v>350</v>
      </c>
      <c r="J119" s="82"/>
      <c r="K119" s="82">
        <f>I119+J119</f>
        <v>350</v>
      </c>
      <c r="L119" s="82"/>
      <c r="M119" s="82">
        <f>K119+L119</f>
        <v>350</v>
      </c>
      <c r="N119" s="82"/>
      <c r="O119" s="82">
        <f>M119+N119</f>
        <v>350</v>
      </c>
      <c r="P119" s="82">
        <v>350</v>
      </c>
      <c r="Q119" s="82">
        <f>O119+P119</f>
        <v>700</v>
      </c>
      <c r="R119" s="82"/>
      <c r="S119" s="82">
        <f>Q119+R119</f>
        <v>700</v>
      </c>
      <c r="T119" s="82"/>
      <c r="U119" s="82">
        <f>S119+T119</f>
        <v>700</v>
      </c>
      <c r="V119" s="82"/>
      <c r="W119" s="82">
        <f>U119+V119</f>
        <v>700</v>
      </c>
      <c r="X119" s="82"/>
      <c r="Y119" s="82">
        <f>W119+X119</f>
        <v>700</v>
      </c>
    </row>
    <row r="120" spans="1:25" s="6" customFormat="1" ht="30" customHeight="1">
      <c r="A120" s="79" t="s">
        <v>444</v>
      </c>
      <c r="B120" s="77" t="s">
        <v>407</v>
      </c>
      <c r="C120" s="80" t="s">
        <v>48</v>
      </c>
      <c r="D120" s="80" t="s">
        <v>50</v>
      </c>
      <c r="E120" s="81" t="s">
        <v>443</v>
      </c>
      <c r="F120" s="80"/>
      <c r="G120" s="82">
        <f aca="true" t="shared" si="77" ref="G120:X122">G121</f>
        <v>1373</v>
      </c>
      <c r="H120" s="82">
        <f t="shared" si="77"/>
        <v>0</v>
      </c>
      <c r="I120" s="82">
        <f t="shared" si="77"/>
        <v>1373</v>
      </c>
      <c r="J120" s="82">
        <f t="shared" si="77"/>
        <v>0</v>
      </c>
      <c r="K120" s="82">
        <f t="shared" si="77"/>
        <v>1373</v>
      </c>
      <c r="L120" s="82">
        <f t="shared" si="77"/>
        <v>0</v>
      </c>
      <c r="M120" s="82">
        <f t="shared" si="77"/>
        <v>1373</v>
      </c>
      <c r="N120" s="234">
        <f t="shared" si="77"/>
        <v>661.17605</v>
      </c>
      <c r="O120" s="234">
        <f t="shared" si="77"/>
        <v>2034.17605</v>
      </c>
      <c r="P120" s="234">
        <f t="shared" si="77"/>
        <v>-411.17605</v>
      </c>
      <c r="Q120" s="234">
        <f t="shared" si="77"/>
        <v>1623</v>
      </c>
      <c r="R120" s="234">
        <f t="shared" si="77"/>
        <v>0</v>
      </c>
      <c r="S120" s="234">
        <f t="shared" si="77"/>
        <v>1623</v>
      </c>
      <c r="T120" s="234">
        <f t="shared" si="77"/>
        <v>0</v>
      </c>
      <c r="U120" s="234">
        <f t="shared" si="77"/>
        <v>1623</v>
      </c>
      <c r="V120" s="234">
        <f t="shared" si="77"/>
        <v>0</v>
      </c>
      <c r="W120" s="234">
        <f t="shared" si="77"/>
        <v>1623</v>
      </c>
      <c r="X120" s="234">
        <f t="shared" si="77"/>
        <v>0</v>
      </c>
      <c r="Y120" s="234">
        <f>Y121</f>
        <v>1623</v>
      </c>
    </row>
    <row r="121" spans="1:25" ht="30" customHeight="1">
      <c r="A121" s="46" t="s">
        <v>457</v>
      </c>
      <c r="B121" s="69" t="s">
        <v>407</v>
      </c>
      <c r="C121" s="45" t="s">
        <v>48</v>
      </c>
      <c r="D121" s="45" t="s">
        <v>50</v>
      </c>
      <c r="E121" s="42" t="s">
        <v>443</v>
      </c>
      <c r="F121" s="45" t="s">
        <v>458</v>
      </c>
      <c r="G121" s="60">
        <f t="shared" si="77"/>
        <v>1373</v>
      </c>
      <c r="H121" s="60">
        <f t="shared" si="77"/>
        <v>0</v>
      </c>
      <c r="I121" s="60">
        <f t="shared" si="77"/>
        <v>1373</v>
      </c>
      <c r="J121" s="60">
        <f t="shared" si="77"/>
        <v>0</v>
      </c>
      <c r="K121" s="60">
        <f t="shared" si="77"/>
        <v>1373</v>
      </c>
      <c r="L121" s="60">
        <f t="shared" si="77"/>
        <v>0</v>
      </c>
      <c r="M121" s="60">
        <f t="shared" si="77"/>
        <v>1373</v>
      </c>
      <c r="N121" s="235">
        <f t="shared" si="77"/>
        <v>661.17605</v>
      </c>
      <c r="O121" s="235">
        <f t="shared" si="77"/>
        <v>2034.17605</v>
      </c>
      <c r="P121" s="235">
        <f t="shared" si="77"/>
        <v>-411.17605</v>
      </c>
      <c r="Q121" s="235">
        <f t="shared" si="77"/>
        <v>1623</v>
      </c>
      <c r="R121" s="235">
        <f t="shared" si="77"/>
        <v>0</v>
      </c>
      <c r="S121" s="235">
        <f t="shared" si="77"/>
        <v>1623</v>
      </c>
      <c r="T121" s="235">
        <f t="shared" si="77"/>
        <v>0</v>
      </c>
      <c r="U121" s="235">
        <f t="shared" si="77"/>
        <v>1623</v>
      </c>
      <c r="V121" s="235">
        <f aca="true" t="shared" si="78" ref="V121:X122">V122</f>
        <v>0</v>
      </c>
      <c r="W121" s="235">
        <f t="shared" si="78"/>
        <v>1623</v>
      </c>
      <c r="X121" s="235">
        <f t="shared" si="78"/>
        <v>0</v>
      </c>
      <c r="Y121" s="235">
        <f>Y122</f>
        <v>1623</v>
      </c>
    </row>
    <row r="122" spans="1:25" ht="30" customHeight="1">
      <c r="A122" s="33" t="s">
        <v>459</v>
      </c>
      <c r="B122" s="69" t="s">
        <v>407</v>
      </c>
      <c r="C122" s="45" t="s">
        <v>48</v>
      </c>
      <c r="D122" s="45" t="s">
        <v>50</v>
      </c>
      <c r="E122" s="42" t="s">
        <v>443</v>
      </c>
      <c r="F122" s="45" t="s">
        <v>425</v>
      </c>
      <c r="G122" s="60">
        <f t="shared" si="77"/>
        <v>1373</v>
      </c>
      <c r="H122" s="60">
        <f t="shared" si="77"/>
        <v>0</v>
      </c>
      <c r="I122" s="60">
        <f t="shared" si="77"/>
        <v>1373</v>
      </c>
      <c r="J122" s="60">
        <f t="shared" si="77"/>
        <v>0</v>
      </c>
      <c r="K122" s="60">
        <f t="shared" si="77"/>
        <v>1373</v>
      </c>
      <c r="L122" s="60">
        <f t="shared" si="77"/>
        <v>0</v>
      </c>
      <c r="M122" s="60">
        <f t="shared" si="77"/>
        <v>1373</v>
      </c>
      <c r="N122" s="235">
        <f t="shared" si="77"/>
        <v>661.17605</v>
      </c>
      <c r="O122" s="235">
        <f t="shared" si="77"/>
        <v>2034.17605</v>
      </c>
      <c r="P122" s="235">
        <f t="shared" si="77"/>
        <v>-411.17605</v>
      </c>
      <c r="Q122" s="235">
        <f t="shared" si="77"/>
        <v>1623</v>
      </c>
      <c r="R122" s="235">
        <f t="shared" si="77"/>
        <v>0</v>
      </c>
      <c r="S122" s="235">
        <f t="shared" si="77"/>
        <v>1623</v>
      </c>
      <c r="T122" s="235">
        <f t="shared" si="77"/>
        <v>0</v>
      </c>
      <c r="U122" s="235">
        <f t="shared" si="77"/>
        <v>1623</v>
      </c>
      <c r="V122" s="235">
        <f t="shared" si="78"/>
        <v>0</v>
      </c>
      <c r="W122" s="235">
        <f t="shared" si="78"/>
        <v>1623</v>
      </c>
      <c r="X122" s="235">
        <f t="shared" si="78"/>
        <v>0</v>
      </c>
      <c r="Y122" s="235">
        <f>Y123</f>
        <v>1623</v>
      </c>
    </row>
    <row r="123" spans="1:25" ht="27" customHeight="1" hidden="1">
      <c r="A123" s="128" t="s">
        <v>334</v>
      </c>
      <c r="B123" s="69" t="s">
        <v>407</v>
      </c>
      <c r="C123" s="117" t="s">
        <v>48</v>
      </c>
      <c r="D123" s="117" t="s">
        <v>50</v>
      </c>
      <c r="E123" s="118" t="s">
        <v>443</v>
      </c>
      <c r="F123" s="117" t="s">
        <v>65</v>
      </c>
      <c r="G123" s="60">
        <v>1373</v>
      </c>
      <c r="H123" s="60"/>
      <c r="I123" s="60">
        <f>G123+H123</f>
        <v>1373</v>
      </c>
      <c r="J123" s="60"/>
      <c r="K123" s="60">
        <f>I123+J123</f>
        <v>1373</v>
      </c>
      <c r="L123" s="60"/>
      <c r="M123" s="60">
        <f>K123+L123</f>
        <v>1373</v>
      </c>
      <c r="N123" s="235">
        <v>661.17605</v>
      </c>
      <c r="O123" s="235">
        <f>M123+N123</f>
        <v>2034.17605</v>
      </c>
      <c r="P123" s="235">
        <v>-411.17605</v>
      </c>
      <c r="Q123" s="235">
        <f>O123+P123</f>
        <v>1623</v>
      </c>
      <c r="R123" s="235"/>
      <c r="S123" s="235">
        <f>Q123+R123</f>
        <v>1623</v>
      </c>
      <c r="T123" s="235"/>
      <c r="U123" s="235">
        <f>S123+T123</f>
        <v>1623</v>
      </c>
      <c r="V123" s="235"/>
      <c r="W123" s="235">
        <f>U123+V123</f>
        <v>1623</v>
      </c>
      <c r="X123" s="235"/>
      <c r="Y123" s="235">
        <f>W123+X123</f>
        <v>1623</v>
      </c>
    </row>
    <row r="124" spans="1:25" s="6" customFormat="1" ht="27" customHeight="1">
      <c r="A124" s="79" t="s">
        <v>25</v>
      </c>
      <c r="B124" s="77" t="s">
        <v>407</v>
      </c>
      <c r="C124" s="80" t="s">
        <v>48</v>
      </c>
      <c r="D124" s="80" t="s">
        <v>50</v>
      </c>
      <c r="E124" s="97" t="s">
        <v>95</v>
      </c>
      <c r="F124" s="190"/>
      <c r="G124" s="82">
        <f aca="true" t="shared" si="79" ref="G124:X126">G125</f>
        <v>30</v>
      </c>
      <c r="H124" s="82">
        <f t="shared" si="79"/>
        <v>0</v>
      </c>
      <c r="I124" s="82">
        <f t="shared" si="79"/>
        <v>30</v>
      </c>
      <c r="J124" s="82">
        <f t="shared" si="79"/>
        <v>0</v>
      </c>
      <c r="K124" s="82">
        <f t="shared" si="79"/>
        <v>30</v>
      </c>
      <c r="L124" s="82">
        <f t="shared" si="79"/>
        <v>0</v>
      </c>
      <c r="M124" s="82">
        <f t="shared" si="79"/>
        <v>30</v>
      </c>
      <c r="N124" s="82">
        <f t="shared" si="79"/>
        <v>0</v>
      </c>
      <c r="O124" s="82">
        <f t="shared" si="79"/>
        <v>30</v>
      </c>
      <c r="P124" s="234">
        <f t="shared" si="79"/>
        <v>61.17605</v>
      </c>
      <c r="Q124" s="234">
        <f t="shared" si="79"/>
        <v>91.17605</v>
      </c>
      <c r="R124" s="234">
        <f t="shared" si="79"/>
        <v>0</v>
      </c>
      <c r="S124" s="234">
        <f t="shared" si="79"/>
        <v>91.17605</v>
      </c>
      <c r="T124" s="234">
        <f t="shared" si="79"/>
        <v>0</v>
      </c>
      <c r="U124" s="234">
        <f t="shared" si="79"/>
        <v>91.17605</v>
      </c>
      <c r="V124" s="234">
        <f t="shared" si="79"/>
        <v>0</v>
      </c>
      <c r="W124" s="234">
        <f t="shared" si="79"/>
        <v>91.17605</v>
      </c>
      <c r="X124" s="234">
        <f t="shared" si="79"/>
        <v>0</v>
      </c>
      <c r="Y124" s="234">
        <f>Y125</f>
        <v>91.17605</v>
      </c>
    </row>
    <row r="125" spans="1:25" ht="27" customHeight="1">
      <c r="A125" s="46" t="s">
        <v>457</v>
      </c>
      <c r="B125" s="69" t="s">
        <v>407</v>
      </c>
      <c r="C125" s="146" t="s">
        <v>48</v>
      </c>
      <c r="D125" s="146" t="s">
        <v>50</v>
      </c>
      <c r="E125" s="147" t="s">
        <v>95</v>
      </c>
      <c r="F125" s="45" t="s">
        <v>458</v>
      </c>
      <c r="G125" s="60">
        <f t="shared" si="79"/>
        <v>30</v>
      </c>
      <c r="H125" s="60">
        <f t="shared" si="79"/>
        <v>0</v>
      </c>
      <c r="I125" s="60">
        <f t="shared" si="79"/>
        <v>30</v>
      </c>
      <c r="J125" s="60">
        <f t="shared" si="79"/>
        <v>0</v>
      </c>
      <c r="K125" s="60">
        <f t="shared" si="79"/>
        <v>30</v>
      </c>
      <c r="L125" s="60">
        <f t="shared" si="79"/>
        <v>0</v>
      </c>
      <c r="M125" s="60">
        <f t="shared" si="79"/>
        <v>30</v>
      </c>
      <c r="N125" s="60">
        <f t="shared" si="79"/>
        <v>0</v>
      </c>
      <c r="O125" s="60">
        <f t="shared" si="79"/>
        <v>30</v>
      </c>
      <c r="P125" s="235">
        <f t="shared" si="79"/>
        <v>61.17605</v>
      </c>
      <c r="Q125" s="235">
        <f t="shared" si="79"/>
        <v>91.17605</v>
      </c>
      <c r="R125" s="235">
        <f t="shared" si="79"/>
        <v>0</v>
      </c>
      <c r="S125" s="235">
        <f t="shared" si="79"/>
        <v>91.17605</v>
      </c>
      <c r="T125" s="235">
        <f t="shared" si="79"/>
        <v>0</v>
      </c>
      <c r="U125" s="235">
        <f t="shared" si="79"/>
        <v>91.17605</v>
      </c>
      <c r="V125" s="235">
        <f aca="true" t="shared" si="80" ref="V125:X126">V126</f>
        <v>0</v>
      </c>
      <c r="W125" s="235">
        <f t="shared" si="80"/>
        <v>91.17605</v>
      </c>
      <c r="X125" s="235">
        <f t="shared" si="80"/>
        <v>0</v>
      </c>
      <c r="Y125" s="235">
        <f>Y126</f>
        <v>91.17605</v>
      </c>
    </row>
    <row r="126" spans="1:25" ht="27" customHeight="1">
      <c r="A126" s="33" t="s">
        <v>459</v>
      </c>
      <c r="B126" s="69" t="s">
        <v>407</v>
      </c>
      <c r="C126" s="146" t="s">
        <v>48</v>
      </c>
      <c r="D126" s="146" t="s">
        <v>50</v>
      </c>
      <c r="E126" s="147" t="s">
        <v>95</v>
      </c>
      <c r="F126" s="45" t="s">
        <v>425</v>
      </c>
      <c r="G126" s="60">
        <f t="shared" si="79"/>
        <v>30</v>
      </c>
      <c r="H126" s="60">
        <f t="shared" si="79"/>
        <v>0</v>
      </c>
      <c r="I126" s="60">
        <f t="shared" si="79"/>
        <v>30</v>
      </c>
      <c r="J126" s="60">
        <f t="shared" si="79"/>
        <v>0</v>
      </c>
      <c r="K126" s="60">
        <f t="shared" si="79"/>
        <v>30</v>
      </c>
      <c r="L126" s="60">
        <f t="shared" si="79"/>
        <v>0</v>
      </c>
      <c r="M126" s="60">
        <f t="shared" si="79"/>
        <v>30</v>
      </c>
      <c r="N126" s="60">
        <f t="shared" si="79"/>
        <v>0</v>
      </c>
      <c r="O126" s="60">
        <f t="shared" si="79"/>
        <v>30</v>
      </c>
      <c r="P126" s="235">
        <f t="shared" si="79"/>
        <v>61.17605</v>
      </c>
      <c r="Q126" s="235">
        <f t="shared" si="79"/>
        <v>91.17605</v>
      </c>
      <c r="R126" s="235">
        <f t="shared" si="79"/>
        <v>0</v>
      </c>
      <c r="S126" s="235">
        <f t="shared" si="79"/>
        <v>91.17605</v>
      </c>
      <c r="T126" s="235">
        <f t="shared" si="79"/>
        <v>0</v>
      </c>
      <c r="U126" s="235">
        <f t="shared" si="79"/>
        <v>91.17605</v>
      </c>
      <c r="V126" s="235">
        <f t="shared" si="80"/>
        <v>0</v>
      </c>
      <c r="W126" s="235">
        <f t="shared" si="80"/>
        <v>91.17605</v>
      </c>
      <c r="X126" s="235">
        <f t="shared" si="80"/>
        <v>0</v>
      </c>
      <c r="Y126" s="235">
        <f>Y127</f>
        <v>91.17605</v>
      </c>
    </row>
    <row r="127" spans="1:25" ht="27" customHeight="1" hidden="1">
      <c r="A127" s="128" t="s">
        <v>334</v>
      </c>
      <c r="B127" s="116" t="s">
        <v>407</v>
      </c>
      <c r="C127" s="174" t="s">
        <v>48</v>
      </c>
      <c r="D127" s="174" t="s">
        <v>50</v>
      </c>
      <c r="E127" s="153" t="s">
        <v>95</v>
      </c>
      <c r="F127" s="117" t="s">
        <v>65</v>
      </c>
      <c r="G127" s="60">
        <v>30</v>
      </c>
      <c r="H127" s="60"/>
      <c r="I127" s="60">
        <f>G127+H127</f>
        <v>30</v>
      </c>
      <c r="J127" s="60"/>
      <c r="K127" s="60">
        <f>I127+J127</f>
        <v>30</v>
      </c>
      <c r="L127" s="60"/>
      <c r="M127" s="60">
        <f>K127+L127</f>
        <v>30</v>
      </c>
      <c r="N127" s="60"/>
      <c r="O127" s="60">
        <f>M127+N127</f>
        <v>30</v>
      </c>
      <c r="P127" s="235">
        <v>61.17605</v>
      </c>
      <c r="Q127" s="235">
        <f>O127+P127</f>
        <v>91.17605</v>
      </c>
      <c r="R127" s="235"/>
      <c r="S127" s="235">
        <f>Q127+R127</f>
        <v>91.17605</v>
      </c>
      <c r="T127" s="235"/>
      <c r="U127" s="235">
        <f>S127+T127</f>
        <v>91.17605</v>
      </c>
      <c r="V127" s="235"/>
      <c r="W127" s="235">
        <f>U127+V127</f>
        <v>91.17605</v>
      </c>
      <c r="X127" s="235"/>
      <c r="Y127" s="235">
        <f>W127+X127</f>
        <v>91.17605</v>
      </c>
    </row>
    <row r="128" spans="1:25" s="19" customFormat="1" ht="13.5" customHeight="1">
      <c r="A128" s="100" t="s">
        <v>41</v>
      </c>
      <c r="B128" s="68" t="s">
        <v>407</v>
      </c>
      <c r="C128" s="64" t="s">
        <v>48</v>
      </c>
      <c r="D128" s="64" t="s">
        <v>42</v>
      </c>
      <c r="E128" s="119"/>
      <c r="F128" s="64"/>
      <c r="G128" s="149">
        <f aca="true" t="shared" si="81" ref="G128:X133">G129</f>
        <v>4</v>
      </c>
      <c r="H128" s="149">
        <f t="shared" si="81"/>
        <v>0</v>
      </c>
      <c r="I128" s="149">
        <f t="shared" si="81"/>
        <v>4</v>
      </c>
      <c r="J128" s="149">
        <f t="shared" si="81"/>
        <v>0</v>
      </c>
      <c r="K128" s="149">
        <f t="shared" si="81"/>
        <v>4</v>
      </c>
      <c r="L128" s="149">
        <f t="shared" si="81"/>
        <v>0</v>
      </c>
      <c r="M128" s="149">
        <f t="shared" si="81"/>
        <v>4</v>
      </c>
      <c r="N128" s="149">
        <f t="shared" si="81"/>
        <v>0</v>
      </c>
      <c r="O128" s="149">
        <f t="shared" si="81"/>
        <v>4</v>
      </c>
      <c r="P128" s="149">
        <f t="shared" si="81"/>
        <v>0</v>
      </c>
      <c r="Q128" s="149">
        <f t="shared" si="81"/>
        <v>4</v>
      </c>
      <c r="R128" s="149">
        <f t="shared" si="81"/>
        <v>0</v>
      </c>
      <c r="S128" s="149">
        <f t="shared" si="81"/>
        <v>4</v>
      </c>
      <c r="T128" s="149">
        <f t="shared" si="81"/>
        <v>0</v>
      </c>
      <c r="U128" s="149">
        <f t="shared" si="81"/>
        <v>4</v>
      </c>
      <c r="V128" s="149">
        <f t="shared" si="81"/>
        <v>0</v>
      </c>
      <c r="W128" s="149">
        <f t="shared" si="81"/>
        <v>4</v>
      </c>
      <c r="X128" s="149">
        <f t="shared" si="81"/>
        <v>0</v>
      </c>
      <c r="Y128" s="149">
        <f aca="true" t="shared" si="82" ref="V128:Y133">Y129</f>
        <v>4</v>
      </c>
    </row>
    <row r="129" spans="1:25" s="6" customFormat="1" ht="57" customHeight="1">
      <c r="A129" s="163" t="s">
        <v>412</v>
      </c>
      <c r="B129" s="106" t="s">
        <v>407</v>
      </c>
      <c r="C129" s="92" t="s">
        <v>48</v>
      </c>
      <c r="D129" s="92" t="s">
        <v>42</v>
      </c>
      <c r="E129" s="108" t="s">
        <v>445</v>
      </c>
      <c r="F129" s="144"/>
      <c r="G129" s="152">
        <f t="shared" si="81"/>
        <v>4</v>
      </c>
      <c r="H129" s="152">
        <f t="shared" si="81"/>
        <v>0</v>
      </c>
      <c r="I129" s="152">
        <f t="shared" si="81"/>
        <v>4</v>
      </c>
      <c r="J129" s="152">
        <f t="shared" si="81"/>
        <v>0</v>
      </c>
      <c r="K129" s="152">
        <f t="shared" si="81"/>
        <v>4</v>
      </c>
      <c r="L129" s="152">
        <f t="shared" si="81"/>
        <v>0</v>
      </c>
      <c r="M129" s="152">
        <f t="shared" si="81"/>
        <v>4</v>
      </c>
      <c r="N129" s="152">
        <f t="shared" si="81"/>
        <v>0</v>
      </c>
      <c r="O129" s="152">
        <f t="shared" si="81"/>
        <v>4</v>
      </c>
      <c r="P129" s="152">
        <f t="shared" si="81"/>
        <v>0</v>
      </c>
      <c r="Q129" s="152">
        <f t="shared" si="81"/>
        <v>4</v>
      </c>
      <c r="R129" s="152">
        <f t="shared" si="81"/>
        <v>0</v>
      </c>
      <c r="S129" s="152">
        <f t="shared" si="81"/>
        <v>4</v>
      </c>
      <c r="T129" s="152">
        <f t="shared" si="81"/>
        <v>0</v>
      </c>
      <c r="U129" s="152">
        <f t="shared" si="81"/>
        <v>4</v>
      </c>
      <c r="V129" s="152">
        <f t="shared" si="82"/>
        <v>0</v>
      </c>
      <c r="W129" s="152">
        <f t="shared" si="82"/>
        <v>4</v>
      </c>
      <c r="X129" s="152">
        <f t="shared" si="82"/>
        <v>0</v>
      </c>
      <c r="Y129" s="152">
        <f t="shared" si="82"/>
        <v>4</v>
      </c>
    </row>
    <row r="130" spans="1:25" ht="28.5" customHeight="1">
      <c r="A130" s="36" t="s">
        <v>6</v>
      </c>
      <c r="B130" s="69" t="s">
        <v>407</v>
      </c>
      <c r="C130" s="47" t="s">
        <v>48</v>
      </c>
      <c r="D130" s="47" t="s">
        <v>42</v>
      </c>
      <c r="E130" s="84" t="s">
        <v>446</v>
      </c>
      <c r="F130" s="73"/>
      <c r="G130" s="151">
        <f t="shared" si="81"/>
        <v>4</v>
      </c>
      <c r="H130" s="151">
        <f t="shared" si="81"/>
        <v>0</v>
      </c>
      <c r="I130" s="151">
        <f t="shared" si="81"/>
        <v>4</v>
      </c>
      <c r="J130" s="151">
        <f t="shared" si="81"/>
        <v>0</v>
      </c>
      <c r="K130" s="151">
        <f t="shared" si="81"/>
        <v>4</v>
      </c>
      <c r="L130" s="151">
        <f t="shared" si="81"/>
        <v>0</v>
      </c>
      <c r="M130" s="151">
        <f t="shared" si="81"/>
        <v>4</v>
      </c>
      <c r="N130" s="151">
        <f t="shared" si="81"/>
        <v>0</v>
      </c>
      <c r="O130" s="151">
        <f t="shared" si="81"/>
        <v>4</v>
      </c>
      <c r="P130" s="151">
        <f t="shared" si="81"/>
        <v>0</v>
      </c>
      <c r="Q130" s="151">
        <f t="shared" si="81"/>
        <v>4</v>
      </c>
      <c r="R130" s="151">
        <f t="shared" si="81"/>
        <v>0</v>
      </c>
      <c r="S130" s="151">
        <f t="shared" si="81"/>
        <v>4</v>
      </c>
      <c r="T130" s="151">
        <f t="shared" si="81"/>
        <v>0</v>
      </c>
      <c r="U130" s="151">
        <f t="shared" si="81"/>
        <v>4</v>
      </c>
      <c r="V130" s="151">
        <f t="shared" si="82"/>
        <v>0</v>
      </c>
      <c r="W130" s="151">
        <f t="shared" si="82"/>
        <v>4</v>
      </c>
      <c r="X130" s="151">
        <f t="shared" si="82"/>
        <v>0</v>
      </c>
      <c r="Y130" s="151">
        <f t="shared" si="82"/>
        <v>4</v>
      </c>
    </row>
    <row r="131" spans="1:25" ht="17.25" customHeight="1">
      <c r="A131" s="21" t="s">
        <v>24</v>
      </c>
      <c r="B131" s="69" t="s">
        <v>407</v>
      </c>
      <c r="C131" s="47" t="s">
        <v>48</v>
      </c>
      <c r="D131" s="47" t="s">
        <v>42</v>
      </c>
      <c r="E131" s="42" t="s">
        <v>413</v>
      </c>
      <c r="F131" s="73"/>
      <c r="G131" s="151">
        <f t="shared" si="81"/>
        <v>4</v>
      </c>
      <c r="H131" s="151">
        <f t="shared" si="81"/>
        <v>0</v>
      </c>
      <c r="I131" s="151">
        <f t="shared" si="81"/>
        <v>4</v>
      </c>
      <c r="J131" s="151">
        <f t="shared" si="81"/>
        <v>0</v>
      </c>
      <c r="K131" s="151">
        <f t="shared" si="81"/>
        <v>4</v>
      </c>
      <c r="L131" s="151">
        <f t="shared" si="81"/>
        <v>0</v>
      </c>
      <c r="M131" s="151">
        <f t="shared" si="81"/>
        <v>4</v>
      </c>
      <c r="N131" s="151">
        <f t="shared" si="81"/>
        <v>0</v>
      </c>
      <c r="O131" s="151">
        <f t="shared" si="81"/>
        <v>4</v>
      </c>
      <c r="P131" s="151">
        <f t="shared" si="81"/>
        <v>0</v>
      </c>
      <c r="Q131" s="151">
        <f t="shared" si="81"/>
        <v>4</v>
      </c>
      <c r="R131" s="151">
        <f t="shared" si="81"/>
        <v>0</v>
      </c>
      <c r="S131" s="151">
        <f t="shared" si="81"/>
        <v>4</v>
      </c>
      <c r="T131" s="151">
        <f t="shared" si="81"/>
        <v>0</v>
      </c>
      <c r="U131" s="151">
        <f t="shared" si="81"/>
        <v>4</v>
      </c>
      <c r="V131" s="151">
        <f t="shared" si="82"/>
        <v>0</v>
      </c>
      <c r="W131" s="151">
        <f t="shared" si="82"/>
        <v>4</v>
      </c>
      <c r="X131" s="151">
        <f t="shared" si="82"/>
        <v>0</v>
      </c>
      <c r="Y131" s="151">
        <f t="shared" si="82"/>
        <v>4</v>
      </c>
    </row>
    <row r="132" spans="1:25" ht="29.25" customHeight="1">
      <c r="A132" s="46" t="s">
        <v>457</v>
      </c>
      <c r="B132" s="69" t="s">
        <v>407</v>
      </c>
      <c r="C132" s="47" t="s">
        <v>48</v>
      </c>
      <c r="D132" s="47" t="s">
        <v>42</v>
      </c>
      <c r="E132" s="42" t="s">
        <v>413</v>
      </c>
      <c r="F132" s="47" t="s">
        <v>458</v>
      </c>
      <c r="G132" s="151">
        <f t="shared" si="81"/>
        <v>4</v>
      </c>
      <c r="H132" s="151">
        <f t="shared" si="81"/>
        <v>0</v>
      </c>
      <c r="I132" s="151">
        <f t="shared" si="81"/>
        <v>4</v>
      </c>
      <c r="J132" s="151">
        <f t="shared" si="81"/>
        <v>0</v>
      </c>
      <c r="K132" s="151">
        <f t="shared" si="81"/>
        <v>4</v>
      </c>
      <c r="L132" s="151">
        <f t="shared" si="81"/>
        <v>0</v>
      </c>
      <c r="M132" s="151">
        <f t="shared" si="81"/>
        <v>4</v>
      </c>
      <c r="N132" s="151">
        <f t="shared" si="81"/>
        <v>0</v>
      </c>
      <c r="O132" s="151">
        <f t="shared" si="81"/>
        <v>4</v>
      </c>
      <c r="P132" s="151">
        <f t="shared" si="81"/>
        <v>0</v>
      </c>
      <c r="Q132" s="151">
        <f t="shared" si="81"/>
        <v>4</v>
      </c>
      <c r="R132" s="151">
        <f t="shared" si="81"/>
        <v>0</v>
      </c>
      <c r="S132" s="151">
        <f t="shared" si="81"/>
        <v>4</v>
      </c>
      <c r="T132" s="151">
        <f t="shared" si="81"/>
        <v>0</v>
      </c>
      <c r="U132" s="151">
        <f t="shared" si="81"/>
        <v>4</v>
      </c>
      <c r="V132" s="151">
        <f t="shared" si="82"/>
        <v>0</v>
      </c>
      <c r="W132" s="151">
        <f t="shared" si="82"/>
        <v>4</v>
      </c>
      <c r="X132" s="151">
        <f t="shared" si="82"/>
        <v>0</v>
      </c>
      <c r="Y132" s="151">
        <f t="shared" si="82"/>
        <v>4</v>
      </c>
    </row>
    <row r="133" spans="1:25" ht="30" customHeight="1">
      <c r="A133" s="33" t="s">
        <v>459</v>
      </c>
      <c r="B133" s="69" t="s">
        <v>407</v>
      </c>
      <c r="C133" s="47" t="s">
        <v>48</v>
      </c>
      <c r="D133" s="47" t="s">
        <v>42</v>
      </c>
      <c r="E133" s="42" t="s">
        <v>413</v>
      </c>
      <c r="F133" s="47" t="s">
        <v>425</v>
      </c>
      <c r="G133" s="151">
        <f t="shared" si="81"/>
        <v>4</v>
      </c>
      <c r="H133" s="151">
        <f t="shared" si="81"/>
        <v>0</v>
      </c>
      <c r="I133" s="151">
        <f t="shared" si="81"/>
        <v>4</v>
      </c>
      <c r="J133" s="151">
        <f t="shared" si="81"/>
        <v>0</v>
      </c>
      <c r="K133" s="151">
        <f t="shared" si="81"/>
        <v>4</v>
      </c>
      <c r="L133" s="151">
        <f t="shared" si="81"/>
        <v>0</v>
      </c>
      <c r="M133" s="151">
        <f t="shared" si="81"/>
        <v>4</v>
      </c>
      <c r="N133" s="151">
        <f t="shared" si="81"/>
        <v>0</v>
      </c>
      <c r="O133" s="151">
        <f t="shared" si="81"/>
        <v>4</v>
      </c>
      <c r="P133" s="151">
        <f t="shared" si="81"/>
        <v>0</v>
      </c>
      <c r="Q133" s="151">
        <f t="shared" si="81"/>
        <v>4</v>
      </c>
      <c r="R133" s="151">
        <f t="shared" si="81"/>
        <v>0</v>
      </c>
      <c r="S133" s="151">
        <f t="shared" si="81"/>
        <v>4</v>
      </c>
      <c r="T133" s="151">
        <f t="shared" si="81"/>
        <v>0</v>
      </c>
      <c r="U133" s="151">
        <f t="shared" si="81"/>
        <v>4</v>
      </c>
      <c r="V133" s="151">
        <f t="shared" si="82"/>
        <v>0</v>
      </c>
      <c r="W133" s="151">
        <f t="shared" si="82"/>
        <v>4</v>
      </c>
      <c r="X133" s="151">
        <f t="shared" si="82"/>
        <v>0</v>
      </c>
      <c r="Y133" s="151">
        <f t="shared" si="82"/>
        <v>4</v>
      </c>
    </row>
    <row r="134" spans="1:25" ht="28.5" customHeight="1" hidden="1">
      <c r="A134" s="128" t="s">
        <v>334</v>
      </c>
      <c r="B134" s="69" t="s">
        <v>407</v>
      </c>
      <c r="C134" s="150" t="s">
        <v>48</v>
      </c>
      <c r="D134" s="150" t="s">
        <v>42</v>
      </c>
      <c r="E134" s="118" t="s">
        <v>413</v>
      </c>
      <c r="F134" s="139" t="s">
        <v>65</v>
      </c>
      <c r="G134" s="151">
        <v>4</v>
      </c>
      <c r="H134" s="151"/>
      <c r="I134" s="151">
        <f>G134+H134</f>
        <v>4</v>
      </c>
      <c r="J134" s="151"/>
      <c r="K134" s="151">
        <f>I134+J134</f>
        <v>4</v>
      </c>
      <c r="L134" s="151"/>
      <c r="M134" s="151">
        <f>K134+L134</f>
        <v>4</v>
      </c>
      <c r="N134" s="151"/>
      <c r="O134" s="151">
        <f>M134+N134</f>
        <v>4</v>
      </c>
      <c r="P134" s="151"/>
      <c r="Q134" s="151">
        <f>O134+P134</f>
        <v>4</v>
      </c>
      <c r="R134" s="151"/>
      <c r="S134" s="151">
        <f>Q134+R134</f>
        <v>4</v>
      </c>
      <c r="T134" s="151"/>
      <c r="U134" s="151">
        <f>S134+T134</f>
        <v>4</v>
      </c>
      <c r="V134" s="151"/>
      <c r="W134" s="151">
        <f>U134+V134</f>
        <v>4</v>
      </c>
      <c r="X134" s="151"/>
      <c r="Y134" s="151">
        <f>W134+X134</f>
        <v>4</v>
      </c>
    </row>
    <row r="135" spans="1:25" s="15" customFormat="1" ht="15" customHeight="1">
      <c r="A135" s="40" t="s">
        <v>76</v>
      </c>
      <c r="B135" s="68" t="s">
        <v>407</v>
      </c>
      <c r="C135" s="43" t="s">
        <v>51</v>
      </c>
      <c r="D135" s="43"/>
      <c r="E135" s="42"/>
      <c r="F135" s="43"/>
      <c r="G135" s="86">
        <f aca="true" t="shared" si="83" ref="G135:Y135">G136+G142+G158</f>
        <v>2910.42</v>
      </c>
      <c r="H135" s="86">
        <f t="shared" si="83"/>
        <v>-36</v>
      </c>
      <c r="I135" s="86">
        <f t="shared" si="83"/>
        <v>2874.42</v>
      </c>
      <c r="J135" s="86">
        <f t="shared" si="83"/>
        <v>0</v>
      </c>
      <c r="K135" s="86">
        <f t="shared" si="83"/>
        <v>2874.42</v>
      </c>
      <c r="L135" s="86">
        <f t="shared" si="83"/>
        <v>30</v>
      </c>
      <c r="M135" s="86">
        <f t="shared" si="83"/>
        <v>2904.42</v>
      </c>
      <c r="N135" s="86">
        <f t="shared" si="83"/>
        <v>72.445</v>
      </c>
      <c r="O135" s="86">
        <f t="shared" si="83"/>
        <v>2976.865</v>
      </c>
      <c r="P135" s="86">
        <f t="shared" si="83"/>
        <v>-89.51076</v>
      </c>
      <c r="Q135" s="86">
        <f t="shared" si="83"/>
        <v>2887.3542399999997</v>
      </c>
      <c r="R135" s="86">
        <f t="shared" si="83"/>
        <v>0</v>
      </c>
      <c r="S135" s="86">
        <f t="shared" si="83"/>
        <v>2887.3542399999997</v>
      </c>
      <c r="T135" s="86">
        <f t="shared" si="83"/>
        <v>0</v>
      </c>
      <c r="U135" s="86">
        <f t="shared" si="83"/>
        <v>2887.3542399999997</v>
      </c>
      <c r="V135" s="86">
        <f t="shared" si="83"/>
        <v>125</v>
      </c>
      <c r="W135" s="86">
        <f t="shared" si="83"/>
        <v>3012.3542399999997</v>
      </c>
      <c r="X135" s="86">
        <f t="shared" si="83"/>
        <v>-274</v>
      </c>
      <c r="Y135" s="86">
        <f t="shared" si="83"/>
        <v>2738.3542399999997</v>
      </c>
    </row>
    <row r="136" spans="1:25" s="19" customFormat="1" ht="15" customHeight="1">
      <c r="A136" s="100" t="s">
        <v>33</v>
      </c>
      <c r="B136" s="68" t="s">
        <v>407</v>
      </c>
      <c r="C136" s="64" t="s">
        <v>51</v>
      </c>
      <c r="D136" s="64" t="s">
        <v>46</v>
      </c>
      <c r="E136" s="119"/>
      <c r="F136" s="64"/>
      <c r="G136" s="124">
        <f aca="true" t="shared" si="84" ref="G136:X140">G137</f>
        <v>12.8</v>
      </c>
      <c r="H136" s="124">
        <f t="shared" si="84"/>
        <v>0</v>
      </c>
      <c r="I136" s="124">
        <f t="shared" si="84"/>
        <v>12.8</v>
      </c>
      <c r="J136" s="124">
        <f t="shared" si="84"/>
        <v>0</v>
      </c>
      <c r="K136" s="124">
        <f t="shared" si="84"/>
        <v>12.8</v>
      </c>
      <c r="L136" s="124">
        <f t="shared" si="84"/>
        <v>0</v>
      </c>
      <c r="M136" s="124">
        <f t="shared" si="84"/>
        <v>12.8</v>
      </c>
      <c r="N136" s="124">
        <f t="shared" si="84"/>
        <v>0</v>
      </c>
      <c r="O136" s="124">
        <f t="shared" si="84"/>
        <v>12.8</v>
      </c>
      <c r="P136" s="124">
        <f t="shared" si="84"/>
        <v>0</v>
      </c>
      <c r="Q136" s="124">
        <f t="shared" si="84"/>
        <v>12.8</v>
      </c>
      <c r="R136" s="124">
        <f t="shared" si="84"/>
        <v>0</v>
      </c>
      <c r="S136" s="124">
        <f t="shared" si="84"/>
        <v>12.8</v>
      </c>
      <c r="T136" s="124">
        <f t="shared" si="84"/>
        <v>0</v>
      </c>
      <c r="U136" s="124">
        <f t="shared" si="84"/>
        <v>12.8</v>
      </c>
      <c r="V136" s="124">
        <f t="shared" si="84"/>
        <v>60</v>
      </c>
      <c r="W136" s="124">
        <f t="shared" si="84"/>
        <v>72.8</v>
      </c>
      <c r="X136" s="124">
        <f t="shared" si="84"/>
        <v>5.3</v>
      </c>
      <c r="Y136" s="124">
        <f aca="true" t="shared" si="85" ref="V136:Y140">Y137</f>
        <v>78.1</v>
      </c>
    </row>
    <row r="137" spans="1:25" s="19" customFormat="1" ht="29.25" customHeight="1">
      <c r="A137" s="125" t="s">
        <v>437</v>
      </c>
      <c r="B137" s="106" t="s">
        <v>407</v>
      </c>
      <c r="C137" s="92" t="s">
        <v>51</v>
      </c>
      <c r="D137" s="92" t="s">
        <v>46</v>
      </c>
      <c r="E137" s="108" t="s">
        <v>380</v>
      </c>
      <c r="F137" s="64"/>
      <c r="G137" s="124">
        <f t="shared" si="84"/>
        <v>12.8</v>
      </c>
      <c r="H137" s="124">
        <f t="shared" si="84"/>
        <v>0</v>
      </c>
      <c r="I137" s="124">
        <f t="shared" si="84"/>
        <v>12.8</v>
      </c>
      <c r="J137" s="124">
        <f t="shared" si="84"/>
        <v>0</v>
      </c>
      <c r="K137" s="124">
        <f t="shared" si="84"/>
        <v>12.8</v>
      </c>
      <c r="L137" s="124">
        <f t="shared" si="84"/>
        <v>0</v>
      </c>
      <c r="M137" s="124">
        <f t="shared" si="84"/>
        <v>12.8</v>
      </c>
      <c r="N137" s="124">
        <f t="shared" si="84"/>
        <v>0</v>
      </c>
      <c r="O137" s="124">
        <f t="shared" si="84"/>
        <v>12.8</v>
      </c>
      <c r="P137" s="124">
        <f t="shared" si="84"/>
        <v>0</v>
      </c>
      <c r="Q137" s="124">
        <f t="shared" si="84"/>
        <v>12.8</v>
      </c>
      <c r="R137" s="124">
        <f t="shared" si="84"/>
        <v>0</v>
      </c>
      <c r="S137" s="124">
        <f t="shared" si="84"/>
        <v>12.8</v>
      </c>
      <c r="T137" s="124">
        <f t="shared" si="84"/>
        <v>0</v>
      </c>
      <c r="U137" s="124">
        <f t="shared" si="84"/>
        <v>12.8</v>
      </c>
      <c r="V137" s="124">
        <f t="shared" si="85"/>
        <v>60</v>
      </c>
      <c r="W137" s="124">
        <f t="shared" si="85"/>
        <v>72.8</v>
      </c>
      <c r="X137" s="124">
        <f t="shared" si="85"/>
        <v>5.3</v>
      </c>
      <c r="Y137" s="124">
        <f t="shared" si="85"/>
        <v>78.1</v>
      </c>
    </row>
    <row r="138" spans="1:25" s="95" customFormat="1" ht="15" customHeight="1">
      <c r="A138" s="79" t="s">
        <v>404</v>
      </c>
      <c r="B138" s="69" t="s">
        <v>407</v>
      </c>
      <c r="C138" s="78" t="s">
        <v>51</v>
      </c>
      <c r="D138" s="78" t="s">
        <v>46</v>
      </c>
      <c r="E138" s="81" t="s">
        <v>385</v>
      </c>
      <c r="F138" s="92"/>
      <c r="G138" s="94">
        <f t="shared" si="84"/>
        <v>12.8</v>
      </c>
      <c r="H138" s="94">
        <f t="shared" si="84"/>
        <v>0</v>
      </c>
      <c r="I138" s="94">
        <f t="shared" si="84"/>
        <v>12.8</v>
      </c>
      <c r="J138" s="94">
        <f t="shared" si="84"/>
        <v>0</v>
      </c>
      <c r="K138" s="94">
        <f t="shared" si="84"/>
        <v>12.8</v>
      </c>
      <c r="L138" s="94">
        <f t="shared" si="84"/>
        <v>0</v>
      </c>
      <c r="M138" s="94">
        <f t="shared" si="84"/>
        <v>12.8</v>
      </c>
      <c r="N138" s="94">
        <f t="shared" si="84"/>
        <v>0</v>
      </c>
      <c r="O138" s="94">
        <f t="shared" si="84"/>
        <v>12.8</v>
      </c>
      <c r="P138" s="94">
        <f t="shared" si="84"/>
        <v>0</v>
      </c>
      <c r="Q138" s="94">
        <f t="shared" si="84"/>
        <v>12.8</v>
      </c>
      <c r="R138" s="94">
        <f t="shared" si="84"/>
        <v>0</v>
      </c>
      <c r="S138" s="94">
        <f t="shared" si="84"/>
        <v>12.8</v>
      </c>
      <c r="T138" s="94">
        <f t="shared" si="84"/>
        <v>0</v>
      </c>
      <c r="U138" s="94">
        <f t="shared" si="84"/>
        <v>12.8</v>
      </c>
      <c r="V138" s="94">
        <f t="shared" si="85"/>
        <v>60</v>
      </c>
      <c r="W138" s="94">
        <f t="shared" si="85"/>
        <v>72.8</v>
      </c>
      <c r="X138" s="94">
        <f t="shared" si="85"/>
        <v>5.3</v>
      </c>
      <c r="Y138" s="94">
        <f t="shared" si="85"/>
        <v>78.1</v>
      </c>
    </row>
    <row r="139" spans="1:25" s="95" customFormat="1" ht="28.5" customHeight="1">
      <c r="A139" s="46" t="s">
        <v>457</v>
      </c>
      <c r="B139" s="69" t="s">
        <v>407</v>
      </c>
      <c r="C139" s="47" t="s">
        <v>51</v>
      </c>
      <c r="D139" s="47" t="s">
        <v>46</v>
      </c>
      <c r="E139" s="42" t="s">
        <v>385</v>
      </c>
      <c r="F139" s="47" t="s">
        <v>458</v>
      </c>
      <c r="G139" s="94">
        <f t="shared" si="84"/>
        <v>12.8</v>
      </c>
      <c r="H139" s="94">
        <f t="shared" si="84"/>
        <v>0</v>
      </c>
      <c r="I139" s="85">
        <f t="shared" si="84"/>
        <v>12.8</v>
      </c>
      <c r="J139" s="94">
        <f t="shared" si="84"/>
        <v>0</v>
      </c>
      <c r="K139" s="85">
        <f t="shared" si="84"/>
        <v>12.8</v>
      </c>
      <c r="L139" s="94">
        <f t="shared" si="84"/>
        <v>0</v>
      </c>
      <c r="M139" s="85">
        <f t="shared" si="84"/>
        <v>12.8</v>
      </c>
      <c r="N139" s="94">
        <f t="shared" si="84"/>
        <v>0</v>
      </c>
      <c r="O139" s="85">
        <f t="shared" si="84"/>
        <v>12.8</v>
      </c>
      <c r="P139" s="94">
        <f t="shared" si="84"/>
        <v>0</v>
      </c>
      <c r="Q139" s="85">
        <f t="shared" si="84"/>
        <v>12.8</v>
      </c>
      <c r="R139" s="94">
        <f t="shared" si="84"/>
        <v>0</v>
      </c>
      <c r="S139" s="85">
        <f t="shared" si="84"/>
        <v>12.8</v>
      </c>
      <c r="T139" s="94">
        <f t="shared" si="84"/>
        <v>0</v>
      </c>
      <c r="U139" s="85">
        <f t="shared" si="84"/>
        <v>12.8</v>
      </c>
      <c r="V139" s="94">
        <f t="shared" si="85"/>
        <v>60</v>
      </c>
      <c r="W139" s="85">
        <f t="shared" si="85"/>
        <v>72.8</v>
      </c>
      <c r="X139" s="94">
        <f t="shared" si="85"/>
        <v>5.3</v>
      </c>
      <c r="Y139" s="85">
        <f t="shared" si="85"/>
        <v>78.1</v>
      </c>
    </row>
    <row r="140" spans="1:25" s="95" customFormat="1" ht="29.25" customHeight="1">
      <c r="A140" s="33" t="s">
        <v>459</v>
      </c>
      <c r="B140" s="69" t="s">
        <v>407</v>
      </c>
      <c r="C140" s="47" t="s">
        <v>51</v>
      </c>
      <c r="D140" s="47" t="s">
        <v>46</v>
      </c>
      <c r="E140" s="42" t="s">
        <v>385</v>
      </c>
      <c r="F140" s="47" t="s">
        <v>425</v>
      </c>
      <c r="G140" s="94">
        <f t="shared" si="84"/>
        <v>12.8</v>
      </c>
      <c r="H140" s="94">
        <f t="shared" si="84"/>
        <v>0</v>
      </c>
      <c r="I140" s="85">
        <f t="shared" si="84"/>
        <v>12.8</v>
      </c>
      <c r="J140" s="94">
        <f t="shared" si="84"/>
        <v>0</v>
      </c>
      <c r="K140" s="85">
        <f t="shared" si="84"/>
        <v>12.8</v>
      </c>
      <c r="L140" s="94">
        <f t="shared" si="84"/>
        <v>0</v>
      </c>
      <c r="M140" s="85">
        <f t="shared" si="84"/>
        <v>12.8</v>
      </c>
      <c r="N140" s="94">
        <f t="shared" si="84"/>
        <v>0</v>
      </c>
      <c r="O140" s="85">
        <f t="shared" si="84"/>
        <v>12.8</v>
      </c>
      <c r="P140" s="94">
        <f t="shared" si="84"/>
        <v>0</v>
      </c>
      <c r="Q140" s="85">
        <f t="shared" si="84"/>
        <v>12.8</v>
      </c>
      <c r="R140" s="94">
        <f t="shared" si="84"/>
        <v>0</v>
      </c>
      <c r="S140" s="85">
        <f t="shared" si="84"/>
        <v>12.8</v>
      </c>
      <c r="T140" s="94">
        <f t="shared" si="84"/>
        <v>0</v>
      </c>
      <c r="U140" s="85">
        <f t="shared" si="84"/>
        <v>12.8</v>
      </c>
      <c r="V140" s="94">
        <f t="shared" si="85"/>
        <v>60</v>
      </c>
      <c r="W140" s="85">
        <f t="shared" si="85"/>
        <v>72.8</v>
      </c>
      <c r="X140" s="94">
        <f t="shared" si="85"/>
        <v>5.3</v>
      </c>
      <c r="Y140" s="85">
        <f t="shared" si="85"/>
        <v>78.1</v>
      </c>
    </row>
    <row r="141" spans="1:25" s="15" customFormat="1" ht="30" customHeight="1" hidden="1">
      <c r="A141" s="128" t="s">
        <v>334</v>
      </c>
      <c r="B141" s="69" t="s">
        <v>407</v>
      </c>
      <c r="C141" s="150" t="s">
        <v>51</v>
      </c>
      <c r="D141" s="150" t="s">
        <v>46</v>
      </c>
      <c r="E141" s="118" t="s">
        <v>385</v>
      </c>
      <c r="F141" s="150" t="s">
        <v>65</v>
      </c>
      <c r="G141" s="85">
        <v>12.8</v>
      </c>
      <c r="H141" s="85"/>
      <c r="I141" s="85">
        <f>G141+H141</f>
        <v>12.8</v>
      </c>
      <c r="J141" s="85"/>
      <c r="K141" s="85">
        <f>I141+J141</f>
        <v>12.8</v>
      </c>
      <c r="L141" s="85"/>
      <c r="M141" s="85">
        <f>K141+L141</f>
        <v>12.8</v>
      </c>
      <c r="N141" s="85"/>
      <c r="O141" s="85">
        <f>M141+N141</f>
        <v>12.8</v>
      </c>
      <c r="P141" s="85"/>
      <c r="Q141" s="85">
        <f>O141+P141</f>
        <v>12.8</v>
      </c>
      <c r="R141" s="85"/>
      <c r="S141" s="85">
        <f>Q141+R141</f>
        <v>12.8</v>
      </c>
      <c r="T141" s="85"/>
      <c r="U141" s="85">
        <f>S141+T141</f>
        <v>12.8</v>
      </c>
      <c r="V141" s="85">
        <v>60</v>
      </c>
      <c r="W141" s="85">
        <f>U141+V141</f>
        <v>72.8</v>
      </c>
      <c r="X141" s="85">
        <v>5.3</v>
      </c>
      <c r="Y141" s="85">
        <f>W141+X141</f>
        <v>78.1</v>
      </c>
    </row>
    <row r="142" spans="1:25" s="19" customFormat="1" ht="15" customHeight="1">
      <c r="A142" s="100" t="s">
        <v>53</v>
      </c>
      <c r="B142" s="68" t="s">
        <v>407</v>
      </c>
      <c r="C142" s="64" t="s">
        <v>51</v>
      </c>
      <c r="D142" s="64" t="s">
        <v>47</v>
      </c>
      <c r="E142" s="119"/>
      <c r="F142" s="64"/>
      <c r="G142" s="65">
        <f aca="true" t="shared" si="86" ref="G142:T142">G143</f>
        <v>1550</v>
      </c>
      <c r="H142" s="65">
        <f t="shared" si="86"/>
        <v>0</v>
      </c>
      <c r="I142" s="65">
        <f t="shared" si="86"/>
        <v>1550</v>
      </c>
      <c r="J142" s="65">
        <f t="shared" si="86"/>
        <v>0</v>
      </c>
      <c r="K142" s="65">
        <f t="shared" si="86"/>
        <v>1550</v>
      </c>
      <c r="L142" s="65">
        <f t="shared" si="86"/>
        <v>0</v>
      </c>
      <c r="M142" s="65">
        <f t="shared" si="86"/>
        <v>1550</v>
      </c>
      <c r="N142" s="65">
        <f t="shared" si="86"/>
        <v>0</v>
      </c>
      <c r="O142" s="65">
        <f t="shared" si="86"/>
        <v>1550</v>
      </c>
      <c r="P142" s="237">
        <f t="shared" si="86"/>
        <v>-89.51076</v>
      </c>
      <c r="Q142" s="237">
        <f t="shared" si="86"/>
        <v>1460.4892399999999</v>
      </c>
      <c r="R142" s="237">
        <f t="shared" si="86"/>
        <v>0</v>
      </c>
      <c r="S142" s="237">
        <f t="shared" si="86"/>
        <v>1460.4892399999999</v>
      </c>
      <c r="T142" s="237">
        <f t="shared" si="86"/>
        <v>0</v>
      </c>
      <c r="U142" s="237">
        <f>U143+U152</f>
        <v>1460.4892399999999</v>
      </c>
      <c r="V142" s="237">
        <f>V143+V152</f>
        <v>135</v>
      </c>
      <c r="W142" s="237">
        <f>W143+W152</f>
        <v>1595.4892399999999</v>
      </c>
      <c r="X142" s="237">
        <f>X143+X152</f>
        <v>-279.3</v>
      </c>
      <c r="Y142" s="237">
        <f>Y143+Y152</f>
        <v>1316.18924</v>
      </c>
    </row>
    <row r="143" spans="1:25" ht="29.25" customHeight="1">
      <c r="A143" s="125" t="s">
        <v>437</v>
      </c>
      <c r="B143" s="106" t="s">
        <v>407</v>
      </c>
      <c r="C143" s="92" t="s">
        <v>51</v>
      </c>
      <c r="D143" s="92" t="s">
        <v>47</v>
      </c>
      <c r="E143" s="108" t="s">
        <v>380</v>
      </c>
      <c r="F143" s="34"/>
      <c r="G143" s="57">
        <f aca="true" t="shared" si="87" ref="G143:R143">G148</f>
        <v>1550</v>
      </c>
      <c r="H143" s="57">
        <f t="shared" si="87"/>
        <v>0</v>
      </c>
      <c r="I143" s="57">
        <f t="shared" si="87"/>
        <v>1550</v>
      </c>
      <c r="J143" s="57">
        <f t="shared" si="87"/>
        <v>0</v>
      </c>
      <c r="K143" s="57">
        <f t="shared" si="87"/>
        <v>1550</v>
      </c>
      <c r="L143" s="57">
        <f t="shared" si="87"/>
        <v>0</v>
      </c>
      <c r="M143" s="57">
        <f t="shared" si="87"/>
        <v>1550</v>
      </c>
      <c r="N143" s="57">
        <f t="shared" si="87"/>
        <v>0</v>
      </c>
      <c r="O143" s="57">
        <f t="shared" si="87"/>
        <v>1550</v>
      </c>
      <c r="P143" s="226">
        <f t="shared" si="87"/>
        <v>-89.51076</v>
      </c>
      <c r="Q143" s="226">
        <f t="shared" si="87"/>
        <v>1460.4892399999999</v>
      </c>
      <c r="R143" s="226">
        <f t="shared" si="87"/>
        <v>0</v>
      </c>
      <c r="S143" s="226">
        <f aca="true" t="shared" si="88" ref="S143:Y143">S148+S144</f>
        <v>1460.4892399999999</v>
      </c>
      <c r="T143" s="226">
        <f t="shared" si="88"/>
        <v>0</v>
      </c>
      <c r="U143" s="226">
        <f t="shared" si="88"/>
        <v>1460.4892399999999</v>
      </c>
      <c r="V143" s="226">
        <f t="shared" si="88"/>
        <v>-231.81</v>
      </c>
      <c r="W143" s="226">
        <f t="shared" si="88"/>
        <v>1228.67924</v>
      </c>
      <c r="X143" s="226">
        <f t="shared" si="88"/>
        <v>-279.3</v>
      </c>
      <c r="Y143" s="226">
        <f t="shared" si="88"/>
        <v>949.37924</v>
      </c>
    </row>
    <row r="144" spans="1:25" s="6" customFormat="1" ht="15" customHeight="1">
      <c r="A144" s="79" t="s">
        <v>58</v>
      </c>
      <c r="B144" s="69" t="s">
        <v>407</v>
      </c>
      <c r="C144" s="78" t="s">
        <v>51</v>
      </c>
      <c r="D144" s="78" t="s">
        <v>47</v>
      </c>
      <c r="E144" s="84" t="s">
        <v>385</v>
      </c>
      <c r="F144" s="78"/>
      <c r="G144" s="91">
        <f aca="true" t="shared" si="89" ref="G144:X146">G145</f>
        <v>1550</v>
      </c>
      <c r="H144" s="91">
        <f t="shared" si="89"/>
        <v>0</v>
      </c>
      <c r="I144" s="91">
        <f t="shared" si="89"/>
        <v>1550</v>
      </c>
      <c r="J144" s="91">
        <f t="shared" si="89"/>
        <v>0</v>
      </c>
      <c r="K144" s="91">
        <f t="shared" si="89"/>
        <v>1550</v>
      </c>
      <c r="L144" s="91">
        <f t="shared" si="89"/>
        <v>0</v>
      </c>
      <c r="M144" s="91">
        <f t="shared" si="89"/>
        <v>1550</v>
      </c>
      <c r="N144" s="91">
        <f t="shared" si="89"/>
        <v>0</v>
      </c>
      <c r="O144" s="91">
        <f t="shared" si="89"/>
        <v>1550</v>
      </c>
      <c r="P144" s="228">
        <f t="shared" si="89"/>
        <v>-89.51076</v>
      </c>
      <c r="Q144" s="228">
        <f t="shared" si="89"/>
        <v>1460.4892399999999</v>
      </c>
      <c r="R144" s="228">
        <f t="shared" si="89"/>
        <v>0</v>
      </c>
      <c r="S144" s="228">
        <f t="shared" si="89"/>
        <v>0</v>
      </c>
      <c r="T144" s="228">
        <f t="shared" si="89"/>
        <v>0</v>
      </c>
      <c r="U144" s="228">
        <f t="shared" si="89"/>
        <v>0</v>
      </c>
      <c r="V144" s="228">
        <f t="shared" si="89"/>
        <v>0</v>
      </c>
      <c r="W144" s="228">
        <f>W145</f>
        <v>0</v>
      </c>
      <c r="X144" s="228">
        <f t="shared" si="89"/>
        <v>0</v>
      </c>
      <c r="Y144" s="228">
        <f>Y145</f>
        <v>0</v>
      </c>
    </row>
    <row r="145" spans="1:25" s="6" customFormat="1" ht="28.5" customHeight="1">
      <c r="A145" s="46" t="s">
        <v>457</v>
      </c>
      <c r="B145" s="69" t="s">
        <v>407</v>
      </c>
      <c r="C145" s="34" t="s">
        <v>51</v>
      </c>
      <c r="D145" s="34" t="s">
        <v>47</v>
      </c>
      <c r="E145" s="84" t="s">
        <v>385</v>
      </c>
      <c r="F145" s="47" t="s">
        <v>458</v>
      </c>
      <c r="G145" s="91">
        <f t="shared" si="89"/>
        <v>1550</v>
      </c>
      <c r="H145" s="91">
        <f t="shared" si="89"/>
        <v>0</v>
      </c>
      <c r="I145" s="75">
        <f t="shared" si="89"/>
        <v>1550</v>
      </c>
      <c r="J145" s="91">
        <f t="shared" si="89"/>
        <v>0</v>
      </c>
      <c r="K145" s="75">
        <f t="shared" si="89"/>
        <v>1550</v>
      </c>
      <c r="L145" s="91">
        <f t="shared" si="89"/>
        <v>0</v>
      </c>
      <c r="M145" s="75">
        <f t="shared" si="89"/>
        <v>1550</v>
      </c>
      <c r="N145" s="91">
        <f t="shared" si="89"/>
        <v>0</v>
      </c>
      <c r="O145" s="75">
        <f t="shared" si="89"/>
        <v>1550</v>
      </c>
      <c r="P145" s="228">
        <f t="shared" si="89"/>
        <v>-89.51076</v>
      </c>
      <c r="Q145" s="230">
        <f t="shared" si="89"/>
        <v>1460.4892399999999</v>
      </c>
      <c r="R145" s="228">
        <f t="shared" si="89"/>
        <v>0</v>
      </c>
      <c r="S145" s="230">
        <f t="shared" si="89"/>
        <v>0</v>
      </c>
      <c r="T145" s="228">
        <f t="shared" si="89"/>
        <v>0</v>
      </c>
      <c r="U145" s="230">
        <f t="shared" si="89"/>
        <v>0</v>
      </c>
      <c r="V145" s="228">
        <f>V146</f>
        <v>0</v>
      </c>
      <c r="W145" s="230">
        <f>W146</f>
        <v>0</v>
      </c>
      <c r="X145" s="228">
        <f>X146</f>
        <v>0</v>
      </c>
      <c r="Y145" s="230">
        <f>Y146</f>
        <v>0</v>
      </c>
    </row>
    <row r="146" spans="1:25" s="6" customFormat="1" ht="30" customHeight="1">
      <c r="A146" s="33" t="s">
        <v>459</v>
      </c>
      <c r="B146" s="69" t="s">
        <v>407</v>
      </c>
      <c r="C146" s="34" t="s">
        <v>51</v>
      </c>
      <c r="D146" s="34" t="s">
        <v>47</v>
      </c>
      <c r="E146" s="84" t="s">
        <v>385</v>
      </c>
      <c r="F146" s="47" t="s">
        <v>425</v>
      </c>
      <c r="G146" s="91">
        <f t="shared" si="89"/>
        <v>1550</v>
      </c>
      <c r="H146" s="91">
        <f t="shared" si="89"/>
        <v>0</v>
      </c>
      <c r="I146" s="75">
        <f t="shared" si="89"/>
        <v>1550</v>
      </c>
      <c r="J146" s="91">
        <f t="shared" si="89"/>
        <v>0</v>
      </c>
      <c r="K146" s="75">
        <f t="shared" si="89"/>
        <v>1550</v>
      </c>
      <c r="L146" s="91">
        <f t="shared" si="89"/>
        <v>0</v>
      </c>
      <c r="M146" s="75">
        <f t="shared" si="89"/>
        <v>1550</v>
      </c>
      <c r="N146" s="91">
        <f t="shared" si="89"/>
        <v>0</v>
      </c>
      <c r="O146" s="75">
        <f t="shared" si="89"/>
        <v>1550</v>
      </c>
      <c r="P146" s="228">
        <f t="shared" si="89"/>
        <v>-89.51076</v>
      </c>
      <c r="Q146" s="230">
        <f t="shared" si="89"/>
        <v>1460.4892399999999</v>
      </c>
      <c r="R146" s="228">
        <f t="shared" si="89"/>
        <v>0</v>
      </c>
      <c r="S146" s="230">
        <f t="shared" si="89"/>
        <v>0</v>
      </c>
      <c r="T146" s="228"/>
      <c r="U146" s="230">
        <f>U147</f>
        <v>0</v>
      </c>
      <c r="V146" s="228"/>
      <c r="W146" s="230">
        <f>W147</f>
        <v>0</v>
      </c>
      <c r="X146" s="228"/>
      <c r="Y146" s="230">
        <f>Y147</f>
        <v>0</v>
      </c>
    </row>
    <row r="147" spans="1:25" ht="29.25" customHeight="1" hidden="1">
      <c r="A147" s="128" t="s">
        <v>334</v>
      </c>
      <c r="B147" s="69" t="s">
        <v>407</v>
      </c>
      <c r="C147" s="127" t="s">
        <v>51</v>
      </c>
      <c r="D147" s="127" t="s">
        <v>47</v>
      </c>
      <c r="E147" s="118" t="s">
        <v>385</v>
      </c>
      <c r="F147" s="127" t="s">
        <v>65</v>
      </c>
      <c r="G147" s="57">
        <v>1550</v>
      </c>
      <c r="H147" s="57"/>
      <c r="I147" s="57">
        <f>G147+H147</f>
        <v>1550</v>
      </c>
      <c r="J147" s="57"/>
      <c r="K147" s="57">
        <f>I147+J147</f>
        <v>1550</v>
      </c>
      <c r="L147" s="57"/>
      <c r="M147" s="57">
        <f>K147+L147</f>
        <v>1550</v>
      </c>
      <c r="N147" s="57"/>
      <c r="O147" s="57">
        <f>M147+N147</f>
        <v>1550</v>
      </c>
      <c r="P147" s="226">
        <v>-89.51076</v>
      </c>
      <c r="Q147" s="226">
        <f>O147+P147</f>
        <v>1460.4892399999999</v>
      </c>
      <c r="R147" s="226"/>
      <c r="S147" s="226"/>
      <c r="T147" s="226"/>
      <c r="U147" s="226">
        <f>S147+T147</f>
        <v>0</v>
      </c>
      <c r="V147" s="226"/>
      <c r="W147" s="226">
        <f>U147+V147</f>
        <v>0</v>
      </c>
      <c r="X147" s="226"/>
      <c r="Y147" s="226">
        <f>W147+X147</f>
        <v>0</v>
      </c>
    </row>
    <row r="148" spans="1:25" s="6" customFormat="1" ht="15" customHeight="1">
      <c r="A148" s="79" t="s">
        <v>58</v>
      </c>
      <c r="B148" s="69" t="s">
        <v>407</v>
      </c>
      <c r="C148" s="78" t="s">
        <v>51</v>
      </c>
      <c r="D148" s="78" t="s">
        <v>47</v>
      </c>
      <c r="E148" s="81" t="s">
        <v>36</v>
      </c>
      <c r="F148" s="78"/>
      <c r="G148" s="91">
        <f aca="true" t="shared" si="90" ref="G148:X150">G149</f>
        <v>1550</v>
      </c>
      <c r="H148" s="91">
        <f t="shared" si="90"/>
        <v>0</v>
      </c>
      <c r="I148" s="91">
        <f t="shared" si="90"/>
        <v>1550</v>
      </c>
      <c r="J148" s="91">
        <f t="shared" si="90"/>
        <v>0</v>
      </c>
      <c r="K148" s="91">
        <f t="shared" si="90"/>
        <v>1550</v>
      </c>
      <c r="L148" s="91">
        <f t="shared" si="90"/>
        <v>0</v>
      </c>
      <c r="M148" s="91">
        <f t="shared" si="90"/>
        <v>1550</v>
      </c>
      <c r="N148" s="91">
        <f t="shared" si="90"/>
        <v>0</v>
      </c>
      <c r="O148" s="91">
        <f t="shared" si="90"/>
        <v>1550</v>
      </c>
      <c r="P148" s="228">
        <f t="shared" si="90"/>
        <v>-89.51076</v>
      </c>
      <c r="Q148" s="228">
        <f t="shared" si="90"/>
        <v>1460.4892399999999</v>
      </c>
      <c r="R148" s="228">
        <f t="shared" si="90"/>
        <v>0</v>
      </c>
      <c r="S148" s="228">
        <f t="shared" si="90"/>
        <v>1460.4892399999999</v>
      </c>
      <c r="T148" s="228">
        <f t="shared" si="90"/>
        <v>0</v>
      </c>
      <c r="U148" s="228">
        <f t="shared" si="90"/>
        <v>1460.4892399999999</v>
      </c>
      <c r="V148" s="228">
        <f t="shared" si="90"/>
        <v>-231.81</v>
      </c>
      <c r="W148" s="228">
        <f t="shared" si="90"/>
        <v>1228.67924</v>
      </c>
      <c r="X148" s="228">
        <f t="shared" si="90"/>
        <v>-279.3</v>
      </c>
      <c r="Y148" s="228">
        <f>Y149</f>
        <v>949.37924</v>
      </c>
    </row>
    <row r="149" spans="1:25" s="6" customFormat="1" ht="28.5" customHeight="1">
      <c r="A149" s="46" t="s">
        <v>457</v>
      </c>
      <c r="B149" s="69" t="s">
        <v>407</v>
      </c>
      <c r="C149" s="34" t="s">
        <v>51</v>
      </c>
      <c r="D149" s="34" t="s">
        <v>47</v>
      </c>
      <c r="E149" s="42" t="s">
        <v>36</v>
      </c>
      <c r="F149" s="47" t="s">
        <v>458</v>
      </c>
      <c r="G149" s="91">
        <f t="shared" si="90"/>
        <v>1550</v>
      </c>
      <c r="H149" s="91">
        <f t="shared" si="90"/>
        <v>0</v>
      </c>
      <c r="I149" s="75">
        <f t="shared" si="90"/>
        <v>1550</v>
      </c>
      <c r="J149" s="91">
        <f t="shared" si="90"/>
        <v>0</v>
      </c>
      <c r="K149" s="75">
        <f t="shared" si="90"/>
        <v>1550</v>
      </c>
      <c r="L149" s="91">
        <f t="shared" si="90"/>
        <v>0</v>
      </c>
      <c r="M149" s="75">
        <f t="shared" si="90"/>
        <v>1550</v>
      </c>
      <c r="N149" s="91">
        <f t="shared" si="90"/>
        <v>0</v>
      </c>
      <c r="O149" s="75">
        <f t="shared" si="90"/>
        <v>1550</v>
      </c>
      <c r="P149" s="228">
        <f t="shared" si="90"/>
        <v>-89.51076</v>
      </c>
      <c r="Q149" s="230">
        <f t="shared" si="90"/>
        <v>1460.4892399999999</v>
      </c>
      <c r="R149" s="228">
        <f t="shared" si="90"/>
        <v>0</v>
      </c>
      <c r="S149" s="230">
        <f t="shared" si="90"/>
        <v>1460.4892399999999</v>
      </c>
      <c r="T149" s="228">
        <f t="shared" si="90"/>
        <v>0</v>
      </c>
      <c r="U149" s="230">
        <f t="shared" si="90"/>
        <v>1460.4892399999999</v>
      </c>
      <c r="V149" s="228">
        <f aca="true" t="shared" si="91" ref="V149:X150">V150</f>
        <v>-231.81</v>
      </c>
      <c r="W149" s="230">
        <f t="shared" si="91"/>
        <v>1228.67924</v>
      </c>
      <c r="X149" s="228">
        <f t="shared" si="91"/>
        <v>-279.3</v>
      </c>
      <c r="Y149" s="230">
        <f>Y150</f>
        <v>949.37924</v>
      </c>
    </row>
    <row r="150" spans="1:25" s="6" customFormat="1" ht="30" customHeight="1">
      <c r="A150" s="33" t="s">
        <v>459</v>
      </c>
      <c r="B150" s="69" t="s">
        <v>407</v>
      </c>
      <c r="C150" s="34" t="s">
        <v>51</v>
      </c>
      <c r="D150" s="34" t="s">
        <v>47</v>
      </c>
      <c r="E150" s="42" t="s">
        <v>36</v>
      </c>
      <c r="F150" s="47" t="s">
        <v>425</v>
      </c>
      <c r="G150" s="91">
        <f t="shared" si="90"/>
        <v>1550</v>
      </c>
      <c r="H150" s="91">
        <f t="shared" si="90"/>
        <v>0</v>
      </c>
      <c r="I150" s="75">
        <f t="shared" si="90"/>
        <v>1550</v>
      </c>
      <c r="J150" s="91">
        <f t="shared" si="90"/>
        <v>0</v>
      </c>
      <c r="K150" s="75">
        <f t="shared" si="90"/>
        <v>1550</v>
      </c>
      <c r="L150" s="91">
        <f t="shared" si="90"/>
        <v>0</v>
      </c>
      <c r="M150" s="75">
        <f t="shared" si="90"/>
        <v>1550</v>
      </c>
      <c r="N150" s="91">
        <f t="shared" si="90"/>
        <v>0</v>
      </c>
      <c r="O150" s="75">
        <f t="shared" si="90"/>
        <v>1550</v>
      </c>
      <c r="P150" s="228">
        <f t="shared" si="90"/>
        <v>-89.51076</v>
      </c>
      <c r="Q150" s="230">
        <f t="shared" si="90"/>
        <v>1460.4892399999999</v>
      </c>
      <c r="R150" s="228">
        <f t="shared" si="90"/>
        <v>0</v>
      </c>
      <c r="S150" s="230">
        <f t="shared" si="90"/>
        <v>1460.4892399999999</v>
      </c>
      <c r="T150" s="228">
        <f t="shared" si="90"/>
        <v>0</v>
      </c>
      <c r="U150" s="230">
        <f t="shared" si="90"/>
        <v>1460.4892399999999</v>
      </c>
      <c r="V150" s="228">
        <f t="shared" si="91"/>
        <v>-231.81</v>
      </c>
      <c r="W150" s="230">
        <f t="shared" si="91"/>
        <v>1228.67924</v>
      </c>
      <c r="X150" s="228">
        <f t="shared" si="91"/>
        <v>-279.3</v>
      </c>
      <c r="Y150" s="230">
        <f>Y151</f>
        <v>949.37924</v>
      </c>
    </row>
    <row r="151" spans="1:25" ht="29.25" customHeight="1" hidden="1">
      <c r="A151" s="128" t="s">
        <v>334</v>
      </c>
      <c r="B151" s="69" t="s">
        <v>407</v>
      </c>
      <c r="C151" s="127" t="s">
        <v>51</v>
      </c>
      <c r="D151" s="127" t="s">
        <v>47</v>
      </c>
      <c r="E151" s="118" t="s">
        <v>36</v>
      </c>
      <c r="F151" s="127" t="s">
        <v>65</v>
      </c>
      <c r="G151" s="57">
        <v>1550</v>
      </c>
      <c r="H151" s="57"/>
      <c r="I151" s="57">
        <f>G151+H151</f>
        <v>1550</v>
      </c>
      <c r="J151" s="57"/>
      <c r="K151" s="57">
        <f>I151+J151</f>
        <v>1550</v>
      </c>
      <c r="L151" s="57"/>
      <c r="M151" s="57">
        <f>K151+L151</f>
        <v>1550</v>
      </c>
      <c r="N151" s="57"/>
      <c r="O151" s="57">
        <f>M151+N151</f>
        <v>1550</v>
      </c>
      <c r="P151" s="226">
        <v>-89.51076</v>
      </c>
      <c r="Q151" s="226">
        <f>O151+P151</f>
        <v>1460.4892399999999</v>
      </c>
      <c r="R151" s="226"/>
      <c r="S151" s="226">
        <f>Q151+R151</f>
        <v>1460.4892399999999</v>
      </c>
      <c r="T151" s="226"/>
      <c r="U151" s="226">
        <f>S151+T151</f>
        <v>1460.4892399999999</v>
      </c>
      <c r="V151" s="226">
        <v>-231.81</v>
      </c>
      <c r="W151" s="226">
        <f>U151+V151</f>
        <v>1228.67924</v>
      </c>
      <c r="X151" s="226">
        <v>-279.3</v>
      </c>
      <c r="Y151" s="226">
        <f>W151+X151</f>
        <v>949.37924</v>
      </c>
    </row>
    <row r="152" spans="1:25" s="19" customFormat="1" ht="29.25" customHeight="1">
      <c r="A152" s="125" t="s">
        <v>314</v>
      </c>
      <c r="B152" s="106" t="s">
        <v>407</v>
      </c>
      <c r="C152" s="92" t="s">
        <v>51</v>
      </c>
      <c r="D152" s="92" t="s">
        <v>47</v>
      </c>
      <c r="E152" s="108" t="s">
        <v>34</v>
      </c>
      <c r="F152" s="64"/>
      <c r="G152" s="124">
        <f aca="true" t="shared" si="92" ref="G152:T152">G154</f>
        <v>0</v>
      </c>
      <c r="H152" s="124">
        <f t="shared" si="92"/>
        <v>0</v>
      </c>
      <c r="I152" s="124">
        <f t="shared" si="92"/>
        <v>0</v>
      </c>
      <c r="J152" s="124">
        <f t="shared" si="92"/>
        <v>0</v>
      </c>
      <c r="K152" s="124">
        <f t="shared" si="92"/>
        <v>0</v>
      </c>
      <c r="L152" s="124">
        <f t="shared" si="92"/>
        <v>0</v>
      </c>
      <c r="M152" s="124">
        <f t="shared" si="92"/>
        <v>0</v>
      </c>
      <c r="N152" s="124">
        <f t="shared" si="92"/>
        <v>0</v>
      </c>
      <c r="O152" s="124">
        <f t="shared" si="92"/>
        <v>0</v>
      </c>
      <c r="P152" s="124">
        <f t="shared" si="92"/>
        <v>0</v>
      </c>
      <c r="Q152" s="124">
        <f t="shared" si="92"/>
        <v>0</v>
      </c>
      <c r="R152" s="124">
        <f t="shared" si="92"/>
        <v>0</v>
      </c>
      <c r="S152" s="124">
        <f t="shared" si="92"/>
        <v>0</v>
      </c>
      <c r="T152" s="124">
        <f t="shared" si="92"/>
        <v>0</v>
      </c>
      <c r="U152" s="124">
        <f aca="true" t="shared" si="93" ref="U152:Y154">U153</f>
        <v>0</v>
      </c>
      <c r="V152" s="124">
        <f t="shared" si="93"/>
        <v>366.81</v>
      </c>
      <c r="W152" s="124">
        <f t="shared" si="93"/>
        <v>366.81</v>
      </c>
      <c r="X152" s="124">
        <f t="shared" si="93"/>
        <v>0</v>
      </c>
      <c r="Y152" s="124">
        <f t="shared" si="93"/>
        <v>366.81</v>
      </c>
    </row>
    <row r="153" spans="1:25" s="19" customFormat="1" ht="29.25" customHeight="1">
      <c r="A153" s="322" t="s">
        <v>293</v>
      </c>
      <c r="B153" s="69" t="s">
        <v>407</v>
      </c>
      <c r="C153" s="34" t="s">
        <v>51</v>
      </c>
      <c r="D153" s="34" t="s">
        <v>47</v>
      </c>
      <c r="E153" s="84" t="s">
        <v>331</v>
      </c>
      <c r="F153" s="6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>
        <f t="shared" si="93"/>
        <v>0</v>
      </c>
      <c r="V153" s="124">
        <f t="shared" si="93"/>
        <v>366.81</v>
      </c>
      <c r="W153" s="124">
        <f t="shared" si="93"/>
        <v>366.81</v>
      </c>
      <c r="X153" s="124">
        <f t="shared" si="93"/>
        <v>0</v>
      </c>
      <c r="Y153" s="124">
        <f t="shared" si="93"/>
        <v>366.81</v>
      </c>
    </row>
    <row r="154" spans="1:25" s="5" customFormat="1" ht="41.25" customHeight="1">
      <c r="A154" s="36" t="s">
        <v>292</v>
      </c>
      <c r="B154" s="69" t="s">
        <v>407</v>
      </c>
      <c r="C154" s="34" t="s">
        <v>51</v>
      </c>
      <c r="D154" s="34" t="s">
        <v>47</v>
      </c>
      <c r="E154" s="84" t="s">
        <v>332</v>
      </c>
      <c r="F154" s="34"/>
      <c r="G154" s="57"/>
      <c r="H154" s="57"/>
      <c r="I154" s="57"/>
      <c r="J154" s="57"/>
      <c r="K154" s="57"/>
      <c r="L154" s="57"/>
      <c r="M154" s="57"/>
      <c r="N154" s="57"/>
      <c r="O154" s="57"/>
      <c r="P154" s="226"/>
      <c r="Q154" s="226"/>
      <c r="R154" s="226"/>
      <c r="S154" s="226"/>
      <c r="T154" s="226"/>
      <c r="U154" s="226">
        <f t="shared" si="93"/>
        <v>0</v>
      </c>
      <c r="V154" s="226">
        <f t="shared" si="93"/>
        <v>366.81</v>
      </c>
      <c r="W154" s="226">
        <f t="shared" si="93"/>
        <v>366.81</v>
      </c>
      <c r="X154" s="226">
        <f t="shared" si="93"/>
        <v>0</v>
      </c>
      <c r="Y154" s="226">
        <f t="shared" si="93"/>
        <v>366.81</v>
      </c>
    </row>
    <row r="155" spans="1:25" s="5" customFormat="1" ht="29.25" customHeight="1">
      <c r="A155" s="323" t="s">
        <v>290</v>
      </c>
      <c r="B155" s="69" t="s">
        <v>407</v>
      </c>
      <c r="C155" s="34" t="s">
        <v>51</v>
      </c>
      <c r="D155" s="34" t="s">
        <v>47</v>
      </c>
      <c r="E155" s="84" t="s">
        <v>332</v>
      </c>
      <c r="F155" s="34" t="s">
        <v>316</v>
      </c>
      <c r="G155" s="57"/>
      <c r="H155" s="57"/>
      <c r="I155" s="57"/>
      <c r="J155" s="57"/>
      <c r="K155" s="57"/>
      <c r="L155" s="57"/>
      <c r="M155" s="57"/>
      <c r="N155" s="57"/>
      <c r="O155" s="57"/>
      <c r="P155" s="226"/>
      <c r="Q155" s="226"/>
      <c r="R155" s="226"/>
      <c r="S155" s="226"/>
      <c r="T155" s="226"/>
      <c r="U155" s="226">
        <f>U157</f>
        <v>0</v>
      </c>
      <c r="V155" s="226">
        <f>V157</f>
        <v>366.81</v>
      </c>
      <c r="W155" s="226">
        <f>W157</f>
        <v>366.81</v>
      </c>
      <c r="X155" s="226">
        <f>X157</f>
        <v>0</v>
      </c>
      <c r="Y155" s="226">
        <f>Y157</f>
        <v>366.81</v>
      </c>
    </row>
    <row r="156" spans="1:25" s="5" customFormat="1" ht="17.25" customHeight="1">
      <c r="A156" s="323" t="s">
        <v>289</v>
      </c>
      <c r="B156" s="69" t="s">
        <v>407</v>
      </c>
      <c r="C156" s="34" t="s">
        <v>51</v>
      </c>
      <c r="D156" s="34" t="s">
        <v>47</v>
      </c>
      <c r="E156" s="84" t="s">
        <v>332</v>
      </c>
      <c r="F156" s="34" t="s">
        <v>218</v>
      </c>
      <c r="G156" s="57"/>
      <c r="H156" s="57"/>
      <c r="I156" s="57"/>
      <c r="J156" s="57"/>
      <c r="K156" s="57"/>
      <c r="L156" s="57"/>
      <c r="M156" s="57"/>
      <c r="N156" s="57"/>
      <c r="O156" s="57"/>
      <c r="P156" s="226"/>
      <c r="Q156" s="226"/>
      <c r="R156" s="226"/>
      <c r="S156" s="226"/>
      <c r="T156" s="226"/>
      <c r="U156" s="226">
        <v>0</v>
      </c>
      <c r="V156" s="226">
        <v>366.81</v>
      </c>
      <c r="W156" s="226">
        <f>U156+V156</f>
        <v>366.81</v>
      </c>
      <c r="X156" s="226"/>
      <c r="Y156" s="226">
        <f>W156+X156</f>
        <v>366.81</v>
      </c>
    </row>
    <row r="157" spans="1:25" s="5" customFormat="1" ht="25.5" hidden="1">
      <c r="A157" s="324" t="s">
        <v>315</v>
      </c>
      <c r="B157" s="116" t="s">
        <v>407</v>
      </c>
      <c r="C157" s="127" t="s">
        <v>51</v>
      </c>
      <c r="D157" s="127" t="s">
        <v>47</v>
      </c>
      <c r="E157" s="118" t="s">
        <v>332</v>
      </c>
      <c r="F157" s="127" t="s">
        <v>288</v>
      </c>
      <c r="G157" s="57"/>
      <c r="H157" s="57"/>
      <c r="I157" s="57"/>
      <c r="J157" s="57"/>
      <c r="K157" s="57"/>
      <c r="L157" s="57"/>
      <c r="M157" s="57"/>
      <c r="N157" s="57"/>
      <c r="O157" s="57"/>
      <c r="P157" s="226"/>
      <c r="Q157" s="226"/>
      <c r="R157" s="226"/>
      <c r="S157" s="226"/>
      <c r="T157" s="226"/>
      <c r="U157" s="226">
        <v>0</v>
      </c>
      <c r="V157" s="226">
        <v>366.81</v>
      </c>
      <c r="W157" s="226">
        <f>U157+V157</f>
        <v>366.81</v>
      </c>
      <c r="X157" s="226"/>
      <c r="Y157" s="226">
        <f>W157+X157</f>
        <v>366.81</v>
      </c>
    </row>
    <row r="158" spans="1:25" s="19" customFormat="1" ht="15" customHeight="1">
      <c r="A158" s="100" t="s">
        <v>45</v>
      </c>
      <c r="B158" s="68" t="s">
        <v>407</v>
      </c>
      <c r="C158" s="64" t="s">
        <v>51</v>
      </c>
      <c r="D158" s="64" t="s">
        <v>49</v>
      </c>
      <c r="E158" s="119"/>
      <c r="F158" s="64"/>
      <c r="G158" s="65">
        <f aca="true" t="shared" si="94" ref="G158:Y158">G159</f>
        <v>1347.62</v>
      </c>
      <c r="H158" s="65">
        <f t="shared" si="94"/>
        <v>-36</v>
      </c>
      <c r="I158" s="65">
        <f t="shared" si="94"/>
        <v>1311.62</v>
      </c>
      <c r="J158" s="65">
        <f t="shared" si="94"/>
        <v>0</v>
      </c>
      <c r="K158" s="65">
        <f t="shared" si="94"/>
        <v>1311.62</v>
      </c>
      <c r="L158" s="65">
        <f t="shared" si="94"/>
        <v>30</v>
      </c>
      <c r="M158" s="65">
        <f t="shared" si="94"/>
        <v>1341.62</v>
      </c>
      <c r="N158" s="124">
        <f t="shared" si="94"/>
        <v>72.445</v>
      </c>
      <c r="O158" s="124">
        <f t="shared" si="94"/>
        <v>1414.065</v>
      </c>
      <c r="P158" s="124">
        <f t="shared" si="94"/>
        <v>0</v>
      </c>
      <c r="Q158" s="124">
        <f t="shared" si="94"/>
        <v>1414.065</v>
      </c>
      <c r="R158" s="124">
        <f t="shared" si="94"/>
        <v>0</v>
      </c>
      <c r="S158" s="124">
        <f t="shared" si="94"/>
        <v>1414.065</v>
      </c>
      <c r="T158" s="124">
        <f t="shared" si="94"/>
        <v>0</v>
      </c>
      <c r="U158" s="124">
        <f t="shared" si="94"/>
        <v>1414.065</v>
      </c>
      <c r="V158" s="124">
        <f t="shared" si="94"/>
        <v>-70</v>
      </c>
      <c r="W158" s="124">
        <f t="shared" si="94"/>
        <v>1344.065</v>
      </c>
      <c r="X158" s="124">
        <f t="shared" si="94"/>
        <v>0</v>
      </c>
      <c r="Y158" s="124">
        <f t="shared" si="94"/>
        <v>1344.065</v>
      </c>
    </row>
    <row r="159" spans="1:25" s="95" customFormat="1" ht="30" customHeight="1">
      <c r="A159" s="125" t="s">
        <v>437</v>
      </c>
      <c r="B159" s="106" t="s">
        <v>407</v>
      </c>
      <c r="C159" s="92" t="s">
        <v>51</v>
      </c>
      <c r="D159" s="92" t="s">
        <v>49</v>
      </c>
      <c r="E159" s="108" t="s">
        <v>380</v>
      </c>
      <c r="F159" s="92"/>
      <c r="G159" s="93">
        <f aca="true" t="shared" si="95" ref="G159:S159">G160+G172+G176+G164</f>
        <v>1347.62</v>
      </c>
      <c r="H159" s="93">
        <f t="shared" si="95"/>
        <v>-36</v>
      </c>
      <c r="I159" s="93">
        <f t="shared" si="95"/>
        <v>1311.62</v>
      </c>
      <c r="J159" s="93">
        <f t="shared" si="95"/>
        <v>0</v>
      </c>
      <c r="K159" s="93">
        <f t="shared" si="95"/>
        <v>1311.62</v>
      </c>
      <c r="L159" s="93">
        <f t="shared" si="95"/>
        <v>30</v>
      </c>
      <c r="M159" s="93">
        <f t="shared" si="95"/>
        <v>1341.62</v>
      </c>
      <c r="N159" s="126">
        <f t="shared" si="95"/>
        <v>72.445</v>
      </c>
      <c r="O159" s="126">
        <f t="shared" si="95"/>
        <v>1414.065</v>
      </c>
      <c r="P159" s="126">
        <f t="shared" si="95"/>
        <v>0</v>
      </c>
      <c r="Q159" s="126">
        <f t="shared" si="95"/>
        <v>1414.065</v>
      </c>
      <c r="R159" s="126">
        <f t="shared" si="95"/>
        <v>0</v>
      </c>
      <c r="S159" s="126">
        <f t="shared" si="95"/>
        <v>1414.065</v>
      </c>
      <c r="T159" s="126">
        <f aca="true" t="shared" si="96" ref="T159:Y159">T160+T172+T176+T164</f>
        <v>0</v>
      </c>
      <c r="U159" s="126">
        <f t="shared" si="96"/>
        <v>1414.065</v>
      </c>
      <c r="V159" s="126">
        <f t="shared" si="96"/>
        <v>-70</v>
      </c>
      <c r="W159" s="126">
        <f t="shared" si="96"/>
        <v>1344.065</v>
      </c>
      <c r="X159" s="126">
        <f t="shared" si="96"/>
        <v>0</v>
      </c>
      <c r="Y159" s="126">
        <f t="shared" si="96"/>
        <v>1344.065</v>
      </c>
    </row>
    <row r="160" spans="1:25" s="6" customFormat="1" ht="14.25" customHeight="1">
      <c r="A160" s="24" t="s">
        <v>26</v>
      </c>
      <c r="B160" s="77" t="s">
        <v>407</v>
      </c>
      <c r="C160" s="78" t="s">
        <v>51</v>
      </c>
      <c r="D160" s="78" t="s">
        <v>49</v>
      </c>
      <c r="E160" s="81" t="s">
        <v>386</v>
      </c>
      <c r="F160" s="83"/>
      <c r="G160" s="82">
        <f aca="true" t="shared" si="97" ref="G160:X162">G161</f>
        <v>382.82</v>
      </c>
      <c r="H160" s="82">
        <f t="shared" si="97"/>
        <v>0</v>
      </c>
      <c r="I160" s="82">
        <f t="shared" si="97"/>
        <v>382.82</v>
      </c>
      <c r="J160" s="82">
        <f t="shared" si="97"/>
        <v>0</v>
      </c>
      <c r="K160" s="82">
        <f t="shared" si="97"/>
        <v>382.82</v>
      </c>
      <c r="L160" s="82">
        <f t="shared" si="97"/>
        <v>30</v>
      </c>
      <c r="M160" s="82">
        <f t="shared" si="97"/>
        <v>412.82</v>
      </c>
      <c r="N160" s="82">
        <f t="shared" si="97"/>
        <v>0</v>
      </c>
      <c r="O160" s="82">
        <f t="shared" si="97"/>
        <v>412.82</v>
      </c>
      <c r="P160" s="82">
        <f t="shared" si="97"/>
        <v>0</v>
      </c>
      <c r="Q160" s="82">
        <f t="shared" si="97"/>
        <v>412.82</v>
      </c>
      <c r="R160" s="82">
        <f t="shared" si="97"/>
        <v>0</v>
      </c>
      <c r="S160" s="82">
        <f t="shared" si="97"/>
        <v>412.82</v>
      </c>
      <c r="T160" s="82">
        <f t="shared" si="97"/>
        <v>0</v>
      </c>
      <c r="U160" s="82">
        <f t="shared" si="97"/>
        <v>412.82</v>
      </c>
      <c r="V160" s="82">
        <f t="shared" si="97"/>
        <v>130</v>
      </c>
      <c r="W160" s="82">
        <f t="shared" si="97"/>
        <v>542.8199999999999</v>
      </c>
      <c r="X160" s="82">
        <f t="shared" si="97"/>
        <v>0</v>
      </c>
      <c r="Y160" s="82">
        <f>Y161</f>
        <v>542.8199999999999</v>
      </c>
    </row>
    <row r="161" spans="1:25" s="6" customFormat="1" ht="27" customHeight="1">
      <c r="A161" s="46" t="s">
        <v>457</v>
      </c>
      <c r="B161" s="69" t="s">
        <v>407</v>
      </c>
      <c r="C161" s="34" t="s">
        <v>51</v>
      </c>
      <c r="D161" s="34" t="s">
        <v>49</v>
      </c>
      <c r="E161" s="42" t="s">
        <v>386</v>
      </c>
      <c r="F161" s="28" t="s">
        <v>458</v>
      </c>
      <c r="G161" s="82">
        <f t="shared" si="97"/>
        <v>382.82</v>
      </c>
      <c r="H161" s="82">
        <f t="shared" si="97"/>
        <v>0</v>
      </c>
      <c r="I161" s="173">
        <f t="shared" si="97"/>
        <v>382.82</v>
      </c>
      <c r="J161" s="82">
        <f t="shared" si="97"/>
        <v>0</v>
      </c>
      <c r="K161" s="173">
        <f t="shared" si="97"/>
        <v>382.82</v>
      </c>
      <c r="L161" s="82">
        <f t="shared" si="97"/>
        <v>30</v>
      </c>
      <c r="M161" s="173">
        <f t="shared" si="97"/>
        <v>412.82</v>
      </c>
      <c r="N161" s="82">
        <f t="shared" si="97"/>
        <v>0</v>
      </c>
      <c r="O161" s="173">
        <f t="shared" si="97"/>
        <v>412.82</v>
      </c>
      <c r="P161" s="82">
        <f t="shared" si="97"/>
        <v>0</v>
      </c>
      <c r="Q161" s="173">
        <f t="shared" si="97"/>
        <v>412.82</v>
      </c>
      <c r="R161" s="82">
        <f t="shared" si="97"/>
        <v>0</v>
      </c>
      <c r="S161" s="173">
        <f t="shared" si="97"/>
        <v>412.82</v>
      </c>
      <c r="T161" s="82">
        <f t="shared" si="97"/>
        <v>0</v>
      </c>
      <c r="U161" s="173">
        <f t="shared" si="97"/>
        <v>412.82</v>
      </c>
      <c r="V161" s="82">
        <f aca="true" t="shared" si="98" ref="V161:X162">V162</f>
        <v>130</v>
      </c>
      <c r="W161" s="173">
        <f t="shared" si="98"/>
        <v>542.8199999999999</v>
      </c>
      <c r="X161" s="82">
        <f t="shared" si="98"/>
        <v>0</v>
      </c>
      <c r="Y161" s="173">
        <f>Y162</f>
        <v>542.8199999999999</v>
      </c>
    </row>
    <row r="162" spans="1:25" s="6" customFormat="1" ht="27" customHeight="1">
      <c r="A162" s="33" t="s">
        <v>459</v>
      </c>
      <c r="B162" s="69" t="s">
        <v>407</v>
      </c>
      <c r="C162" s="34" t="s">
        <v>51</v>
      </c>
      <c r="D162" s="34" t="s">
        <v>49</v>
      </c>
      <c r="E162" s="42" t="s">
        <v>386</v>
      </c>
      <c r="F162" s="28" t="s">
        <v>425</v>
      </c>
      <c r="G162" s="82">
        <f t="shared" si="97"/>
        <v>382.82</v>
      </c>
      <c r="H162" s="82">
        <f t="shared" si="97"/>
        <v>0</v>
      </c>
      <c r="I162" s="173">
        <f t="shared" si="97"/>
        <v>382.82</v>
      </c>
      <c r="J162" s="82">
        <f t="shared" si="97"/>
        <v>0</v>
      </c>
      <c r="K162" s="173">
        <f t="shared" si="97"/>
        <v>382.82</v>
      </c>
      <c r="L162" s="82">
        <f t="shared" si="97"/>
        <v>30</v>
      </c>
      <c r="M162" s="173">
        <f t="shared" si="97"/>
        <v>412.82</v>
      </c>
      <c r="N162" s="82">
        <f t="shared" si="97"/>
        <v>0</v>
      </c>
      <c r="O162" s="173">
        <f t="shared" si="97"/>
        <v>412.82</v>
      </c>
      <c r="P162" s="82">
        <f t="shared" si="97"/>
        <v>0</v>
      </c>
      <c r="Q162" s="173">
        <f t="shared" si="97"/>
        <v>412.82</v>
      </c>
      <c r="R162" s="82">
        <f t="shared" si="97"/>
        <v>0</v>
      </c>
      <c r="S162" s="173">
        <f t="shared" si="97"/>
        <v>412.82</v>
      </c>
      <c r="T162" s="82">
        <f t="shared" si="97"/>
        <v>0</v>
      </c>
      <c r="U162" s="173">
        <f t="shared" si="97"/>
        <v>412.82</v>
      </c>
      <c r="V162" s="82">
        <f t="shared" si="98"/>
        <v>130</v>
      </c>
      <c r="W162" s="173">
        <f t="shared" si="98"/>
        <v>542.8199999999999</v>
      </c>
      <c r="X162" s="82">
        <f t="shared" si="98"/>
        <v>0</v>
      </c>
      <c r="Y162" s="173">
        <f>Y163</f>
        <v>542.8199999999999</v>
      </c>
    </row>
    <row r="163" spans="1:25" ht="27" customHeight="1" hidden="1">
      <c r="A163" s="128" t="s">
        <v>334</v>
      </c>
      <c r="B163" s="69" t="s">
        <v>407</v>
      </c>
      <c r="C163" s="127" t="s">
        <v>51</v>
      </c>
      <c r="D163" s="127" t="s">
        <v>49</v>
      </c>
      <c r="E163" s="118" t="s">
        <v>386</v>
      </c>
      <c r="F163" s="136" t="s">
        <v>65</v>
      </c>
      <c r="G163" s="60">
        <v>382.82</v>
      </c>
      <c r="H163" s="60"/>
      <c r="I163" s="60">
        <f>G163+H163</f>
        <v>382.82</v>
      </c>
      <c r="J163" s="60"/>
      <c r="K163" s="60">
        <f>I163+J163</f>
        <v>382.82</v>
      </c>
      <c r="L163" s="60">
        <v>30</v>
      </c>
      <c r="M163" s="60">
        <f>K163+L163</f>
        <v>412.82</v>
      </c>
      <c r="N163" s="60"/>
      <c r="O163" s="60">
        <f>M163+N163</f>
        <v>412.82</v>
      </c>
      <c r="P163" s="60"/>
      <c r="Q163" s="60">
        <f>O163+P163</f>
        <v>412.82</v>
      </c>
      <c r="R163" s="60"/>
      <c r="S163" s="60">
        <f>Q163+R163</f>
        <v>412.82</v>
      </c>
      <c r="T163" s="60"/>
      <c r="U163" s="60">
        <f>S163+T163</f>
        <v>412.82</v>
      </c>
      <c r="V163" s="60">
        <v>130</v>
      </c>
      <c r="W163" s="60">
        <f>U163+V163</f>
        <v>542.8199999999999</v>
      </c>
      <c r="X163" s="60"/>
      <c r="Y163" s="60">
        <f>W163+X163</f>
        <v>542.8199999999999</v>
      </c>
    </row>
    <row r="164" spans="1:25" s="6" customFormat="1" ht="26.25" customHeight="1">
      <c r="A164" s="134" t="s">
        <v>28</v>
      </c>
      <c r="B164" s="69" t="s">
        <v>407</v>
      </c>
      <c r="C164" s="78" t="s">
        <v>51</v>
      </c>
      <c r="D164" s="78" t="s">
        <v>49</v>
      </c>
      <c r="E164" s="81" t="s">
        <v>387</v>
      </c>
      <c r="F164" s="83"/>
      <c r="G164" s="82">
        <f aca="true" t="shared" si="99" ref="G164:X166">G165</f>
        <v>20</v>
      </c>
      <c r="H164" s="82">
        <f t="shared" si="99"/>
        <v>0</v>
      </c>
      <c r="I164" s="82">
        <f t="shared" si="99"/>
        <v>20</v>
      </c>
      <c r="J164" s="82">
        <f t="shared" si="99"/>
        <v>0</v>
      </c>
      <c r="K164" s="82">
        <f t="shared" si="99"/>
        <v>20</v>
      </c>
      <c r="L164" s="82">
        <f t="shared" si="99"/>
        <v>0</v>
      </c>
      <c r="M164" s="82">
        <f t="shared" si="99"/>
        <v>20</v>
      </c>
      <c r="N164" s="82">
        <f t="shared" si="99"/>
        <v>0</v>
      </c>
      <c r="O164" s="82">
        <f t="shared" si="99"/>
        <v>20</v>
      </c>
      <c r="P164" s="82">
        <f t="shared" si="99"/>
        <v>0</v>
      </c>
      <c r="Q164" s="82">
        <f t="shared" si="99"/>
        <v>20</v>
      </c>
      <c r="R164" s="82">
        <f t="shared" si="99"/>
        <v>0</v>
      </c>
      <c r="S164" s="82">
        <f t="shared" si="99"/>
        <v>20</v>
      </c>
      <c r="T164" s="82">
        <f t="shared" si="99"/>
        <v>0</v>
      </c>
      <c r="U164" s="82">
        <f t="shared" si="99"/>
        <v>20</v>
      </c>
      <c r="V164" s="82">
        <f t="shared" si="99"/>
        <v>0</v>
      </c>
      <c r="W164" s="82">
        <f t="shared" si="99"/>
        <v>20</v>
      </c>
      <c r="X164" s="82">
        <f t="shared" si="99"/>
        <v>0</v>
      </c>
      <c r="Y164" s="82">
        <f>Y165</f>
        <v>20</v>
      </c>
    </row>
    <row r="165" spans="1:25" s="6" customFormat="1" ht="26.25" customHeight="1">
      <c r="A165" s="46" t="s">
        <v>457</v>
      </c>
      <c r="B165" s="69" t="s">
        <v>407</v>
      </c>
      <c r="C165" s="34" t="s">
        <v>51</v>
      </c>
      <c r="D165" s="34" t="s">
        <v>49</v>
      </c>
      <c r="E165" s="42" t="s">
        <v>387</v>
      </c>
      <c r="F165" s="28" t="s">
        <v>458</v>
      </c>
      <c r="G165" s="82">
        <f t="shared" si="99"/>
        <v>20</v>
      </c>
      <c r="H165" s="82">
        <f t="shared" si="99"/>
        <v>0</v>
      </c>
      <c r="I165" s="173">
        <f t="shared" si="99"/>
        <v>20</v>
      </c>
      <c r="J165" s="82">
        <f t="shared" si="99"/>
        <v>0</v>
      </c>
      <c r="K165" s="173">
        <f t="shared" si="99"/>
        <v>20</v>
      </c>
      <c r="L165" s="82">
        <f t="shared" si="99"/>
        <v>0</v>
      </c>
      <c r="M165" s="173">
        <f t="shared" si="99"/>
        <v>20</v>
      </c>
      <c r="N165" s="82">
        <f t="shared" si="99"/>
        <v>0</v>
      </c>
      <c r="O165" s="173">
        <f t="shared" si="99"/>
        <v>20</v>
      </c>
      <c r="P165" s="82">
        <f t="shared" si="99"/>
        <v>0</v>
      </c>
      <c r="Q165" s="173">
        <f t="shared" si="99"/>
        <v>20</v>
      </c>
      <c r="R165" s="82">
        <f t="shared" si="99"/>
        <v>0</v>
      </c>
      <c r="S165" s="173">
        <f t="shared" si="99"/>
        <v>20</v>
      </c>
      <c r="T165" s="82">
        <f t="shared" si="99"/>
        <v>0</v>
      </c>
      <c r="U165" s="173">
        <f t="shared" si="99"/>
        <v>20</v>
      </c>
      <c r="V165" s="82">
        <f aca="true" t="shared" si="100" ref="V165:X166">V166</f>
        <v>0</v>
      </c>
      <c r="W165" s="173">
        <f t="shared" si="100"/>
        <v>20</v>
      </c>
      <c r="X165" s="82">
        <f t="shared" si="100"/>
        <v>0</v>
      </c>
      <c r="Y165" s="173">
        <f>Y166</f>
        <v>20</v>
      </c>
    </row>
    <row r="166" spans="1:25" s="6" customFormat="1" ht="26.25" customHeight="1">
      <c r="A166" s="33" t="s">
        <v>459</v>
      </c>
      <c r="B166" s="69" t="s">
        <v>407</v>
      </c>
      <c r="C166" s="34" t="s">
        <v>51</v>
      </c>
      <c r="D166" s="34" t="s">
        <v>49</v>
      </c>
      <c r="E166" s="42" t="s">
        <v>387</v>
      </c>
      <c r="F166" s="28" t="s">
        <v>425</v>
      </c>
      <c r="G166" s="82">
        <f t="shared" si="99"/>
        <v>20</v>
      </c>
      <c r="H166" s="82">
        <f t="shared" si="99"/>
        <v>0</v>
      </c>
      <c r="I166" s="173">
        <f t="shared" si="99"/>
        <v>20</v>
      </c>
      <c r="J166" s="82">
        <f t="shared" si="99"/>
        <v>0</v>
      </c>
      <c r="K166" s="173">
        <f t="shared" si="99"/>
        <v>20</v>
      </c>
      <c r="L166" s="82">
        <f t="shared" si="99"/>
        <v>0</v>
      </c>
      <c r="M166" s="173">
        <f t="shared" si="99"/>
        <v>20</v>
      </c>
      <c r="N166" s="82">
        <f t="shared" si="99"/>
        <v>0</v>
      </c>
      <c r="O166" s="173">
        <f t="shared" si="99"/>
        <v>20</v>
      </c>
      <c r="P166" s="82">
        <f t="shared" si="99"/>
        <v>0</v>
      </c>
      <c r="Q166" s="173">
        <f t="shared" si="99"/>
        <v>20</v>
      </c>
      <c r="R166" s="82">
        <f t="shared" si="99"/>
        <v>0</v>
      </c>
      <c r="S166" s="173">
        <f t="shared" si="99"/>
        <v>20</v>
      </c>
      <c r="T166" s="82">
        <f t="shared" si="99"/>
        <v>0</v>
      </c>
      <c r="U166" s="173">
        <f t="shared" si="99"/>
        <v>20</v>
      </c>
      <c r="V166" s="82">
        <f t="shared" si="100"/>
        <v>0</v>
      </c>
      <c r="W166" s="173">
        <f t="shared" si="100"/>
        <v>20</v>
      </c>
      <c r="X166" s="82">
        <f t="shared" si="100"/>
        <v>0</v>
      </c>
      <c r="Y166" s="173">
        <f>Y167</f>
        <v>20</v>
      </c>
    </row>
    <row r="167" spans="1:25" ht="27" customHeight="1" hidden="1">
      <c r="A167" s="128" t="s">
        <v>334</v>
      </c>
      <c r="B167" s="69" t="s">
        <v>407</v>
      </c>
      <c r="C167" s="127" t="s">
        <v>51</v>
      </c>
      <c r="D167" s="127" t="s">
        <v>49</v>
      </c>
      <c r="E167" s="118" t="s">
        <v>387</v>
      </c>
      <c r="F167" s="136" t="s">
        <v>65</v>
      </c>
      <c r="G167" s="58">
        <v>20</v>
      </c>
      <c r="H167" s="58"/>
      <c r="I167" s="58">
        <f>G167+H167</f>
        <v>20</v>
      </c>
      <c r="J167" s="58"/>
      <c r="K167" s="58">
        <f>I167+J167</f>
        <v>20</v>
      </c>
      <c r="L167" s="58"/>
      <c r="M167" s="58">
        <f>K167+L167</f>
        <v>20</v>
      </c>
      <c r="N167" s="58"/>
      <c r="O167" s="58">
        <f>M167+N167</f>
        <v>20</v>
      </c>
      <c r="P167" s="58"/>
      <c r="Q167" s="58">
        <f>O167+P167</f>
        <v>20</v>
      </c>
      <c r="R167" s="58"/>
      <c r="S167" s="58">
        <f>Q167+R167</f>
        <v>20</v>
      </c>
      <c r="T167" s="58"/>
      <c r="U167" s="58">
        <f>S167+T167</f>
        <v>20</v>
      </c>
      <c r="V167" s="58"/>
      <c r="W167" s="58">
        <f>U167+V167</f>
        <v>20</v>
      </c>
      <c r="X167" s="58"/>
      <c r="Y167" s="58">
        <f>W167+X167</f>
        <v>20</v>
      </c>
    </row>
    <row r="168" spans="1:25" s="6" customFormat="1" ht="15.75" customHeight="1">
      <c r="A168" s="24" t="s">
        <v>29</v>
      </c>
      <c r="B168" s="69" t="s">
        <v>407</v>
      </c>
      <c r="C168" s="78" t="s">
        <v>51</v>
      </c>
      <c r="D168" s="78" t="s">
        <v>49</v>
      </c>
      <c r="E168" s="81" t="s">
        <v>388</v>
      </c>
      <c r="F168" s="83"/>
      <c r="G168" s="82">
        <f aca="true" t="shared" si="101" ref="G168:X170">G169</f>
        <v>0</v>
      </c>
      <c r="H168" s="82">
        <f t="shared" si="101"/>
        <v>0</v>
      </c>
      <c r="I168" s="82">
        <f t="shared" si="101"/>
        <v>0</v>
      </c>
      <c r="J168" s="82">
        <f t="shared" si="101"/>
        <v>0</v>
      </c>
      <c r="K168" s="82">
        <f t="shared" si="101"/>
        <v>0</v>
      </c>
      <c r="L168" s="82">
        <f t="shared" si="101"/>
        <v>0</v>
      </c>
      <c r="M168" s="82">
        <f t="shared" si="101"/>
        <v>0</v>
      </c>
      <c r="N168" s="82">
        <f t="shared" si="101"/>
        <v>0</v>
      </c>
      <c r="O168" s="82">
        <f t="shared" si="101"/>
        <v>0</v>
      </c>
      <c r="P168" s="82">
        <f t="shared" si="101"/>
        <v>0</v>
      </c>
      <c r="Q168" s="82">
        <f t="shared" si="101"/>
        <v>0</v>
      </c>
      <c r="R168" s="82">
        <f t="shared" si="101"/>
        <v>0</v>
      </c>
      <c r="S168" s="82">
        <f t="shared" si="101"/>
        <v>0</v>
      </c>
      <c r="T168" s="82">
        <f t="shared" si="101"/>
        <v>0</v>
      </c>
      <c r="U168" s="82">
        <f t="shared" si="101"/>
        <v>0</v>
      </c>
      <c r="V168" s="82">
        <f t="shared" si="101"/>
        <v>0</v>
      </c>
      <c r="W168" s="82">
        <f t="shared" si="101"/>
        <v>0</v>
      </c>
      <c r="X168" s="82">
        <f t="shared" si="101"/>
        <v>0</v>
      </c>
      <c r="Y168" s="82">
        <f>Y169</f>
        <v>0</v>
      </c>
    </row>
    <row r="169" spans="1:25" s="6" customFormat="1" ht="28.5" customHeight="1">
      <c r="A169" s="46" t="s">
        <v>457</v>
      </c>
      <c r="B169" s="69" t="s">
        <v>407</v>
      </c>
      <c r="C169" s="34" t="s">
        <v>51</v>
      </c>
      <c r="D169" s="34" t="s">
        <v>49</v>
      </c>
      <c r="E169" s="42" t="s">
        <v>388</v>
      </c>
      <c r="F169" s="28" t="s">
        <v>458</v>
      </c>
      <c r="G169" s="82">
        <f t="shared" si="101"/>
        <v>0</v>
      </c>
      <c r="H169" s="82">
        <f t="shared" si="101"/>
        <v>0</v>
      </c>
      <c r="I169" s="82">
        <f t="shared" si="101"/>
        <v>0</v>
      </c>
      <c r="J169" s="82">
        <f t="shared" si="101"/>
        <v>0</v>
      </c>
      <c r="K169" s="82">
        <f t="shared" si="101"/>
        <v>0</v>
      </c>
      <c r="L169" s="82">
        <f t="shared" si="101"/>
        <v>0</v>
      </c>
      <c r="M169" s="82">
        <f t="shared" si="101"/>
        <v>0</v>
      </c>
      <c r="N169" s="82">
        <f t="shared" si="101"/>
        <v>0</v>
      </c>
      <c r="O169" s="82">
        <f t="shared" si="101"/>
        <v>0</v>
      </c>
      <c r="P169" s="82">
        <f t="shared" si="101"/>
        <v>0</v>
      </c>
      <c r="Q169" s="82">
        <f t="shared" si="101"/>
        <v>0</v>
      </c>
      <c r="R169" s="82">
        <f t="shared" si="101"/>
        <v>0</v>
      </c>
      <c r="S169" s="82">
        <f t="shared" si="101"/>
        <v>0</v>
      </c>
      <c r="T169" s="82">
        <f t="shared" si="101"/>
        <v>0</v>
      </c>
      <c r="U169" s="82">
        <f t="shared" si="101"/>
        <v>0</v>
      </c>
      <c r="V169" s="82">
        <f aca="true" t="shared" si="102" ref="V169:X170">V170</f>
        <v>0</v>
      </c>
      <c r="W169" s="82">
        <f t="shared" si="102"/>
        <v>0</v>
      </c>
      <c r="X169" s="82">
        <f t="shared" si="102"/>
        <v>0</v>
      </c>
      <c r="Y169" s="82">
        <f>Y170</f>
        <v>0</v>
      </c>
    </row>
    <row r="170" spans="1:25" s="6" customFormat="1" ht="27" customHeight="1">
      <c r="A170" s="33" t="s">
        <v>459</v>
      </c>
      <c r="B170" s="69" t="s">
        <v>407</v>
      </c>
      <c r="C170" s="34" t="s">
        <v>51</v>
      </c>
      <c r="D170" s="34" t="s">
        <v>49</v>
      </c>
      <c r="E170" s="42" t="s">
        <v>388</v>
      </c>
      <c r="F170" s="28" t="s">
        <v>425</v>
      </c>
      <c r="G170" s="82">
        <f t="shared" si="101"/>
        <v>0</v>
      </c>
      <c r="H170" s="82">
        <f t="shared" si="101"/>
        <v>0</v>
      </c>
      <c r="I170" s="82">
        <f t="shared" si="101"/>
        <v>0</v>
      </c>
      <c r="J170" s="82">
        <f t="shared" si="101"/>
        <v>0</v>
      </c>
      <c r="K170" s="82">
        <f t="shared" si="101"/>
        <v>0</v>
      </c>
      <c r="L170" s="82">
        <f t="shared" si="101"/>
        <v>0</v>
      </c>
      <c r="M170" s="82">
        <f t="shared" si="101"/>
        <v>0</v>
      </c>
      <c r="N170" s="82">
        <f t="shared" si="101"/>
        <v>0</v>
      </c>
      <c r="O170" s="82">
        <f t="shared" si="101"/>
        <v>0</v>
      </c>
      <c r="P170" s="82">
        <f t="shared" si="101"/>
        <v>0</v>
      </c>
      <c r="Q170" s="82">
        <f t="shared" si="101"/>
        <v>0</v>
      </c>
      <c r="R170" s="82">
        <f t="shared" si="101"/>
        <v>0</v>
      </c>
      <c r="S170" s="82">
        <f t="shared" si="101"/>
        <v>0</v>
      </c>
      <c r="T170" s="82">
        <f t="shared" si="101"/>
        <v>0</v>
      </c>
      <c r="U170" s="82">
        <f t="shared" si="101"/>
        <v>0</v>
      </c>
      <c r="V170" s="82">
        <f t="shared" si="102"/>
        <v>0</v>
      </c>
      <c r="W170" s="82">
        <f t="shared" si="102"/>
        <v>0</v>
      </c>
      <c r="X170" s="82">
        <f t="shared" si="102"/>
        <v>0</v>
      </c>
      <c r="Y170" s="82">
        <f>Y171</f>
        <v>0</v>
      </c>
    </row>
    <row r="171" spans="1:25" ht="26.25" customHeight="1" hidden="1">
      <c r="A171" s="128" t="s">
        <v>334</v>
      </c>
      <c r="B171" s="69" t="s">
        <v>407</v>
      </c>
      <c r="C171" s="127" t="s">
        <v>51</v>
      </c>
      <c r="D171" s="127" t="s">
        <v>49</v>
      </c>
      <c r="E171" s="118" t="s">
        <v>388</v>
      </c>
      <c r="F171" s="136" t="s">
        <v>65</v>
      </c>
      <c r="G171" s="60"/>
      <c r="H171" s="60"/>
      <c r="I171" s="60">
        <f>G171+H171</f>
        <v>0</v>
      </c>
      <c r="J171" s="60"/>
      <c r="K171" s="60">
        <f>I171+J171</f>
        <v>0</v>
      </c>
      <c r="L171" s="60"/>
      <c r="M171" s="60">
        <f>K171+L171</f>
        <v>0</v>
      </c>
      <c r="N171" s="60"/>
      <c r="O171" s="60">
        <f>M171+N171</f>
        <v>0</v>
      </c>
      <c r="P171" s="60"/>
      <c r="Q171" s="60">
        <f>O171+P171</f>
        <v>0</v>
      </c>
      <c r="R171" s="60"/>
      <c r="S171" s="60">
        <f>Q171+R171</f>
        <v>0</v>
      </c>
      <c r="T171" s="60"/>
      <c r="U171" s="60">
        <f>S171+T171</f>
        <v>0</v>
      </c>
      <c r="V171" s="60"/>
      <c r="W171" s="60">
        <f>U171+V171</f>
        <v>0</v>
      </c>
      <c r="X171" s="60"/>
      <c r="Y171" s="60">
        <f>W171+X171</f>
        <v>0</v>
      </c>
    </row>
    <row r="172" spans="1:25" s="6" customFormat="1" ht="15" customHeight="1">
      <c r="A172" s="79" t="s">
        <v>77</v>
      </c>
      <c r="B172" s="77" t="s">
        <v>407</v>
      </c>
      <c r="C172" s="78" t="s">
        <v>51</v>
      </c>
      <c r="D172" s="78" t="s">
        <v>49</v>
      </c>
      <c r="E172" s="81" t="s">
        <v>389</v>
      </c>
      <c r="F172" s="83"/>
      <c r="G172" s="82">
        <f aca="true" t="shared" si="103" ref="G172:X174">G173</f>
        <v>137.9</v>
      </c>
      <c r="H172" s="82">
        <f t="shared" si="103"/>
        <v>0</v>
      </c>
      <c r="I172" s="82">
        <f t="shared" si="103"/>
        <v>137.9</v>
      </c>
      <c r="J172" s="82">
        <f t="shared" si="103"/>
        <v>0</v>
      </c>
      <c r="K172" s="82">
        <f t="shared" si="103"/>
        <v>137.9</v>
      </c>
      <c r="L172" s="82">
        <f t="shared" si="103"/>
        <v>0</v>
      </c>
      <c r="M172" s="82">
        <f t="shared" si="103"/>
        <v>137.9</v>
      </c>
      <c r="N172" s="82">
        <f t="shared" si="103"/>
        <v>0</v>
      </c>
      <c r="O172" s="82">
        <f t="shared" si="103"/>
        <v>137.9</v>
      </c>
      <c r="P172" s="82">
        <f t="shared" si="103"/>
        <v>0</v>
      </c>
      <c r="Q172" s="82">
        <f t="shared" si="103"/>
        <v>137.9</v>
      </c>
      <c r="R172" s="82">
        <f t="shared" si="103"/>
        <v>0</v>
      </c>
      <c r="S172" s="82">
        <f t="shared" si="103"/>
        <v>137.9</v>
      </c>
      <c r="T172" s="82">
        <f t="shared" si="103"/>
        <v>0</v>
      </c>
      <c r="U172" s="82">
        <f t="shared" si="103"/>
        <v>137.9</v>
      </c>
      <c r="V172" s="82">
        <f t="shared" si="103"/>
        <v>-60</v>
      </c>
      <c r="W172" s="82">
        <f t="shared" si="103"/>
        <v>77.9</v>
      </c>
      <c r="X172" s="82">
        <f t="shared" si="103"/>
        <v>0</v>
      </c>
      <c r="Y172" s="82">
        <f>Y173</f>
        <v>77.9</v>
      </c>
    </row>
    <row r="173" spans="1:25" s="6" customFormat="1" ht="28.5" customHeight="1">
      <c r="A173" s="46" t="s">
        <v>457</v>
      </c>
      <c r="B173" s="69" t="s">
        <v>407</v>
      </c>
      <c r="C173" s="47" t="s">
        <v>51</v>
      </c>
      <c r="D173" s="47" t="s">
        <v>49</v>
      </c>
      <c r="E173" s="135" t="s">
        <v>389</v>
      </c>
      <c r="F173" s="28" t="s">
        <v>458</v>
      </c>
      <c r="G173" s="82">
        <f t="shared" si="103"/>
        <v>137.9</v>
      </c>
      <c r="H173" s="82">
        <f t="shared" si="103"/>
        <v>0</v>
      </c>
      <c r="I173" s="82">
        <f t="shared" si="103"/>
        <v>137.9</v>
      </c>
      <c r="J173" s="82">
        <f t="shared" si="103"/>
        <v>0</v>
      </c>
      <c r="K173" s="82">
        <f t="shared" si="103"/>
        <v>137.9</v>
      </c>
      <c r="L173" s="82">
        <f t="shared" si="103"/>
        <v>0</v>
      </c>
      <c r="M173" s="82">
        <f t="shared" si="103"/>
        <v>137.9</v>
      </c>
      <c r="N173" s="82">
        <f t="shared" si="103"/>
        <v>0</v>
      </c>
      <c r="O173" s="82">
        <f t="shared" si="103"/>
        <v>137.9</v>
      </c>
      <c r="P173" s="82">
        <f t="shared" si="103"/>
        <v>0</v>
      </c>
      <c r="Q173" s="82">
        <f t="shared" si="103"/>
        <v>137.9</v>
      </c>
      <c r="R173" s="82">
        <f t="shared" si="103"/>
        <v>0</v>
      </c>
      <c r="S173" s="82">
        <f t="shared" si="103"/>
        <v>137.9</v>
      </c>
      <c r="T173" s="82">
        <f t="shared" si="103"/>
        <v>0</v>
      </c>
      <c r="U173" s="82">
        <f t="shared" si="103"/>
        <v>137.9</v>
      </c>
      <c r="V173" s="82">
        <f aca="true" t="shared" si="104" ref="V173:X174">V174</f>
        <v>-60</v>
      </c>
      <c r="W173" s="82">
        <f t="shared" si="104"/>
        <v>77.9</v>
      </c>
      <c r="X173" s="82">
        <f t="shared" si="104"/>
        <v>0</v>
      </c>
      <c r="Y173" s="82">
        <f>Y174</f>
        <v>77.9</v>
      </c>
    </row>
    <row r="174" spans="1:25" s="6" customFormat="1" ht="30" customHeight="1">
      <c r="A174" s="33" t="s">
        <v>459</v>
      </c>
      <c r="B174" s="69" t="s">
        <v>407</v>
      </c>
      <c r="C174" s="47" t="s">
        <v>51</v>
      </c>
      <c r="D174" s="47" t="s">
        <v>49</v>
      </c>
      <c r="E174" s="135" t="s">
        <v>389</v>
      </c>
      <c r="F174" s="28" t="s">
        <v>425</v>
      </c>
      <c r="G174" s="82">
        <f t="shared" si="103"/>
        <v>137.9</v>
      </c>
      <c r="H174" s="82">
        <f t="shared" si="103"/>
        <v>0</v>
      </c>
      <c r="I174" s="82">
        <f t="shared" si="103"/>
        <v>137.9</v>
      </c>
      <c r="J174" s="82">
        <f t="shared" si="103"/>
        <v>0</v>
      </c>
      <c r="K174" s="82">
        <f t="shared" si="103"/>
        <v>137.9</v>
      </c>
      <c r="L174" s="82">
        <f t="shared" si="103"/>
        <v>0</v>
      </c>
      <c r="M174" s="82">
        <f t="shared" si="103"/>
        <v>137.9</v>
      </c>
      <c r="N174" s="82">
        <f t="shared" si="103"/>
        <v>0</v>
      </c>
      <c r="O174" s="82">
        <f t="shared" si="103"/>
        <v>137.9</v>
      </c>
      <c r="P174" s="82">
        <f t="shared" si="103"/>
        <v>0</v>
      </c>
      <c r="Q174" s="82">
        <f t="shared" si="103"/>
        <v>137.9</v>
      </c>
      <c r="R174" s="82">
        <f t="shared" si="103"/>
        <v>0</v>
      </c>
      <c r="S174" s="82">
        <f t="shared" si="103"/>
        <v>137.9</v>
      </c>
      <c r="T174" s="82">
        <f t="shared" si="103"/>
        <v>0</v>
      </c>
      <c r="U174" s="82">
        <f t="shared" si="103"/>
        <v>137.9</v>
      </c>
      <c r="V174" s="82">
        <f t="shared" si="104"/>
        <v>-60</v>
      </c>
      <c r="W174" s="82">
        <f t="shared" si="104"/>
        <v>77.9</v>
      </c>
      <c r="X174" s="82">
        <f t="shared" si="104"/>
        <v>0</v>
      </c>
      <c r="Y174" s="82">
        <f>Y175</f>
        <v>77.9</v>
      </c>
    </row>
    <row r="175" spans="1:25" ht="27" customHeight="1" hidden="1">
      <c r="A175" s="128" t="s">
        <v>334</v>
      </c>
      <c r="B175" s="69" t="s">
        <v>407</v>
      </c>
      <c r="C175" s="127" t="s">
        <v>51</v>
      </c>
      <c r="D175" s="127" t="s">
        <v>49</v>
      </c>
      <c r="E175" s="153" t="s">
        <v>389</v>
      </c>
      <c r="F175" s="136" t="s">
        <v>65</v>
      </c>
      <c r="G175" s="60">
        <v>137.9</v>
      </c>
      <c r="H175" s="60"/>
      <c r="I175" s="60">
        <f>G175+H175</f>
        <v>137.9</v>
      </c>
      <c r="J175" s="60"/>
      <c r="K175" s="60">
        <f>I175+J175</f>
        <v>137.9</v>
      </c>
      <c r="L175" s="60"/>
      <c r="M175" s="60">
        <f>K175+L175</f>
        <v>137.9</v>
      </c>
      <c r="N175" s="60"/>
      <c r="O175" s="60">
        <f>M175+N175</f>
        <v>137.9</v>
      </c>
      <c r="P175" s="60"/>
      <c r="Q175" s="60">
        <f>O175+P175</f>
        <v>137.9</v>
      </c>
      <c r="R175" s="60"/>
      <c r="S175" s="60">
        <f>Q175+R175</f>
        <v>137.9</v>
      </c>
      <c r="T175" s="60"/>
      <c r="U175" s="60">
        <f>S175+T175</f>
        <v>137.9</v>
      </c>
      <c r="V175" s="60">
        <v>-60</v>
      </c>
      <c r="W175" s="60">
        <f>U175+V175</f>
        <v>77.9</v>
      </c>
      <c r="X175" s="60"/>
      <c r="Y175" s="60">
        <f>W175+X175</f>
        <v>77.9</v>
      </c>
    </row>
    <row r="176" spans="1:25" s="6" customFormat="1" ht="27.75" customHeight="1">
      <c r="A176" s="79" t="s">
        <v>30</v>
      </c>
      <c r="B176" s="77" t="s">
        <v>407</v>
      </c>
      <c r="C176" s="78" t="s">
        <v>51</v>
      </c>
      <c r="D176" s="78" t="s">
        <v>49</v>
      </c>
      <c r="E176" s="81" t="s">
        <v>390</v>
      </c>
      <c r="F176" s="83"/>
      <c r="G176" s="82">
        <f aca="true" t="shared" si="105" ref="G176:X178">G177</f>
        <v>806.9</v>
      </c>
      <c r="H176" s="82">
        <f t="shared" si="105"/>
        <v>-36</v>
      </c>
      <c r="I176" s="82">
        <f t="shared" si="105"/>
        <v>770.9</v>
      </c>
      <c r="J176" s="82">
        <f t="shared" si="105"/>
        <v>0</v>
      </c>
      <c r="K176" s="82">
        <f t="shared" si="105"/>
        <v>770.9</v>
      </c>
      <c r="L176" s="82">
        <f t="shared" si="105"/>
        <v>0</v>
      </c>
      <c r="M176" s="82">
        <f t="shared" si="105"/>
        <v>770.9</v>
      </c>
      <c r="N176" s="213">
        <f t="shared" si="105"/>
        <v>72.445</v>
      </c>
      <c r="O176" s="213">
        <f t="shared" si="105"/>
        <v>843.345</v>
      </c>
      <c r="P176" s="213">
        <f t="shared" si="105"/>
        <v>0</v>
      </c>
      <c r="Q176" s="213">
        <f t="shared" si="105"/>
        <v>843.345</v>
      </c>
      <c r="R176" s="213">
        <f t="shared" si="105"/>
        <v>0</v>
      </c>
      <c r="S176" s="213">
        <f t="shared" si="105"/>
        <v>843.345</v>
      </c>
      <c r="T176" s="213">
        <f t="shared" si="105"/>
        <v>0</v>
      </c>
      <c r="U176" s="213">
        <f t="shared" si="105"/>
        <v>843.345</v>
      </c>
      <c r="V176" s="213">
        <f t="shared" si="105"/>
        <v>-140</v>
      </c>
      <c r="W176" s="213">
        <f t="shared" si="105"/>
        <v>703.345</v>
      </c>
      <c r="X176" s="213">
        <f t="shared" si="105"/>
        <v>0</v>
      </c>
      <c r="Y176" s="213">
        <f>Y177</f>
        <v>703.345</v>
      </c>
    </row>
    <row r="177" spans="1:25" ht="27.75" customHeight="1">
      <c r="A177" s="46" t="s">
        <v>457</v>
      </c>
      <c r="B177" s="69" t="s">
        <v>407</v>
      </c>
      <c r="C177" s="34" t="s">
        <v>51</v>
      </c>
      <c r="D177" s="34" t="s">
        <v>49</v>
      </c>
      <c r="E177" s="42" t="s">
        <v>390</v>
      </c>
      <c r="F177" s="28" t="s">
        <v>458</v>
      </c>
      <c r="G177" s="60">
        <f t="shared" si="105"/>
        <v>806.9</v>
      </c>
      <c r="H177" s="60">
        <f t="shared" si="105"/>
        <v>-36</v>
      </c>
      <c r="I177" s="60">
        <f t="shared" si="105"/>
        <v>770.9</v>
      </c>
      <c r="J177" s="60">
        <f t="shared" si="105"/>
        <v>0</v>
      </c>
      <c r="K177" s="60">
        <f t="shared" si="105"/>
        <v>770.9</v>
      </c>
      <c r="L177" s="60">
        <f t="shared" si="105"/>
        <v>0</v>
      </c>
      <c r="M177" s="60">
        <f t="shared" si="105"/>
        <v>770.9</v>
      </c>
      <c r="N177" s="88">
        <f t="shared" si="105"/>
        <v>72.445</v>
      </c>
      <c r="O177" s="88">
        <f t="shared" si="105"/>
        <v>843.345</v>
      </c>
      <c r="P177" s="88">
        <f t="shared" si="105"/>
        <v>0</v>
      </c>
      <c r="Q177" s="88">
        <f t="shared" si="105"/>
        <v>843.345</v>
      </c>
      <c r="R177" s="88">
        <f t="shared" si="105"/>
        <v>0</v>
      </c>
      <c r="S177" s="88">
        <f t="shared" si="105"/>
        <v>843.345</v>
      </c>
      <c r="T177" s="88">
        <f t="shared" si="105"/>
        <v>0</v>
      </c>
      <c r="U177" s="88">
        <f t="shared" si="105"/>
        <v>843.345</v>
      </c>
      <c r="V177" s="88">
        <f aca="true" t="shared" si="106" ref="V177:X178">V178</f>
        <v>-140</v>
      </c>
      <c r="W177" s="88">
        <f t="shared" si="106"/>
        <v>703.345</v>
      </c>
      <c r="X177" s="88">
        <f t="shared" si="106"/>
        <v>0</v>
      </c>
      <c r="Y177" s="88">
        <f>Y178</f>
        <v>703.345</v>
      </c>
    </row>
    <row r="178" spans="1:25" ht="27.75" customHeight="1">
      <c r="A178" s="33" t="s">
        <v>459</v>
      </c>
      <c r="B178" s="69" t="s">
        <v>407</v>
      </c>
      <c r="C178" s="34" t="s">
        <v>51</v>
      </c>
      <c r="D178" s="34" t="s">
        <v>49</v>
      </c>
      <c r="E178" s="42" t="s">
        <v>390</v>
      </c>
      <c r="F178" s="28" t="s">
        <v>425</v>
      </c>
      <c r="G178" s="60">
        <f t="shared" si="105"/>
        <v>806.9</v>
      </c>
      <c r="H178" s="60">
        <f t="shared" si="105"/>
        <v>-36</v>
      </c>
      <c r="I178" s="60">
        <f t="shared" si="105"/>
        <v>770.9</v>
      </c>
      <c r="J178" s="60">
        <f t="shared" si="105"/>
        <v>0</v>
      </c>
      <c r="K178" s="60">
        <f t="shared" si="105"/>
        <v>770.9</v>
      </c>
      <c r="L178" s="60">
        <f t="shared" si="105"/>
        <v>0</v>
      </c>
      <c r="M178" s="60">
        <f t="shared" si="105"/>
        <v>770.9</v>
      </c>
      <c r="N178" s="88">
        <f t="shared" si="105"/>
        <v>72.445</v>
      </c>
      <c r="O178" s="88">
        <f t="shared" si="105"/>
        <v>843.345</v>
      </c>
      <c r="P178" s="88">
        <f t="shared" si="105"/>
        <v>0</v>
      </c>
      <c r="Q178" s="88">
        <f t="shared" si="105"/>
        <v>843.345</v>
      </c>
      <c r="R178" s="88">
        <f t="shared" si="105"/>
        <v>0</v>
      </c>
      <c r="S178" s="88">
        <f t="shared" si="105"/>
        <v>843.345</v>
      </c>
      <c r="T178" s="88">
        <f t="shared" si="105"/>
        <v>0</v>
      </c>
      <c r="U178" s="88">
        <f t="shared" si="105"/>
        <v>843.345</v>
      </c>
      <c r="V178" s="88">
        <f t="shared" si="106"/>
        <v>-140</v>
      </c>
      <c r="W178" s="88">
        <f t="shared" si="106"/>
        <v>703.345</v>
      </c>
      <c r="X178" s="88">
        <f t="shared" si="106"/>
        <v>0</v>
      </c>
      <c r="Y178" s="88">
        <f>Y179</f>
        <v>703.345</v>
      </c>
    </row>
    <row r="179" spans="1:25" ht="27" customHeight="1" hidden="1">
      <c r="A179" s="128" t="s">
        <v>334</v>
      </c>
      <c r="B179" s="69" t="s">
        <v>407</v>
      </c>
      <c r="C179" s="127" t="s">
        <v>51</v>
      </c>
      <c r="D179" s="127" t="s">
        <v>49</v>
      </c>
      <c r="E179" s="118" t="s">
        <v>390</v>
      </c>
      <c r="F179" s="136" t="s">
        <v>65</v>
      </c>
      <c r="G179" s="60">
        <v>806.9</v>
      </c>
      <c r="H179" s="60">
        <v>-36</v>
      </c>
      <c r="I179" s="211">
        <f>G179+H179</f>
        <v>770.9</v>
      </c>
      <c r="J179" s="211"/>
      <c r="K179" s="211">
        <f>I179+J179</f>
        <v>770.9</v>
      </c>
      <c r="L179" s="211"/>
      <c r="M179" s="211">
        <f>K179+L179</f>
        <v>770.9</v>
      </c>
      <c r="N179" s="212">
        <v>72.445</v>
      </c>
      <c r="O179" s="212">
        <f>M179+N179</f>
        <v>843.345</v>
      </c>
      <c r="P179" s="212"/>
      <c r="Q179" s="212">
        <f>O179+P179</f>
        <v>843.345</v>
      </c>
      <c r="R179" s="212"/>
      <c r="S179" s="212">
        <f>Q179+R179</f>
        <v>843.345</v>
      </c>
      <c r="T179" s="212"/>
      <c r="U179" s="212">
        <f>S179+T179</f>
        <v>843.345</v>
      </c>
      <c r="V179" s="212">
        <v>-140</v>
      </c>
      <c r="W179" s="212">
        <f>U179+V179</f>
        <v>703.345</v>
      </c>
      <c r="X179" s="212"/>
      <c r="Y179" s="212">
        <f>W179+X179</f>
        <v>703.345</v>
      </c>
    </row>
    <row r="180" spans="1:25" s="15" customFormat="1" ht="15" customHeight="1">
      <c r="A180" s="38" t="s">
        <v>78</v>
      </c>
      <c r="B180" s="68" t="s">
        <v>407</v>
      </c>
      <c r="C180" s="43" t="s">
        <v>52</v>
      </c>
      <c r="D180" s="43"/>
      <c r="E180" s="42"/>
      <c r="F180" s="41"/>
      <c r="G180" s="62">
        <f aca="true" t="shared" si="107" ref="G180:V181">G181</f>
        <v>7142.57</v>
      </c>
      <c r="H180" s="62">
        <f t="shared" si="107"/>
        <v>0</v>
      </c>
      <c r="I180" s="62">
        <f t="shared" si="107"/>
        <v>7142.57</v>
      </c>
      <c r="J180" s="62">
        <f t="shared" si="107"/>
        <v>0</v>
      </c>
      <c r="K180" s="87">
        <f t="shared" si="107"/>
        <v>7142.57</v>
      </c>
      <c r="L180" s="62">
        <f t="shared" si="107"/>
        <v>0</v>
      </c>
      <c r="M180" s="87">
        <f t="shared" si="107"/>
        <v>7142.57</v>
      </c>
      <c r="N180" s="87">
        <f t="shared" si="107"/>
        <v>0</v>
      </c>
      <c r="O180" s="87">
        <f t="shared" si="107"/>
        <v>7142.57</v>
      </c>
      <c r="P180" s="87">
        <f t="shared" si="107"/>
        <v>0</v>
      </c>
      <c r="Q180" s="87">
        <f t="shared" si="107"/>
        <v>7142.570000000001</v>
      </c>
      <c r="R180" s="87">
        <f t="shared" si="107"/>
        <v>0</v>
      </c>
      <c r="S180" s="87">
        <f t="shared" si="107"/>
        <v>7142.570000000001</v>
      </c>
      <c r="T180" s="87">
        <f t="shared" si="107"/>
        <v>0</v>
      </c>
      <c r="U180" s="87">
        <f t="shared" si="107"/>
        <v>7142.570000000001</v>
      </c>
      <c r="V180" s="87">
        <f t="shared" si="107"/>
        <v>-1.1102230246251565E-14</v>
      </c>
      <c r="W180" s="87">
        <f>W181</f>
        <v>7142.57</v>
      </c>
      <c r="X180" s="87">
        <f>X181</f>
        <v>0</v>
      </c>
      <c r="Y180" s="87">
        <f>Y181</f>
        <v>7142.57</v>
      </c>
    </row>
    <row r="181" spans="1:25" s="19" customFormat="1" ht="15" customHeight="1">
      <c r="A181" s="27" t="s">
        <v>79</v>
      </c>
      <c r="B181" s="68" t="s">
        <v>407</v>
      </c>
      <c r="C181" s="64" t="s">
        <v>52</v>
      </c>
      <c r="D181" s="64" t="s">
        <v>46</v>
      </c>
      <c r="E181" s="119"/>
      <c r="F181" s="133"/>
      <c r="G181" s="66">
        <f t="shared" si="107"/>
        <v>7142.57</v>
      </c>
      <c r="H181" s="66">
        <f t="shared" si="107"/>
        <v>0</v>
      </c>
      <c r="I181" s="66">
        <f t="shared" si="107"/>
        <v>7142.57</v>
      </c>
      <c r="J181" s="66">
        <f t="shared" si="107"/>
        <v>0</v>
      </c>
      <c r="K181" s="50">
        <f t="shared" si="107"/>
        <v>7142.57</v>
      </c>
      <c r="L181" s="66">
        <f t="shared" si="107"/>
        <v>0</v>
      </c>
      <c r="M181" s="50">
        <f t="shared" si="107"/>
        <v>7142.57</v>
      </c>
      <c r="N181" s="50">
        <f aca="true" t="shared" si="108" ref="N181:S181">N182+N218</f>
        <v>0</v>
      </c>
      <c r="O181" s="50">
        <f t="shared" si="108"/>
        <v>7142.57</v>
      </c>
      <c r="P181" s="50">
        <f t="shared" si="108"/>
        <v>0</v>
      </c>
      <c r="Q181" s="50">
        <f t="shared" si="108"/>
        <v>7142.570000000001</v>
      </c>
      <c r="R181" s="50">
        <f t="shared" si="108"/>
        <v>0</v>
      </c>
      <c r="S181" s="50">
        <f t="shared" si="108"/>
        <v>7142.570000000001</v>
      </c>
      <c r="T181" s="50">
        <f aca="true" t="shared" si="109" ref="T181:Y181">T182+T218</f>
        <v>0</v>
      </c>
      <c r="U181" s="50">
        <f t="shared" si="109"/>
        <v>7142.570000000001</v>
      </c>
      <c r="V181" s="50">
        <f t="shared" si="109"/>
        <v>-1.1102230246251565E-14</v>
      </c>
      <c r="W181" s="50">
        <f t="shared" si="109"/>
        <v>7142.57</v>
      </c>
      <c r="X181" s="50">
        <f t="shared" si="109"/>
        <v>0</v>
      </c>
      <c r="Y181" s="50">
        <f t="shared" si="109"/>
        <v>7142.57</v>
      </c>
    </row>
    <row r="182" spans="1:25" s="95" customFormat="1" ht="30" customHeight="1">
      <c r="A182" s="125" t="s">
        <v>101</v>
      </c>
      <c r="B182" s="106" t="s">
        <v>407</v>
      </c>
      <c r="C182" s="92" t="s">
        <v>52</v>
      </c>
      <c r="D182" s="92" t="s">
        <v>46</v>
      </c>
      <c r="E182" s="108" t="s">
        <v>102</v>
      </c>
      <c r="F182" s="137"/>
      <c r="G182" s="140">
        <f aca="true" t="shared" si="110" ref="G182:M182">G183+G218</f>
        <v>7142.57</v>
      </c>
      <c r="H182" s="140">
        <f t="shared" si="110"/>
        <v>0</v>
      </c>
      <c r="I182" s="140">
        <f t="shared" si="110"/>
        <v>7142.57</v>
      </c>
      <c r="J182" s="140">
        <f t="shared" si="110"/>
        <v>0</v>
      </c>
      <c r="K182" s="51">
        <f t="shared" si="110"/>
        <v>7142.57</v>
      </c>
      <c r="L182" s="140">
        <f t="shared" si="110"/>
        <v>0</v>
      </c>
      <c r="M182" s="51">
        <f t="shared" si="110"/>
        <v>7142.57</v>
      </c>
      <c r="N182" s="51">
        <f aca="true" t="shared" si="111" ref="N182:S182">N183+N199+N211</f>
        <v>0</v>
      </c>
      <c r="O182" s="51">
        <f t="shared" si="111"/>
        <v>7102.57</v>
      </c>
      <c r="P182" s="51">
        <f t="shared" si="111"/>
        <v>0</v>
      </c>
      <c r="Q182" s="51">
        <f t="shared" si="111"/>
        <v>7102.570000000001</v>
      </c>
      <c r="R182" s="51">
        <f t="shared" si="111"/>
        <v>0</v>
      </c>
      <c r="S182" s="51">
        <f t="shared" si="111"/>
        <v>7102.570000000001</v>
      </c>
      <c r="T182" s="51">
        <f aca="true" t="shared" si="112" ref="T182:Y182">T183+T199+T211</f>
        <v>0</v>
      </c>
      <c r="U182" s="51">
        <f t="shared" si="112"/>
        <v>7102.570000000001</v>
      </c>
      <c r="V182" s="51">
        <f t="shared" si="112"/>
        <v>-1.1102230246251565E-14</v>
      </c>
      <c r="W182" s="51">
        <f t="shared" si="112"/>
        <v>7102.57</v>
      </c>
      <c r="X182" s="51">
        <f t="shared" si="112"/>
        <v>0</v>
      </c>
      <c r="Y182" s="51">
        <f t="shared" si="112"/>
        <v>7102.57</v>
      </c>
    </row>
    <row r="183" spans="1:25" s="6" customFormat="1" ht="15.75" customHeight="1">
      <c r="A183" s="79" t="s">
        <v>104</v>
      </c>
      <c r="B183" s="69" t="s">
        <v>407</v>
      </c>
      <c r="C183" s="78" t="s">
        <v>52</v>
      </c>
      <c r="D183" s="78" t="s">
        <v>46</v>
      </c>
      <c r="E183" s="81" t="s">
        <v>103</v>
      </c>
      <c r="F183" s="83"/>
      <c r="G183" s="82">
        <f aca="true" t="shared" si="113" ref="G183:M183">G184+G190+G200+G206+G212</f>
        <v>7102.57</v>
      </c>
      <c r="H183" s="82">
        <f t="shared" si="113"/>
        <v>0</v>
      </c>
      <c r="I183" s="82">
        <f t="shared" si="113"/>
        <v>7102.57</v>
      </c>
      <c r="J183" s="82">
        <f t="shared" si="113"/>
        <v>0</v>
      </c>
      <c r="K183" s="213">
        <f t="shared" si="113"/>
        <v>7102.57</v>
      </c>
      <c r="L183" s="82">
        <f t="shared" si="113"/>
        <v>0</v>
      </c>
      <c r="M183" s="213">
        <f t="shared" si="113"/>
        <v>7102.57</v>
      </c>
      <c r="N183" s="233">
        <f aca="true" t="shared" si="114" ref="N183:S183">N184+N190</f>
        <v>0</v>
      </c>
      <c r="O183" s="233">
        <f t="shared" si="114"/>
        <v>5660.605</v>
      </c>
      <c r="P183" s="233">
        <f t="shared" si="114"/>
        <v>-1.121</v>
      </c>
      <c r="Q183" s="233">
        <f t="shared" si="114"/>
        <v>5659.484</v>
      </c>
      <c r="R183" s="233">
        <f t="shared" si="114"/>
        <v>0</v>
      </c>
      <c r="S183" s="233">
        <f t="shared" si="114"/>
        <v>5659.484</v>
      </c>
      <c r="T183" s="233">
        <f aca="true" t="shared" si="115" ref="T183:Y183">T184+T190</f>
        <v>0</v>
      </c>
      <c r="U183" s="233">
        <f t="shared" si="115"/>
        <v>5659.484</v>
      </c>
      <c r="V183" s="233">
        <f t="shared" si="115"/>
        <v>2.4499999999999886</v>
      </c>
      <c r="W183" s="233">
        <f t="shared" si="115"/>
        <v>5661.934</v>
      </c>
      <c r="X183" s="233">
        <f t="shared" si="115"/>
        <v>0</v>
      </c>
      <c r="Y183" s="233">
        <f t="shared" si="115"/>
        <v>5661.934</v>
      </c>
    </row>
    <row r="184" spans="1:25" s="6" customFormat="1" ht="15.75">
      <c r="A184" s="79" t="s">
        <v>115</v>
      </c>
      <c r="B184" s="69" t="s">
        <v>407</v>
      </c>
      <c r="C184" s="78" t="s">
        <v>52</v>
      </c>
      <c r="D184" s="78" t="s">
        <v>46</v>
      </c>
      <c r="E184" s="81" t="s">
        <v>105</v>
      </c>
      <c r="F184" s="83"/>
      <c r="G184" s="82">
        <f aca="true" t="shared" si="116" ref="G184:X185">G185</f>
        <v>4386.375</v>
      </c>
      <c r="H184" s="82">
        <f t="shared" si="116"/>
        <v>-10</v>
      </c>
      <c r="I184" s="82">
        <f t="shared" si="116"/>
        <v>4376.375</v>
      </c>
      <c r="J184" s="82">
        <f t="shared" si="116"/>
        <v>-11.7</v>
      </c>
      <c r="K184" s="213">
        <f t="shared" si="116"/>
        <v>4364.675</v>
      </c>
      <c r="L184" s="82">
        <f t="shared" si="116"/>
        <v>0</v>
      </c>
      <c r="M184" s="213">
        <f t="shared" si="116"/>
        <v>4364.675</v>
      </c>
      <c r="N184" s="82">
        <f t="shared" si="116"/>
        <v>-8.5</v>
      </c>
      <c r="O184" s="213">
        <f t="shared" si="116"/>
        <v>4356.175</v>
      </c>
      <c r="P184" s="82">
        <f t="shared" si="116"/>
        <v>0</v>
      </c>
      <c r="Q184" s="213">
        <f t="shared" si="116"/>
        <v>4356.175</v>
      </c>
      <c r="R184" s="82">
        <f t="shared" si="116"/>
        <v>-41</v>
      </c>
      <c r="S184" s="213">
        <f t="shared" si="116"/>
        <v>4315.175</v>
      </c>
      <c r="T184" s="82">
        <f t="shared" si="116"/>
        <v>0</v>
      </c>
      <c r="U184" s="213">
        <f t="shared" si="116"/>
        <v>4315.175</v>
      </c>
      <c r="V184" s="82">
        <f t="shared" si="116"/>
        <v>69.71</v>
      </c>
      <c r="W184" s="213">
        <f>W185</f>
        <v>4384.885</v>
      </c>
      <c r="X184" s="82">
        <f t="shared" si="116"/>
        <v>0</v>
      </c>
      <c r="Y184" s="213">
        <f>Y185</f>
        <v>4384.885</v>
      </c>
    </row>
    <row r="185" spans="1:25" ht="42" customHeight="1">
      <c r="A185" s="114" t="s">
        <v>453</v>
      </c>
      <c r="B185" s="69" t="s">
        <v>407</v>
      </c>
      <c r="C185" s="47" t="s">
        <v>52</v>
      </c>
      <c r="D185" s="47" t="s">
        <v>46</v>
      </c>
      <c r="E185" s="135" t="s">
        <v>105</v>
      </c>
      <c r="F185" s="37" t="s">
        <v>341</v>
      </c>
      <c r="G185" s="60">
        <f t="shared" si="116"/>
        <v>4386.375</v>
      </c>
      <c r="H185" s="60">
        <f t="shared" si="116"/>
        <v>-10</v>
      </c>
      <c r="I185" s="60">
        <f t="shared" si="116"/>
        <v>4376.375</v>
      </c>
      <c r="J185" s="60">
        <f t="shared" si="116"/>
        <v>-11.7</v>
      </c>
      <c r="K185" s="88">
        <f t="shared" si="116"/>
        <v>4364.675</v>
      </c>
      <c r="L185" s="60">
        <f t="shared" si="116"/>
        <v>0</v>
      </c>
      <c r="M185" s="88">
        <f t="shared" si="116"/>
        <v>4364.675</v>
      </c>
      <c r="N185" s="60">
        <f t="shared" si="116"/>
        <v>-8.5</v>
      </c>
      <c r="O185" s="88">
        <f t="shared" si="116"/>
        <v>4356.175</v>
      </c>
      <c r="P185" s="60">
        <f t="shared" si="116"/>
        <v>0</v>
      </c>
      <c r="Q185" s="88">
        <f t="shared" si="116"/>
        <v>4356.175</v>
      </c>
      <c r="R185" s="60">
        <f t="shared" si="116"/>
        <v>-41</v>
      </c>
      <c r="S185" s="88">
        <f t="shared" si="116"/>
        <v>4315.175</v>
      </c>
      <c r="T185" s="60">
        <f t="shared" si="116"/>
        <v>0</v>
      </c>
      <c r="U185" s="88">
        <f t="shared" si="116"/>
        <v>4315.175</v>
      </c>
      <c r="V185" s="60">
        <f>V186</f>
        <v>69.71</v>
      </c>
      <c r="W185" s="88">
        <f>W186</f>
        <v>4384.885</v>
      </c>
      <c r="X185" s="60">
        <f>X186</f>
        <v>0</v>
      </c>
      <c r="Y185" s="88">
        <f>Y186</f>
        <v>4384.885</v>
      </c>
    </row>
    <row r="186" spans="1:25" ht="16.5" customHeight="1">
      <c r="A186" s="36" t="s">
        <v>347</v>
      </c>
      <c r="B186" s="69" t="s">
        <v>407</v>
      </c>
      <c r="C186" s="34" t="s">
        <v>52</v>
      </c>
      <c r="D186" s="34" t="s">
        <v>46</v>
      </c>
      <c r="E186" s="135" t="s">
        <v>105</v>
      </c>
      <c r="F186" s="28" t="s">
        <v>96</v>
      </c>
      <c r="G186" s="60">
        <f aca="true" t="shared" si="117" ref="G186:S186">G187+G188+G189</f>
        <v>4386.375</v>
      </c>
      <c r="H186" s="60">
        <f t="shared" si="117"/>
        <v>-10</v>
      </c>
      <c r="I186" s="60">
        <f t="shared" si="117"/>
        <v>4376.375</v>
      </c>
      <c r="J186" s="60">
        <f t="shared" si="117"/>
        <v>-11.7</v>
      </c>
      <c r="K186" s="88">
        <f t="shared" si="117"/>
        <v>4364.675</v>
      </c>
      <c r="L186" s="60">
        <f t="shared" si="117"/>
        <v>0</v>
      </c>
      <c r="M186" s="88">
        <f t="shared" si="117"/>
        <v>4364.675</v>
      </c>
      <c r="N186" s="60">
        <f t="shared" si="117"/>
        <v>-8.5</v>
      </c>
      <c r="O186" s="88">
        <f t="shared" si="117"/>
        <v>4356.175</v>
      </c>
      <c r="P186" s="60">
        <f t="shared" si="117"/>
        <v>0</v>
      </c>
      <c r="Q186" s="88">
        <f t="shared" si="117"/>
        <v>4356.175</v>
      </c>
      <c r="R186" s="60">
        <f t="shared" si="117"/>
        <v>-41</v>
      </c>
      <c r="S186" s="88">
        <f t="shared" si="117"/>
        <v>4315.175</v>
      </c>
      <c r="T186" s="60">
        <f aca="true" t="shared" si="118" ref="T186:Y186">T187+T188+T189</f>
        <v>0</v>
      </c>
      <c r="U186" s="88">
        <f t="shared" si="118"/>
        <v>4315.175</v>
      </c>
      <c r="V186" s="60">
        <f t="shared" si="118"/>
        <v>69.71</v>
      </c>
      <c r="W186" s="88">
        <f t="shared" si="118"/>
        <v>4384.885</v>
      </c>
      <c r="X186" s="60">
        <f t="shared" si="118"/>
        <v>0</v>
      </c>
      <c r="Y186" s="88">
        <f t="shared" si="118"/>
        <v>4384.885</v>
      </c>
    </row>
    <row r="187" spans="1:25" ht="15.75" hidden="1">
      <c r="A187" s="128" t="s">
        <v>11</v>
      </c>
      <c r="B187" s="69" t="s">
        <v>407</v>
      </c>
      <c r="C187" s="127" t="s">
        <v>52</v>
      </c>
      <c r="D187" s="127" t="s">
        <v>46</v>
      </c>
      <c r="E187" s="153" t="s">
        <v>105</v>
      </c>
      <c r="F187" s="127" t="s">
        <v>80</v>
      </c>
      <c r="G187" s="60">
        <v>3451.115</v>
      </c>
      <c r="H187" s="60"/>
      <c r="I187" s="211">
        <f>G187+H187</f>
        <v>3451.115</v>
      </c>
      <c r="J187" s="211">
        <v>-11.7</v>
      </c>
      <c r="K187" s="212">
        <f>I187+J187</f>
        <v>3439.415</v>
      </c>
      <c r="L187" s="211"/>
      <c r="M187" s="212">
        <f>K187+L187</f>
        <v>3439.415</v>
      </c>
      <c r="N187" s="211">
        <v>-8.5</v>
      </c>
      <c r="O187" s="212">
        <f>M187+N187</f>
        <v>3430.915</v>
      </c>
      <c r="P187" s="211"/>
      <c r="Q187" s="212">
        <f>O187+P187</f>
        <v>3430.915</v>
      </c>
      <c r="R187" s="211">
        <v>-41</v>
      </c>
      <c r="S187" s="212">
        <f>Q187+R187</f>
        <v>3389.915</v>
      </c>
      <c r="T187" s="211"/>
      <c r="U187" s="212">
        <f>S187+T187</f>
        <v>3389.915</v>
      </c>
      <c r="V187" s="211"/>
      <c r="W187" s="212">
        <f>U187+V187</f>
        <v>3389.915</v>
      </c>
      <c r="X187" s="211">
        <v>-6</v>
      </c>
      <c r="Y187" s="212">
        <f>W187+X187</f>
        <v>3383.915</v>
      </c>
    </row>
    <row r="188" spans="1:25" ht="28.5" customHeight="1" hidden="1">
      <c r="A188" s="128" t="s">
        <v>12</v>
      </c>
      <c r="B188" s="69" t="s">
        <v>407</v>
      </c>
      <c r="C188" s="127" t="s">
        <v>52</v>
      </c>
      <c r="D188" s="127" t="s">
        <v>46</v>
      </c>
      <c r="E188" s="153" t="s">
        <v>105</v>
      </c>
      <c r="F188" s="127" t="s">
        <v>81</v>
      </c>
      <c r="G188" s="60">
        <v>3</v>
      </c>
      <c r="H188" s="60"/>
      <c r="I188" s="211">
        <f>G188+H188</f>
        <v>3</v>
      </c>
      <c r="J188" s="211"/>
      <c r="K188" s="212">
        <f>I188+J188</f>
        <v>3</v>
      </c>
      <c r="L188" s="211"/>
      <c r="M188" s="212">
        <f>K188+L188</f>
        <v>3</v>
      </c>
      <c r="N188" s="211"/>
      <c r="O188" s="212">
        <f>M188+N188</f>
        <v>3</v>
      </c>
      <c r="P188" s="211"/>
      <c r="Q188" s="212">
        <f>O188+P188</f>
        <v>3</v>
      </c>
      <c r="R188" s="211"/>
      <c r="S188" s="212">
        <f>Q188+R188</f>
        <v>3</v>
      </c>
      <c r="T188" s="211"/>
      <c r="U188" s="212">
        <f>S188+T188</f>
        <v>3</v>
      </c>
      <c r="V188" s="211"/>
      <c r="W188" s="212">
        <f>U188+V188</f>
        <v>3</v>
      </c>
      <c r="X188" s="211"/>
      <c r="Y188" s="212">
        <f>W188+X188</f>
        <v>3</v>
      </c>
    </row>
    <row r="189" spans="1:25" ht="28.5" customHeight="1" hidden="1">
      <c r="A189" s="128" t="s">
        <v>13</v>
      </c>
      <c r="B189" s="69" t="s">
        <v>407</v>
      </c>
      <c r="C189" s="127" t="s">
        <v>52</v>
      </c>
      <c r="D189" s="127" t="s">
        <v>46</v>
      </c>
      <c r="E189" s="153" t="s">
        <v>105</v>
      </c>
      <c r="F189" s="127" t="s">
        <v>417</v>
      </c>
      <c r="G189" s="60">
        <v>932.26</v>
      </c>
      <c r="H189" s="60">
        <v>-10</v>
      </c>
      <c r="I189" s="211">
        <f>G189+H189</f>
        <v>922.26</v>
      </c>
      <c r="J189" s="211"/>
      <c r="K189" s="212">
        <f>I189+J189</f>
        <v>922.26</v>
      </c>
      <c r="L189" s="211"/>
      <c r="M189" s="212">
        <f>K189+L189</f>
        <v>922.26</v>
      </c>
      <c r="N189" s="211"/>
      <c r="O189" s="212">
        <f>M189+N189</f>
        <v>922.26</v>
      </c>
      <c r="P189" s="211"/>
      <c r="Q189" s="212">
        <f>O189+P189</f>
        <v>922.26</v>
      </c>
      <c r="R189" s="211"/>
      <c r="S189" s="212">
        <f>Q189+R189</f>
        <v>922.26</v>
      </c>
      <c r="T189" s="211"/>
      <c r="U189" s="212">
        <f>S189+T189</f>
        <v>922.26</v>
      </c>
      <c r="V189" s="211">
        <v>69.71</v>
      </c>
      <c r="W189" s="212">
        <f>U189+V189</f>
        <v>991.97</v>
      </c>
      <c r="X189" s="211">
        <v>6</v>
      </c>
      <c r="Y189" s="212">
        <f>W189+X189</f>
        <v>997.97</v>
      </c>
    </row>
    <row r="190" spans="1:25" ht="15.75">
      <c r="A190" s="36" t="s">
        <v>116</v>
      </c>
      <c r="B190" s="69" t="s">
        <v>407</v>
      </c>
      <c r="C190" s="34" t="s">
        <v>52</v>
      </c>
      <c r="D190" s="34" t="s">
        <v>46</v>
      </c>
      <c r="E190" s="42" t="s">
        <v>106</v>
      </c>
      <c r="F190" s="34"/>
      <c r="G190" s="60">
        <f aca="true" t="shared" si="119" ref="G190:S190">G191+G195</f>
        <v>1258.1299999999999</v>
      </c>
      <c r="H190" s="60">
        <f t="shared" si="119"/>
        <v>22.6</v>
      </c>
      <c r="I190" s="60">
        <f t="shared" si="119"/>
        <v>1280.7299999999998</v>
      </c>
      <c r="J190" s="60">
        <f t="shared" si="119"/>
        <v>11.7</v>
      </c>
      <c r="K190" s="88">
        <f t="shared" si="119"/>
        <v>1292.4299999999998</v>
      </c>
      <c r="L190" s="60">
        <f t="shared" si="119"/>
        <v>3.5</v>
      </c>
      <c r="M190" s="88">
        <f t="shared" si="119"/>
        <v>1295.9299999999998</v>
      </c>
      <c r="N190" s="60">
        <f t="shared" si="119"/>
        <v>8.5</v>
      </c>
      <c r="O190" s="88">
        <f t="shared" si="119"/>
        <v>1304.4299999999998</v>
      </c>
      <c r="P190" s="88">
        <f t="shared" si="119"/>
        <v>-1.121</v>
      </c>
      <c r="Q190" s="88">
        <f t="shared" si="119"/>
        <v>1303.3089999999997</v>
      </c>
      <c r="R190" s="88">
        <f t="shared" si="119"/>
        <v>41</v>
      </c>
      <c r="S190" s="88">
        <f t="shared" si="119"/>
        <v>1344.3089999999997</v>
      </c>
      <c r="T190" s="88">
        <f aca="true" t="shared" si="120" ref="T190:Y190">T191+T195</f>
        <v>0</v>
      </c>
      <c r="U190" s="88">
        <f t="shared" si="120"/>
        <v>1344.3089999999997</v>
      </c>
      <c r="V190" s="88">
        <f t="shared" si="120"/>
        <v>-67.26</v>
      </c>
      <c r="W190" s="88">
        <f t="shared" si="120"/>
        <v>1277.0489999999998</v>
      </c>
      <c r="X190" s="88">
        <f t="shared" si="120"/>
        <v>0</v>
      </c>
      <c r="Y190" s="88">
        <f t="shared" si="120"/>
        <v>1277.0489999999998</v>
      </c>
    </row>
    <row r="191" spans="1:25" ht="29.25" customHeight="1">
      <c r="A191" s="46" t="s">
        <v>457</v>
      </c>
      <c r="B191" s="69" t="s">
        <v>407</v>
      </c>
      <c r="C191" s="34" t="s">
        <v>52</v>
      </c>
      <c r="D191" s="34" t="s">
        <v>46</v>
      </c>
      <c r="E191" s="42" t="s">
        <v>106</v>
      </c>
      <c r="F191" s="34" t="s">
        <v>458</v>
      </c>
      <c r="G191" s="60">
        <f aca="true" t="shared" si="121" ref="G191:Y191">G192</f>
        <v>1248.1299999999999</v>
      </c>
      <c r="H191" s="60">
        <f t="shared" si="121"/>
        <v>-14.9</v>
      </c>
      <c r="I191" s="60">
        <f t="shared" si="121"/>
        <v>1233.2299999999998</v>
      </c>
      <c r="J191" s="60">
        <f t="shared" si="121"/>
        <v>11</v>
      </c>
      <c r="K191" s="88">
        <f t="shared" si="121"/>
        <v>1244.2299999999998</v>
      </c>
      <c r="L191" s="60">
        <f t="shared" si="121"/>
        <v>3.5</v>
      </c>
      <c r="M191" s="88">
        <f t="shared" si="121"/>
        <v>1247.7299999999998</v>
      </c>
      <c r="N191" s="60">
        <f t="shared" si="121"/>
        <v>2</v>
      </c>
      <c r="O191" s="88">
        <f t="shared" si="121"/>
        <v>1249.7299999999998</v>
      </c>
      <c r="P191" s="88">
        <f t="shared" si="121"/>
        <v>-1.121</v>
      </c>
      <c r="Q191" s="88">
        <f t="shared" si="121"/>
        <v>1248.6089999999997</v>
      </c>
      <c r="R191" s="88">
        <f t="shared" si="121"/>
        <v>0</v>
      </c>
      <c r="S191" s="88">
        <f t="shared" si="121"/>
        <v>1248.6089999999997</v>
      </c>
      <c r="T191" s="88">
        <f t="shared" si="121"/>
        <v>0</v>
      </c>
      <c r="U191" s="88">
        <f t="shared" si="121"/>
        <v>1248.6089999999997</v>
      </c>
      <c r="V191" s="88">
        <f t="shared" si="121"/>
        <v>-67.26</v>
      </c>
      <c r="W191" s="88">
        <f t="shared" si="121"/>
        <v>1181.3489999999997</v>
      </c>
      <c r="X191" s="88">
        <f t="shared" si="121"/>
        <v>0</v>
      </c>
      <c r="Y191" s="88">
        <f t="shared" si="121"/>
        <v>1181.3489999999997</v>
      </c>
    </row>
    <row r="192" spans="1:25" ht="29.25" customHeight="1">
      <c r="A192" s="33" t="s">
        <v>459</v>
      </c>
      <c r="B192" s="69" t="s">
        <v>407</v>
      </c>
      <c r="C192" s="34" t="s">
        <v>52</v>
      </c>
      <c r="D192" s="34" t="s">
        <v>46</v>
      </c>
      <c r="E192" s="42" t="s">
        <v>106</v>
      </c>
      <c r="F192" s="34" t="s">
        <v>425</v>
      </c>
      <c r="G192" s="60">
        <f aca="true" t="shared" si="122" ref="G192:S192">G193+G194</f>
        <v>1248.1299999999999</v>
      </c>
      <c r="H192" s="60">
        <f t="shared" si="122"/>
        <v>-14.9</v>
      </c>
      <c r="I192" s="60">
        <f t="shared" si="122"/>
        <v>1233.2299999999998</v>
      </c>
      <c r="J192" s="60">
        <f t="shared" si="122"/>
        <v>11</v>
      </c>
      <c r="K192" s="88">
        <f t="shared" si="122"/>
        <v>1244.2299999999998</v>
      </c>
      <c r="L192" s="60">
        <f t="shared" si="122"/>
        <v>3.5</v>
      </c>
      <c r="M192" s="88">
        <f t="shared" si="122"/>
        <v>1247.7299999999998</v>
      </c>
      <c r="N192" s="60">
        <f t="shared" si="122"/>
        <v>2</v>
      </c>
      <c r="O192" s="88">
        <f t="shared" si="122"/>
        <v>1249.7299999999998</v>
      </c>
      <c r="P192" s="88">
        <f t="shared" si="122"/>
        <v>-1.121</v>
      </c>
      <c r="Q192" s="88">
        <f t="shared" si="122"/>
        <v>1248.6089999999997</v>
      </c>
      <c r="R192" s="88">
        <f t="shared" si="122"/>
        <v>0</v>
      </c>
      <c r="S192" s="88">
        <f t="shared" si="122"/>
        <v>1248.6089999999997</v>
      </c>
      <c r="T192" s="88">
        <f aca="true" t="shared" si="123" ref="T192:Y192">T193+T194</f>
        <v>0</v>
      </c>
      <c r="U192" s="88">
        <f t="shared" si="123"/>
        <v>1248.6089999999997</v>
      </c>
      <c r="V192" s="88">
        <f t="shared" si="123"/>
        <v>-67.26</v>
      </c>
      <c r="W192" s="88">
        <f t="shared" si="123"/>
        <v>1181.3489999999997</v>
      </c>
      <c r="X192" s="88">
        <f t="shared" si="123"/>
        <v>0</v>
      </c>
      <c r="Y192" s="88">
        <f t="shared" si="123"/>
        <v>1181.3489999999997</v>
      </c>
    </row>
    <row r="193" spans="1:25" ht="25.5" hidden="1">
      <c r="A193" s="128" t="s">
        <v>63</v>
      </c>
      <c r="B193" s="69" t="s">
        <v>407</v>
      </c>
      <c r="C193" s="127" t="s">
        <v>52</v>
      </c>
      <c r="D193" s="127" t="s">
        <v>46</v>
      </c>
      <c r="E193" s="118" t="s">
        <v>106</v>
      </c>
      <c r="F193" s="127" t="s">
        <v>64</v>
      </c>
      <c r="G193" s="88">
        <f>20.06+7.2</f>
        <v>27.259999999999998</v>
      </c>
      <c r="H193" s="88"/>
      <c r="I193" s="212">
        <f>G193+H193</f>
        <v>27.259999999999998</v>
      </c>
      <c r="J193" s="212"/>
      <c r="K193" s="212">
        <f>I193+J193</f>
        <v>27.259999999999998</v>
      </c>
      <c r="L193" s="212">
        <v>-0.17</v>
      </c>
      <c r="M193" s="212">
        <f>K193+L193</f>
        <v>27.089999999999996</v>
      </c>
      <c r="N193" s="212"/>
      <c r="O193" s="212">
        <f>M193+N193</f>
        <v>27.089999999999996</v>
      </c>
      <c r="P193" s="212">
        <v>-0.336</v>
      </c>
      <c r="Q193" s="212">
        <f>O193+P193</f>
        <v>26.753999999999998</v>
      </c>
      <c r="R193" s="212"/>
      <c r="S193" s="212">
        <f>Q193+R193</f>
        <v>26.753999999999998</v>
      </c>
      <c r="T193" s="212"/>
      <c r="U193" s="212">
        <f>S193+T193</f>
        <v>26.753999999999998</v>
      </c>
      <c r="V193" s="212"/>
      <c r="W193" s="212">
        <f>U193+V193</f>
        <v>26.753999999999998</v>
      </c>
      <c r="X193" s="212"/>
      <c r="Y193" s="212">
        <f>W193+X193</f>
        <v>26.753999999999998</v>
      </c>
    </row>
    <row r="194" spans="1:25" ht="27" customHeight="1" hidden="1">
      <c r="A194" s="128" t="s">
        <v>334</v>
      </c>
      <c r="B194" s="69" t="s">
        <v>407</v>
      </c>
      <c r="C194" s="127" t="s">
        <v>52</v>
      </c>
      <c r="D194" s="127" t="s">
        <v>46</v>
      </c>
      <c r="E194" s="118" t="s">
        <v>106</v>
      </c>
      <c r="F194" s="127" t="s">
        <v>65</v>
      </c>
      <c r="G194" s="88">
        <f>6.75+2+1026.54+97.48+44+8+25+11.1</f>
        <v>1220.87</v>
      </c>
      <c r="H194" s="88">
        <v>-14.9</v>
      </c>
      <c r="I194" s="212">
        <f>G194+H194</f>
        <v>1205.9699999999998</v>
      </c>
      <c r="J194" s="212">
        <v>11</v>
      </c>
      <c r="K194" s="212">
        <f>I194+J194</f>
        <v>1216.9699999999998</v>
      </c>
      <c r="L194" s="212">
        <v>3.67</v>
      </c>
      <c r="M194" s="212">
        <f>K194+L194</f>
        <v>1220.6399999999999</v>
      </c>
      <c r="N194" s="212">
        <v>2</v>
      </c>
      <c r="O194" s="212">
        <f>M194+N194</f>
        <v>1222.6399999999999</v>
      </c>
      <c r="P194" s="212">
        <v>-0.785</v>
      </c>
      <c r="Q194" s="212">
        <f>O194+P194</f>
        <v>1221.8549999999998</v>
      </c>
      <c r="R194" s="212"/>
      <c r="S194" s="212">
        <f>Q194+R194</f>
        <v>1221.8549999999998</v>
      </c>
      <c r="T194" s="212"/>
      <c r="U194" s="212">
        <f>S194+T194</f>
        <v>1221.8549999999998</v>
      </c>
      <c r="V194" s="212">
        <v>-67.26</v>
      </c>
      <c r="W194" s="212">
        <f>U194+V194</f>
        <v>1154.5949999999998</v>
      </c>
      <c r="X194" s="212"/>
      <c r="Y194" s="212">
        <f>W194+X194</f>
        <v>1154.5949999999998</v>
      </c>
    </row>
    <row r="195" spans="1:25" ht="16.5" customHeight="1">
      <c r="A195" s="36" t="s">
        <v>343</v>
      </c>
      <c r="B195" s="69" t="s">
        <v>407</v>
      </c>
      <c r="C195" s="34" t="s">
        <v>52</v>
      </c>
      <c r="D195" s="34" t="s">
        <v>46</v>
      </c>
      <c r="E195" s="42" t="s">
        <v>106</v>
      </c>
      <c r="F195" s="34" t="s">
        <v>460</v>
      </c>
      <c r="G195" s="88">
        <f aca="true" t="shared" si="124" ref="G195:Y195">G196</f>
        <v>10</v>
      </c>
      <c r="H195" s="88">
        <f t="shared" si="124"/>
        <v>37.5</v>
      </c>
      <c r="I195" s="88">
        <f t="shared" si="124"/>
        <v>47.5</v>
      </c>
      <c r="J195" s="88">
        <f t="shared" si="124"/>
        <v>0.7</v>
      </c>
      <c r="K195" s="88">
        <f t="shared" si="124"/>
        <v>48.2</v>
      </c>
      <c r="L195" s="88">
        <f t="shared" si="124"/>
        <v>0</v>
      </c>
      <c r="M195" s="88">
        <f t="shared" si="124"/>
        <v>48.2</v>
      </c>
      <c r="N195" s="88">
        <f t="shared" si="124"/>
        <v>6.5</v>
      </c>
      <c r="O195" s="88">
        <f t="shared" si="124"/>
        <v>54.7</v>
      </c>
      <c r="P195" s="88">
        <f t="shared" si="124"/>
        <v>0</v>
      </c>
      <c r="Q195" s="88">
        <f t="shared" si="124"/>
        <v>54.7</v>
      </c>
      <c r="R195" s="88">
        <f t="shared" si="124"/>
        <v>41</v>
      </c>
      <c r="S195" s="88">
        <f t="shared" si="124"/>
        <v>95.7</v>
      </c>
      <c r="T195" s="88">
        <f t="shared" si="124"/>
        <v>0</v>
      </c>
      <c r="U195" s="88">
        <f t="shared" si="124"/>
        <v>95.7</v>
      </c>
      <c r="V195" s="88">
        <f t="shared" si="124"/>
        <v>0</v>
      </c>
      <c r="W195" s="88">
        <f t="shared" si="124"/>
        <v>95.7</v>
      </c>
      <c r="X195" s="88">
        <f t="shared" si="124"/>
        <v>0</v>
      </c>
      <c r="Y195" s="88">
        <f t="shared" si="124"/>
        <v>95.7</v>
      </c>
    </row>
    <row r="196" spans="1:25" ht="18" customHeight="1">
      <c r="A196" s="36" t="s">
        <v>429</v>
      </c>
      <c r="B196" s="69" t="s">
        <v>407</v>
      </c>
      <c r="C196" s="34" t="s">
        <v>52</v>
      </c>
      <c r="D196" s="34" t="s">
        <v>46</v>
      </c>
      <c r="E196" s="42" t="s">
        <v>106</v>
      </c>
      <c r="F196" s="34" t="s">
        <v>428</v>
      </c>
      <c r="G196" s="60">
        <f aca="true" t="shared" si="125" ref="G196:S196">G197+G198</f>
        <v>10</v>
      </c>
      <c r="H196" s="60">
        <f t="shared" si="125"/>
        <v>37.5</v>
      </c>
      <c r="I196" s="60">
        <f t="shared" si="125"/>
        <v>47.5</v>
      </c>
      <c r="J196" s="60">
        <f t="shared" si="125"/>
        <v>0.7</v>
      </c>
      <c r="K196" s="88">
        <f t="shared" si="125"/>
        <v>48.2</v>
      </c>
      <c r="L196" s="60">
        <f t="shared" si="125"/>
        <v>0</v>
      </c>
      <c r="M196" s="88">
        <f t="shared" si="125"/>
        <v>48.2</v>
      </c>
      <c r="N196" s="60">
        <f t="shared" si="125"/>
        <v>6.5</v>
      </c>
      <c r="O196" s="88">
        <f t="shared" si="125"/>
        <v>54.7</v>
      </c>
      <c r="P196" s="60">
        <f t="shared" si="125"/>
        <v>0</v>
      </c>
      <c r="Q196" s="88">
        <f t="shared" si="125"/>
        <v>54.7</v>
      </c>
      <c r="R196" s="60">
        <f t="shared" si="125"/>
        <v>41</v>
      </c>
      <c r="S196" s="88">
        <f t="shared" si="125"/>
        <v>95.7</v>
      </c>
      <c r="T196" s="60">
        <f aca="true" t="shared" si="126" ref="T196:Y196">T197+T198</f>
        <v>0</v>
      </c>
      <c r="U196" s="88">
        <f t="shared" si="126"/>
        <v>95.7</v>
      </c>
      <c r="V196" s="60">
        <f t="shared" si="126"/>
        <v>0</v>
      </c>
      <c r="W196" s="88">
        <f t="shared" si="126"/>
        <v>95.7</v>
      </c>
      <c r="X196" s="60">
        <f t="shared" si="126"/>
        <v>0</v>
      </c>
      <c r="Y196" s="88">
        <f t="shared" si="126"/>
        <v>95.7</v>
      </c>
    </row>
    <row r="197" spans="1:25" ht="17.25" customHeight="1" hidden="1">
      <c r="A197" s="128" t="s">
        <v>66</v>
      </c>
      <c r="B197" s="69" t="s">
        <v>407</v>
      </c>
      <c r="C197" s="127" t="s">
        <v>52</v>
      </c>
      <c r="D197" s="127" t="s">
        <v>46</v>
      </c>
      <c r="E197" s="118" t="s">
        <v>106</v>
      </c>
      <c r="F197" s="127" t="s">
        <v>67</v>
      </c>
      <c r="G197" s="60">
        <v>10</v>
      </c>
      <c r="H197" s="60">
        <v>-10</v>
      </c>
      <c r="I197" s="211">
        <f>G197+H197</f>
        <v>0</v>
      </c>
      <c r="J197" s="211"/>
      <c r="K197" s="212">
        <f>I197+J197</f>
        <v>0</v>
      </c>
      <c r="L197" s="211"/>
      <c r="M197" s="212">
        <f>K197+L197</f>
        <v>0</v>
      </c>
      <c r="N197" s="211"/>
      <c r="O197" s="212">
        <f>M197+N197</f>
        <v>0</v>
      </c>
      <c r="P197" s="211"/>
      <c r="Q197" s="212">
        <f>O197+P197</f>
        <v>0</v>
      </c>
      <c r="R197" s="211"/>
      <c r="S197" s="212">
        <f>Q197+R197</f>
        <v>0</v>
      </c>
      <c r="T197" s="211"/>
      <c r="U197" s="212">
        <f>S197+T197</f>
        <v>0</v>
      </c>
      <c r="V197" s="211"/>
      <c r="W197" s="212">
        <f>U197+V197</f>
        <v>0</v>
      </c>
      <c r="X197" s="211"/>
      <c r="Y197" s="212">
        <f>W197+X197</f>
        <v>0</v>
      </c>
    </row>
    <row r="198" spans="1:25" ht="17.25" customHeight="1" hidden="1">
      <c r="A198" s="128" t="s">
        <v>431</v>
      </c>
      <c r="B198" s="69" t="s">
        <v>407</v>
      </c>
      <c r="C198" s="127" t="s">
        <v>52</v>
      </c>
      <c r="D198" s="127" t="s">
        <v>46</v>
      </c>
      <c r="E198" s="118" t="s">
        <v>106</v>
      </c>
      <c r="F198" s="127" t="s">
        <v>430</v>
      </c>
      <c r="G198" s="60"/>
      <c r="H198" s="60">
        <v>47.5</v>
      </c>
      <c r="I198" s="211">
        <f>G198+H198</f>
        <v>47.5</v>
      </c>
      <c r="J198" s="211">
        <v>0.7</v>
      </c>
      <c r="K198" s="212">
        <f>I198+J198</f>
        <v>48.2</v>
      </c>
      <c r="L198" s="211"/>
      <c r="M198" s="212">
        <f>K198+L198</f>
        <v>48.2</v>
      </c>
      <c r="N198" s="211">
        <v>6.5</v>
      </c>
      <c r="O198" s="212">
        <f>M198+N198</f>
        <v>54.7</v>
      </c>
      <c r="P198" s="211"/>
      <c r="Q198" s="212">
        <f>O198+P198</f>
        <v>54.7</v>
      </c>
      <c r="R198" s="211">
        <v>41</v>
      </c>
      <c r="S198" s="212">
        <f>Q198+R198</f>
        <v>95.7</v>
      </c>
      <c r="T198" s="211"/>
      <c r="U198" s="212">
        <f>S198+T198</f>
        <v>95.7</v>
      </c>
      <c r="V198" s="211"/>
      <c r="W198" s="212">
        <f>U198+V198</f>
        <v>95.7</v>
      </c>
      <c r="X198" s="211"/>
      <c r="Y198" s="212">
        <f>W198+X198</f>
        <v>95.7</v>
      </c>
    </row>
    <row r="199" spans="1:25" s="5" customFormat="1" ht="25.5">
      <c r="A199" s="36" t="s">
        <v>107</v>
      </c>
      <c r="B199" s="69" t="s">
        <v>407</v>
      </c>
      <c r="C199" s="34" t="s">
        <v>52</v>
      </c>
      <c r="D199" s="34" t="s">
        <v>46</v>
      </c>
      <c r="E199" s="84" t="s">
        <v>108</v>
      </c>
      <c r="F199" s="34"/>
      <c r="G199" s="58"/>
      <c r="H199" s="58"/>
      <c r="I199" s="58"/>
      <c r="J199" s="58"/>
      <c r="K199" s="90"/>
      <c r="L199" s="58"/>
      <c r="M199" s="90"/>
      <c r="N199" s="90">
        <f aca="true" t="shared" si="127" ref="N199:S199">N200+N206</f>
        <v>0</v>
      </c>
      <c r="O199" s="90">
        <f t="shared" si="127"/>
        <v>1310.6649999999997</v>
      </c>
      <c r="P199" s="90">
        <f t="shared" si="127"/>
        <v>0</v>
      </c>
      <c r="Q199" s="90">
        <f t="shared" si="127"/>
        <v>1310.6649999999997</v>
      </c>
      <c r="R199" s="90">
        <f t="shared" si="127"/>
        <v>0</v>
      </c>
      <c r="S199" s="90">
        <f t="shared" si="127"/>
        <v>1310.6649999999997</v>
      </c>
      <c r="T199" s="90">
        <f aca="true" t="shared" si="128" ref="T199:Y199">T200+T206</f>
        <v>0</v>
      </c>
      <c r="U199" s="90">
        <f t="shared" si="128"/>
        <v>1310.6649999999997</v>
      </c>
      <c r="V199" s="90">
        <f t="shared" si="128"/>
        <v>-2.4499999999999997</v>
      </c>
      <c r="W199" s="90">
        <f t="shared" si="128"/>
        <v>1308.2149999999997</v>
      </c>
      <c r="X199" s="90">
        <f t="shared" si="128"/>
        <v>0</v>
      </c>
      <c r="Y199" s="90">
        <f t="shared" si="128"/>
        <v>1308.2149999999997</v>
      </c>
    </row>
    <row r="200" spans="1:25" s="6" customFormat="1" ht="15.75">
      <c r="A200" s="79" t="s">
        <v>117</v>
      </c>
      <c r="B200" s="69" t="s">
        <v>407</v>
      </c>
      <c r="C200" s="78" t="s">
        <v>52</v>
      </c>
      <c r="D200" s="78" t="s">
        <v>46</v>
      </c>
      <c r="E200" s="81" t="s">
        <v>109</v>
      </c>
      <c r="F200" s="83"/>
      <c r="G200" s="82">
        <f aca="true" t="shared" si="129" ref="G200:Y201">G201</f>
        <v>1056.1</v>
      </c>
      <c r="H200" s="82">
        <f t="shared" si="129"/>
        <v>-10</v>
      </c>
      <c r="I200" s="82">
        <f t="shared" si="129"/>
        <v>1046.1</v>
      </c>
      <c r="J200" s="82">
        <f t="shared" si="129"/>
        <v>-40.7</v>
      </c>
      <c r="K200" s="213">
        <f t="shared" si="129"/>
        <v>1005.3999999999999</v>
      </c>
      <c r="L200" s="82">
        <f t="shared" si="129"/>
        <v>-7.5</v>
      </c>
      <c r="M200" s="213">
        <f t="shared" si="129"/>
        <v>997.8999999999999</v>
      </c>
      <c r="N200" s="82">
        <f>N201</f>
        <v>-13.7</v>
      </c>
      <c r="O200" s="213">
        <f t="shared" si="129"/>
        <v>984.1999999999998</v>
      </c>
      <c r="P200" s="82">
        <f>P201</f>
        <v>0</v>
      </c>
      <c r="Q200" s="213">
        <f t="shared" si="129"/>
        <v>984.1999999999998</v>
      </c>
      <c r="R200" s="82">
        <f>R201</f>
        <v>0</v>
      </c>
      <c r="S200" s="213">
        <f t="shared" si="129"/>
        <v>984.1999999999998</v>
      </c>
      <c r="T200" s="82">
        <f>T201</f>
        <v>0</v>
      </c>
      <c r="U200" s="213">
        <f t="shared" si="129"/>
        <v>984.1999999999998</v>
      </c>
      <c r="V200" s="82">
        <f>V201</f>
        <v>3.4</v>
      </c>
      <c r="W200" s="213">
        <f t="shared" si="129"/>
        <v>987.5999999999999</v>
      </c>
      <c r="X200" s="82">
        <f>X201</f>
        <v>0</v>
      </c>
      <c r="Y200" s="213">
        <f t="shared" si="129"/>
        <v>987.5999999999999</v>
      </c>
    </row>
    <row r="201" spans="1:25" s="6" customFormat="1" ht="43.5" customHeight="1">
      <c r="A201" s="114" t="s">
        <v>453</v>
      </c>
      <c r="B201" s="69" t="s">
        <v>407</v>
      </c>
      <c r="C201" s="34" t="s">
        <v>52</v>
      </c>
      <c r="D201" s="34" t="s">
        <v>46</v>
      </c>
      <c r="E201" s="42" t="s">
        <v>109</v>
      </c>
      <c r="F201" s="28" t="s">
        <v>341</v>
      </c>
      <c r="G201" s="82">
        <f t="shared" si="129"/>
        <v>1056.1</v>
      </c>
      <c r="H201" s="82">
        <f t="shared" si="129"/>
        <v>-10</v>
      </c>
      <c r="I201" s="173">
        <f t="shared" si="129"/>
        <v>1046.1</v>
      </c>
      <c r="J201" s="82">
        <f t="shared" si="129"/>
        <v>-40.7</v>
      </c>
      <c r="K201" s="52">
        <f t="shared" si="129"/>
        <v>1005.3999999999999</v>
      </c>
      <c r="L201" s="82">
        <f t="shared" si="129"/>
        <v>-7.5</v>
      </c>
      <c r="M201" s="52">
        <f t="shared" si="129"/>
        <v>997.8999999999999</v>
      </c>
      <c r="N201" s="82">
        <f t="shared" si="129"/>
        <v>-13.7</v>
      </c>
      <c r="O201" s="52">
        <f t="shared" si="129"/>
        <v>984.1999999999998</v>
      </c>
      <c r="P201" s="82">
        <f t="shared" si="129"/>
        <v>0</v>
      </c>
      <c r="Q201" s="52">
        <f t="shared" si="129"/>
        <v>984.1999999999998</v>
      </c>
      <c r="R201" s="82">
        <f t="shared" si="129"/>
        <v>0</v>
      </c>
      <c r="S201" s="52">
        <f t="shared" si="129"/>
        <v>984.1999999999998</v>
      </c>
      <c r="T201" s="82">
        <f t="shared" si="129"/>
        <v>0</v>
      </c>
      <c r="U201" s="52">
        <f t="shared" si="129"/>
        <v>984.1999999999998</v>
      </c>
      <c r="V201" s="82">
        <f t="shared" si="129"/>
        <v>3.4</v>
      </c>
      <c r="W201" s="52">
        <f t="shared" si="129"/>
        <v>987.5999999999999</v>
      </c>
      <c r="X201" s="82">
        <f t="shared" si="129"/>
        <v>0</v>
      </c>
      <c r="Y201" s="52">
        <f t="shared" si="129"/>
        <v>987.5999999999999</v>
      </c>
    </row>
    <row r="202" spans="1:25" ht="17.25" customHeight="1">
      <c r="A202" s="36" t="s">
        <v>32</v>
      </c>
      <c r="B202" s="69" t="s">
        <v>407</v>
      </c>
      <c r="C202" s="34" t="s">
        <v>52</v>
      </c>
      <c r="D202" s="34" t="s">
        <v>46</v>
      </c>
      <c r="E202" s="42" t="s">
        <v>109</v>
      </c>
      <c r="F202" s="28" t="s">
        <v>96</v>
      </c>
      <c r="G202" s="60">
        <f aca="true" t="shared" si="130" ref="G202:S202">G203+G204+G205</f>
        <v>1056.1</v>
      </c>
      <c r="H202" s="60">
        <f t="shared" si="130"/>
        <v>-10</v>
      </c>
      <c r="I202" s="60">
        <f t="shared" si="130"/>
        <v>1046.1</v>
      </c>
      <c r="J202" s="60">
        <f t="shared" si="130"/>
        <v>-40.7</v>
      </c>
      <c r="K202" s="88">
        <f t="shared" si="130"/>
        <v>1005.3999999999999</v>
      </c>
      <c r="L202" s="60">
        <f t="shared" si="130"/>
        <v>-7.5</v>
      </c>
      <c r="M202" s="88">
        <f t="shared" si="130"/>
        <v>997.8999999999999</v>
      </c>
      <c r="N202" s="60">
        <f t="shared" si="130"/>
        <v>-13.7</v>
      </c>
      <c r="O202" s="88">
        <f t="shared" si="130"/>
        <v>984.1999999999998</v>
      </c>
      <c r="P202" s="60">
        <f t="shared" si="130"/>
        <v>0</v>
      </c>
      <c r="Q202" s="88">
        <f t="shared" si="130"/>
        <v>984.1999999999998</v>
      </c>
      <c r="R202" s="60">
        <f t="shared" si="130"/>
        <v>0</v>
      </c>
      <c r="S202" s="88">
        <f t="shared" si="130"/>
        <v>984.1999999999998</v>
      </c>
      <c r="T202" s="60">
        <f aca="true" t="shared" si="131" ref="T202:Y202">T203+T204+T205</f>
        <v>0</v>
      </c>
      <c r="U202" s="88">
        <f t="shared" si="131"/>
        <v>984.1999999999998</v>
      </c>
      <c r="V202" s="60">
        <f t="shared" si="131"/>
        <v>3.4</v>
      </c>
      <c r="W202" s="88">
        <f t="shared" si="131"/>
        <v>987.5999999999999</v>
      </c>
      <c r="X202" s="60">
        <f t="shared" si="131"/>
        <v>0</v>
      </c>
      <c r="Y202" s="88">
        <f t="shared" si="131"/>
        <v>987.5999999999999</v>
      </c>
    </row>
    <row r="203" spans="1:25" ht="15.75" hidden="1">
      <c r="A203" s="128" t="s">
        <v>11</v>
      </c>
      <c r="B203" s="69" t="s">
        <v>407</v>
      </c>
      <c r="C203" s="127" t="s">
        <v>52</v>
      </c>
      <c r="D203" s="127" t="s">
        <v>46</v>
      </c>
      <c r="E203" s="118" t="s">
        <v>109</v>
      </c>
      <c r="F203" s="127" t="s">
        <v>80</v>
      </c>
      <c r="G203" s="60">
        <v>810.3</v>
      </c>
      <c r="H203" s="60"/>
      <c r="I203" s="211">
        <f>G203+H203</f>
        <v>810.3</v>
      </c>
      <c r="J203" s="211">
        <v>-40.7</v>
      </c>
      <c r="K203" s="212">
        <f>I203+J203</f>
        <v>769.5999999999999</v>
      </c>
      <c r="L203" s="211">
        <v>-7.5</v>
      </c>
      <c r="M203" s="212">
        <f>K203+L203</f>
        <v>762.0999999999999</v>
      </c>
      <c r="N203" s="211">
        <v>-13.7</v>
      </c>
      <c r="O203" s="212">
        <f>M203+N203</f>
        <v>748.3999999999999</v>
      </c>
      <c r="P203" s="211"/>
      <c r="Q203" s="212">
        <f>O203+P203</f>
        <v>748.3999999999999</v>
      </c>
      <c r="R203" s="211"/>
      <c r="S203" s="212">
        <f>Q203+R203</f>
        <v>748.3999999999999</v>
      </c>
      <c r="T203" s="211"/>
      <c r="U203" s="212">
        <f>S203+T203</f>
        <v>748.3999999999999</v>
      </c>
      <c r="V203" s="211"/>
      <c r="W203" s="212">
        <f>U203+V203</f>
        <v>748.3999999999999</v>
      </c>
      <c r="X203" s="211"/>
      <c r="Y203" s="212">
        <f>W203+X203</f>
        <v>748.3999999999999</v>
      </c>
    </row>
    <row r="204" spans="1:25" ht="27.75" customHeight="1" hidden="1">
      <c r="A204" s="128" t="s">
        <v>12</v>
      </c>
      <c r="B204" s="69" t="s">
        <v>340</v>
      </c>
      <c r="C204" s="127" t="s">
        <v>52</v>
      </c>
      <c r="D204" s="127" t="s">
        <v>46</v>
      </c>
      <c r="E204" s="118" t="s">
        <v>109</v>
      </c>
      <c r="F204" s="127" t="s">
        <v>81</v>
      </c>
      <c r="G204" s="60">
        <v>1</v>
      </c>
      <c r="H204" s="60"/>
      <c r="I204" s="211">
        <f>G204+H204</f>
        <v>1</v>
      </c>
      <c r="J204" s="211"/>
      <c r="K204" s="212">
        <f>I204+J204</f>
        <v>1</v>
      </c>
      <c r="L204" s="211"/>
      <c r="M204" s="212">
        <f>K204+L204</f>
        <v>1</v>
      </c>
      <c r="N204" s="211"/>
      <c r="O204" s="212">
        <f>M204+N204</f>
        <v>1</v>
      </c>
      <c r="P204" s="211"/>
      <c r="Q204" s="212">
        <f>O204+P204</f>
        <v>1</v>
      </c>
      <c r="R204" s="211"/>
      <c r="S204" s="212">
        <f>Q204+R204</f>
        <v>1</v>
      </c>
      <c r="T204" s="211"/>
      <c r="U204" s="212">
        <f>S204+T204</f>
        <v>1</v>
      </c>
      <c r="V204" s="211"/>
      <c r="W204" s="212">
        <f>U204+V204</f>
        <v>1</v>
      </c>
      <c r="X204" s="211"/>
      <c r="Y204" s="212">
        <f>W204+X204</f>
        <v>1</v>
      </c>
    </row>
    <row r="205" spans="1:25" ht="27.75" customHeight="1" hidden="1">
      <c r="A205" s="128" t="s">
        <v>13</v>
      </c>
      <c r="B205" s="69" t="s">
        <v>407</v>
      </c>
      <c r="C205" s="127" t="s">
        <v>52</v>
      </c>
      <c r="D205" s="127" t="s">
        <v>46</v>
      </c>
      <c r="E205" s="118" t="s">
        <v>109</v>
      </c>
      <c r="F205" s="127" t="s">
        <v>417</v>
      </c>
      <c r="G205" s="60">
        <v>244.8</v>
      </c>
      <c r="H205" s="60">
        <v>-10</v>
      </c>
      <c r="I205" s="211">
        <f>G205+H205</f>
        <v>234.8</v>
      </c>
      <c r="J205" s="211"/>
      <c r="K205" s="212">
        <f>I205+J205</f>
        <v>234.8</v>
      </c>
      <c r="L205" s="211"/>
      <c r="M205" s="212">
        <f>K205+L205</f>
        <v>234.8</v>
      </c>
      <c r="N205" s="211"/>
      <c r="O205" s="212">
        <f>M205+N205</f>
        <v>234.8</v>
      </c>
      <c r="P205" s="211"/>
      <c r="Q205" s="212">
        <f>O205+P205</f>
        <v>234.8</v>
      </c>
      <c r="R205" s="211"/>
      <c r="S205" s="212">
        <f>Q205+R205</f>
        <v>234.8</v>
      </c>
      <c r="T205" s="211"/>
      <c r="U205" s="212">
        <f>S205+T205</f>
        <v>234.8</v>
      </c>
      <c r="V205" s="211">
        <v>3.4</v>
      </c>
      <c r="W205" s="212">
        <f>U205+V205</f>
        <v>238.20000000000002</v>
      </c>
      <c r="X205" s="211"/>
      <c r="Y205" s="212">
        <f>W205+X205</f>
        <v>238.20000000000002</v>
      </c>
    </row>
    <row r="206" spans="1:25" ht="15.75">
      <c r="A206" s="36" t="s">
        <v>118</v>
      </c>
      <c r="B206" s="69" t="s">
        <v>407</v>
      </c>
      <c r="C206" s="34" t="s">
        <v>52</v>
      </c>
      <c r="D206" s="34" t="s">
        <v>46</v>
      </c>
      <c r="E206" s="42" t="s">
        <v>110</v>
      </c>
      <c r="F206" s="34"/>
      <c r="G206" s="60">
        <f aca="true" t="shared" si="132" ref="G206:X207">G207</f>
        <v>251.665</v>
      </c>
      <c r="H206" s="60">
        <f t="shared" si="132"/>
        <v>16.4</v>
      </c>
      <c r="I206" s="60">
        <f t="shared" si="132"/>
        <v>268.06499999999994</v>
      </c>
      <c r="J206" s="60">
        <f t="shared" si="132"/>
        <v>40.7</v>
      </c>
      <c r="K206" s="88">
        <f t="shared" si="132"/>
        <v>308.76499999999993</v>
      </c>
      <c r="L206" s="60">
        <f t="shared" si="132"/>
        <v>4</v>
      </c>
      <c r="M206" s="88">
        <f t="shared" si="132"/>
        <v>312.76499999999993</v>
      </c>
      <c r="N206" s="60">
        <f t="shared" si="132"/>
        <v>13.7</v>
      </c>
      <c r="O206" s="88">
        <f t="shared" si="132"/>
        <v>326.4649999999999</v>
      </c>
      <c r="P206" s="60">
        <f t="shared" si="132"/>
        <v>0</v>
      </c>
      <c r="Q206" s="88">
        <f t="shared" si="132"/>
        <v>326.4649999999999</v>
      </c>
      <c r="R206" s="60">
        <f t="shared" si="132"/>
        <v>0</v>
      </c>
      <c r="S206" s="88">
        <f t="shared" si="132"/>
        <v>326.4649999999999</v>
      </c>
      <c r="T206" s="60">
        <f t="shared" si="132"/>
        <v>0</v>
      </c>
      <c r="U206" s="88">
        <f t="shared" si="132"/>
        <v>326.4649999999999</v>
      </c>
      <c r="V206" s="60">
        <f t="shared" si="132"/>
        <v>-5.85</v>
      </c>
      <c r="W206" s="88">
        <f>W207</f>
        <v>320.6149999999999</v>
      </c>
      <c r="X206" s="60">
        <f t="shared" si="132"/>
        <v>0</v>
      </c>
      <c r="Y206" s="88">
        <f>Y207</f>
        <v>320.6149999999999</v>
      </c>
    </row>
    <row r="207" spans="1:25" ht="27.75" customHeight="1">
      <c r="A207" s="46" t="s">
        <v>457</v>
      </c>
      <c r="B207" s="69" t="s">
        <v>407</v>
      </c>
      <c r="C207" s="34" t="s">
        <v>52</v>
      </c>
      <c r="D207" s="34" t="s">
        <v>46</v>
      </c>
      <c r="E207" s="42" t="s">
        <v>110</v>
      </c>
      <c r="F207" s="34" t="s">
        <v>458</v>
      </c>
      <c r="G207" s="60">
        <f t="shared" si="132"/>
        <v>251.665</v>
      </c>
      <c r="H207" s="60">
        <f t="shared" si="132"/>
        <v>16.4</v>
      </c>
      <c r="I207" s="60">
        <f t="shared" si="132"/>
        <v>268.06499999999994</v>
      </c>
      <c r="J207" s="60">
        <f t="shared" si="132"/>
        <v>40.7</v>
      </c>
      <c r="K207" s="88">
        <f t="shared" si="132"/>
        <v>308.76499999999993</v>
      </c>
      <c r="L207" s="60">
        <f t="shared" si="132"/>
        <v>4</v>
      </c>
      <c r="M207" s="88">
        <f t="shared" si="132"/>
        <v>312.76499999999993</v>
      </c>
      <c r="N207" s="60">
        <f t="shared" si="132"/>
        <v>13.7</v>
      </c>
      <c r="O207" s="88">
        <f t="shared" si="132"/>
        <v>326.4649999999999</v>
      </c>
      <c r="P207" s="60">
        <f t="shared" si="132"/>
        <v>0</v>
      </c>
      <c r="Q207" s="88">
        <f t="shared" si="132"/>
        <v>326.4649999999999</v>
      </c>
      <c r="R207" s="60">
        <f t="shared" si="132"/>
        <v>0</v>
      </c>
      <c r="S207" s="88">
        <f t="shared" si="132"/>
        <v>326.4649999999999</v>
      </c>
      <c r="T207" s="60">
        <f t="shared" si="132"/>
        <v>0</v>
      </c>
      <c r="U207" s="88">
        <f t="shared" si="132"/>
        <v>326.4649999999999</v>
      </c>
      <c r="V207" s="60">
        <f>V208</f>
        <v>-5.85</v>
      </c>
      <c r="W207" s="88">
        <f>W208</f>
        <v>320.6149999999999</v>
      </c>
      <c r="X207" s="60">
        <f>X208</f>
        <v>0</v>
      </c>
      <c r="Y207" s="88">
        <f>Y208</f>
        <v>320.6149999999999</v>
      </c>
    </row>
    <row r="208" spans="1:25" ht="27.75" customHeight="1">
      <c r="A208" s="33" t="s">
        <v>459</v>
      </c>
      <c r="B208" s="69" t="s">
        <v>407</v>
      </c>
      <c r="C208" s="34" t="s">
        <v>52</v>
      </c>
      <c r="D208" s="34" t="s">
        <v>46</v>
      </c>
      <c r="E208" s="42" t="s">
        <v>110</v>
      </c>
      <c r="F208" s="34" t="s">
        <v>425</v>
      </c>
      <c r="G208" s="60">
        <f aca="true" t="shared" si="133" ref="G208:S208">G209+G210</f>
        <v>251.665</v>
      </c>
      <c r="H208" s="60">
        <f t="shared" si="133"/>
        <v>16.4</v>
      </c>
      <c r="I208" s="60">
        <f t="shared" si="133"/>
        <v>268.06499999999994</v>
      </c>
      <c r="J208" s="60">
        <f t="shared" si="133"/>
        <v>40.7</v>
      </c>
      <c r="K208" s="88">
        <f t="shared" si="133"/>
        <v>308.76499999999993</v>
      </c>
      <c r="L208" s="60">
        <f t="shared" si="133"/>
        <v>4</v>
      </c>
      <c r="M208" s="88">
        <f t="shared" si="133"/>
        <v>312.76499999999993</v>
      </c>
      <c r="N208" s="60">
        <f t="shared" si="133"/>
        <v>13.7</v>
      </c>
      <c r="O208" s="88">
        <f t="shared" si="133"/>
        <v>326.4649999999999</v>
      </c>
      <c r="P208" s="60">
        <f t="shared" si="133"/>
        <v>0</v>
      </c>
      <c r="Q208" s="88">
        <f t="shared" si="133"/>
        <v>326.4649999999999</v>
      </c>
      <c r="R208" s="60">
        <f t="shared" si="133"/>
        <v>0</v>
      </c>
      <c r="S208" s="88">
        <f t="shared" si="133"/>
        <v>326.4649999999999</v>
      </c>
      <c r="T208" s="60">
        <f aca="true" t="shared" si="134" ref="T208:Y208">T209+T210</f>
        <v>0</v>
      </c>
      <c r="U208" s="88">
        <f t="shared" si="134"/>
        <v>326.4649999999999</v>
      </c>
      <c r="V208" s="60">
        <f t="shared" si="134"/>
        <v>-5.85</v>
      </c>
      <c r="W208" s="88">
        <f t="shared" si="134"/>
        <v>320.6149999999999</v>
      </c>
      <c r="X208" s="60">
        <f t="shared" si="134"/>
        <v>0</v>
      </c>
      <c r="Y208" s="88">
        <f t="shared" si="134"/>
        <v>320.6149999999999</v>
      </c>
    </row>
    <row r="209" spans="1:25" ht="25.5" hidden="1">
      <c r="A209" s="128" t="s">
        <v>63</v>
      </c>
      <c r="B209" s="116" t="s">
        <v>407</v>
      </c>
      <c r="C209" s="127" t="s">
        <v>52</v>
      </c>
      <c r="D209" s="127" t="s">
        <v>46</v>
      </c>
      <c r="E209" s="118" t="s">
        <v>110</v>
      </c>
      <c r="F209" s="127" t="s">
        <v>64</v>
      </c>
      <c r="G209" s="60">
        <f>9.93+2.1</f>
        <v>12.03</v>
      </c>
      <c r="H209" s="60"/>
      <c r="I209" s="211">
        <f>G209+H209</f>
        <v>12.03</v>
      </c>
      <c r="J209" s="211"/>
      <c r="K209" s="212">
        <f>I209+J209</f>
        <v>12.03</v>
      </c>
      <c r="L209" s="211"/>
      <c r="M209" s="212">
        <f>K209+L209</f>
        <v>12.03</v>
      </c>
      <c r="N209" s="211"/>
      <c r="O209" s="212">
        <f>M209+N209</f>
        <v>12.03</v>
      </c>
      <c r="P209" s="211"/>
      <c r="Q209" s="212">
        <f>O209+P209</f>
        <v>12.03</v>
      </c>
      <c r="R209" s="211"/>
      <c r="S209" s="212">
        <f>Q209+R209</f>
        <v>12.03</v>
      </c>
      <c r="T209" s="211"/>
      <c r="U209" s="212">
        <f>S209+T209</f>
        <v>12.03</v>
      </c>
      <c r="V209" s="211"/>
      <c r="W209" s="212">
        <f>U209+V209</f>
        <v>12.03</v>
      </c>
      <c r="X209" s="211"/>
      <c r="Y209" s="212">
        <f>W209+X209</f>
        <v>12.03</v>
      </c>
    </row>
    <row r="210" spans="1:25" ht="26.25" customHeight="1" hidden="1">
      <c r="A210" s="128" t="s">
        <v>334</v>
      </c>
      <c r="B210" s="116" t="s">
        <v>407</v>
      </c>
      <c r="C210" s="127" t="s">
        <v>52</v>
      </c>
      <c r="D210" s="127" t="s">
        <v>46</v>
      </c>
      <c r="E210" s="118" t="s">
        <v>110</v>
      </c>
      <c r="F210" s="127" t="s">
        <v>65</v>
      </c>
      <c r="G210" s="60">
        <f>150.195+48.8+18.54+15+1+6.1</f>
        <v>239.635</v>
      </c>
      <c r="H210" s="60">
        <v>16.4</v>
      </c>
      <c r="I210" s="211">
        <f>G210+H210</f>
        <v>256.03499999999997</v>
      </c>
      <c r="J210" s="211">
        <v>40.7</v>
      </c>
      <c r="K210" s="212">
        <f>I210+J210</f>
        <v>296.73499999999996</v>
      </c>
      <c r="L210" s="211">
        <v>4</v>
      </c>
      <c r="M210" s="212">
        <f>K210+L210</f>
        <v>300.73499999999996</v>
      </c>
      <c r="N210" s="211">
        <v>13.7</v>
      </c>
      <c r="O210" s="212">
        <f>M210+N210</f>
        <v>314.43499999999995</v>
      </c>
      <c r="P210" s="211"/>
      <c r="Q210" s="212">
        <f>O210+P210</f>
        <v>314.43499999999995</v>
      </c>
      <c r="R210" s="211"/>
      <c r="S210" s="212">
        <f>Q210+R210</f>
        <v>314.43499999999995</v>
      </c>
      <c r="T210" s="211"/>
      <c r="U210" s="212">
        <f>S210+T210</f>
        <v>314.43499999999995</v>
      </c>
      <c r="V210" s="211">
        <v>-5.85</v>
      </c>
      <c r="W210" s="212">
        <f>U210+V210</f>
        <v>308.5849999999999</v>
      </c>
      <c r="X210" s="211"/>
      <c r="Y210" s="212">
        <f>W210+X210</f>
        <v>308.5849999999999</v>
      </c>
    </row>
    <row r="211" spans="1:25" s="20" customFormat="1" ht="26.25" customHeight="1">
      <c r="A211" s="79" t="s">
        <v>111</v>
      </c>
      <c r="B211" s="77" t="s">
        <v>112</v>
      </c>
      <c r="C211" s="78" t="s">
        <v>52</v>
      </c>
      <c r="D211" s="78" t="s">
        <v>46</v>
      </c>
      <c r="E211" s="97" t="s">
        <v>113</v>
      </c>
      <c r="F211" s="78"/>
      <c r="G211" s="239"/>
      <c r="H211" s="239"/>
      <c r="I211" s="239"/>
      <c r="J211" s="239"/>
      <c r="K211" s="240"/>
      <c r="L211" s="239"/>
      <c r="M211" s="240"/>
      <c r="N211" s="239">
        <f aca="true" t="shared" si="135" ref="N211:Y213">N212</f>
        <v>0</v>
      </c>
      <c r="O211" s="240">
        <f t="shared" si="135"/>
        <v>131.3</v>
      </c>
      <c r="P211" s="240">
        <f t="shared" si="135"/>
        <v>1.121</v>
      </c>
      <c r="Q211" s="240">
        <f t="shared" si="135"/>
        <v>132.421</v>
      </c>
      <c r="R211" s="240">
        <f t="shared" si="135"/>
        <v>0</v>
      </c>
      <c r="S211" s="240">
        <f t="shared" si="135"/>
        <v>132.421</v>
      </c>
      <c r="T211" s="240">
        <f t="shared" si="135"/>
        <v>0</v>
      </c>
      <c r="U211" s="240">
        <f t="shared" si="135"/>
        <v>132.421</v>
      </c>
      <c r="V211" s="240">
        <f t="shared" si="135"/>
        <v>0</v>
      </c>
      <c r="W211" s="240">
        <f t="shared" si="135"/>
        <v>132.421</v>
      </c>
      <c r="X211" s="240">
        <f t="shared" si="135"/>
        <v>0</v>
      </c>
      <c r="Y211" s="240">
        <f t="shared" si="135"/>
        <v>132.421</v>
      </c>
    </row>
    <row r="212" spans="1:25" ht="25.5">
      <c r="A212" s="36" t="s">
        <v>119</v>
      </c>
      <c r="B212" s="69" t="s">
        <v>407</v>
      </c>
      <c r="C212" s="34" t="s">
        <v>52</v>
      </c>
      <c r="D212" s="34" t="s">
        <v>46</v>
      </c>
      <c r="E212" s="42" t="s">
        <v>114</v>
      </c>
      <c r="F212" s="34"/>
      <c r="G212" s="60">
        <f aca="true" t="shared" si="136" ref="G212:M213">G213</f>
        <v>150.3</v>
      </c>
      <c r="H212" s="60">
        <f t="shared" si="136"/>
        <v>-19</v>
      </c>
      <c r="I212" s="60">
        <f t="shared" si="136"/>
        <v>131.3</v>
      </c>
      <c r="J212" s="60">
        <f t="shared" si="136"/>
        <v>0</v>
      </c>
      <c r="K212" s="88">
        <f t="shared" si="136"/>
        <v>131.3</v>
      </c>
      <c r="L212" s="60">
        <f t="shared" si="136"/>
        <v>0</v>
      </c>
      <c r="M212" s="88">
        <f t="shared" si="136"/>
        <v>131.3</v>
      </c>
      <c r="N212" s="60">
        <f t="shared" si="135"/>
        <v>0</v>
      </c>
      <c r="O212" s="88">
        <f t="shared" si="135"/>
        <v>131.3</v>
      </c>
      <c r="P212" s="88">
        <f t="shared" si="135"/>
        <v>1.121</v>
      </c>
      <c r="Q212" s="88">
        <f t="shared" si="135"/>
        <v>132.421</v>
      </c>
      <c r="R212" s="88">
        <f t="shared" si="135"/>
        <v>0</v>
      </c>
      <c r="S212" s="88">
        <f t="shared" si="135"/>
        <v>132.421</v>
      </c>
      <c r="T212" s="88">
        <f t="shared" si="135"/>
        <v>0</v>
      </c>
      <c r="U212" s="88">
        <f t="shared" si="135"/>
        <v>132.421</v>
      </c>
      <c r="V212" s="88">
        <f t="shared" si="135"/>
        <v>0</v>
      </c>
      <c r="W212" s="88">
        <f t="shared" si="135"/>
        <v>132.421</v>
      </c>
      <c r="X212" s="88">
        <f t="shared" si="135"/>
        <v>0</v>
      </c>
      <c r="Y212" s="88">
        <f t="shared" si="135"/>
        <v>132.421</v>
      </c>
    </row>
    <row r="213" spans="1:25" ht="42" customHeight="1">
      <c r="A213" s="114" t="s">
        <v>453</v>
      </c>
      <c r="B213" s="69" t="s">
        <v>407</v>
      </c>
      <c r="C213" s="34" t="s">
        <v>52</v>
      </c>
      <c r="D213" s="34" t="s">
        <v>46</v>
      </c>
      <c r="E213" s="42" t="s">
        <v>114</v>
      </c>
      <c r="F213" s="34" t="s">
        <v>341</v>
      </c>
      <c r="G213" s="60">
        <f t="shared" si="136"/>
        <v>150.3</v>
      </c>
      <c r="H213" s="60">
        <f t="shared" si="136"/>
        <v>-19</v>
      </c>
      <c r="I213" s="60">
        <f t="shared" si="136"/>
        <v>131.3</v>
      </c>
      <c r="J213" s="60">
        <f t="shared" si="136"/>
        <v>0</v>
      </c>
      <c r="K213" s="88">
        <f t="shared" si="136"/>
        <v>131.3</v>
      </c>
      <c r="L213" s="60">
        <f t="shared" si="136"/>
        <v>0</v>
      </c>
      <c r="M213" s="88">
        <f t="shared" si="136"/>
        <v>131.3</v>
      </c>
      <c r="N213" s="60">
        <f t="shared" si="135"/>
        <v>0</v>
      </c>
      <c r="O213" s="88">
        <f t="shared" si="135"/>
        <v>131.3</v>
      </c>
      <c r="P213" s="88">
        <f t="shared" si="135"/>
        <v>1.121</v>
      </c>
      <c r="Q213" s="88">
        <f t="shared" si="135"/>
        <v>132.421</v>
      </c>
      <c r="R213" s="88">
        <f t="shared" si="135"/>
        <v>0</v>
      </c>
      <c r="S213" s="88">
        <f t="shared" si="135"/>
        <v>132.421</v>
      </c>
      <c r="T213" s="88">
        <f t="shared" si="135"/>
        <v>0</v>
      </c>
      <c r="U213" s="88">
        <f t="shared" si="135"/>
        <v>132.421</v>
      </c>
      <c r="V213" s="88">
        <f t="shared" si="135"/>
        <v>0</v>
      </c>
      <c r="W213" s="88">
        <f t="shared" si="135"/>
        <v>132.421</v>
      </c>
      <c r="X213" s="88">
        <f t="shared" si="135"/>
        <v>0</v>
      </c>
      <c r="Y213" s="88">
        <f t="shared" si="135"/>
        <v>132.421</v>
      </c>
    </row>
    <row r="214" spans="1:25" ht="18" customHeight="1">
      <c r="A214" s="36" t="s">
        <v>32</v>
      </c>
      <c r="B214" s="69" t="s">
        <v>407</v>
      </c>
      <c r="C214" s="34" t="s">
        <v>52</v>
      </c>
      <c r="D214" s="34" t="s">
        <v>46</v>
      </c>
      <c r="E214" s="42" t="s">
        <v>114</v>
      </c>
      <c r="F214" s="28" t="s">
        <v>96</v>
      </c>
      <c r="G214" s="60">
        <f aca="true" t="shared" si="137" ref="G214:M214">G215+G217</f>
        <v>150.3</v>
      </c>
      <c r="H214" s="60">
        <f t="shared" si="137"/>
        <v>-19</v>
      </c>
      <c r="I214" s="60">
        <f t="shared" si="137"/>
        <v>131.3</v>
      </c>
      <c r="J214" s="60">
        <f t="shared" si="137"/>
        <v>0</v>
      </c>
      <c r="K214" s="88">
        <f t="shared" si="137"/>
        <v>131.3</v>
      </c>
      <c r="L214" s="60">
        <f t="shared" si="137"/>
        <v>0</v>
      </c>
      <c r="M214" s="88">
        <f t="shared" si="137"/>
        <v>131.3</v>
      </c>
      <c r="N214" s="60">
        <f aca="true" t="shared" si="138" ref="N214:S214">N215+N217+N216</f>
        <v>0</v>
      </c>
      <c r="O214" s="88">
        <f t="shared" si="138"/>
        <v>131.3</v>
      </c>
      <c r="P214" s="88">
        <f t="shared" si="138"/>
        <v>1.121</v>
      </c>
      <c r="Q214" s="88">
        <f t="shared" si="138"/>
        <v>132.421</v>
      </c>
      <c r="R214" s="88">
        <f t="shared" si="138"/>
        <v>0</v>
      </c>
      <c r="S214" s="88">
        <f t="shared" si="138"/>
        <v>132.421</v>
      </c>
      <c r="T214" s="88">
        <f aca="true" t="shared" si="139" ref="T214:Y214">T215+T217+T216</f>
        <v>0</v>
      </c>
      <c r="U214" s="88">
        <f t="shared" si="139"/>
        <v>132.421</v>
      </c>
      <c r="V214" s="88">
        <f t="shared" si="139"/>
        <v>0</v>
      </c>
      <c r="W214" s="88">
        <f t="shared" si="139"/>
        <v>132.421</v>
      </c>
      <c r="X214" s="88">
        <f t="shared" si="139"/>
        <v>0</v>
      </c>
      <c r="Y214" s="88">
        <f t="shared" si="139"/>
        <v>132.421</v>
      </c>
    </row>
    <row r="215" spans="1:25" ht="15.75" hidden="1">
      <c r="A215" s="128" t="s">
        <v>11</v>
      </c>
      <c r="B215" s="116" t="s">
        <v>407</v>
      </c>
      <c r="C215" s="127" t="s">
        <v>52</v>
      </c>
      <c r="D215" s="127" t="s">
        <v>46</v>
      </c>
      <c r="E215" s="118" t="s">
        <v>114</v>
      </c>
      <c r="F215" s="127" t="s">
        <v>80</v>
      </c>
      <c r="G215" s="60">
        <v>115.3</v>
      </c>
      <c r="H215" s="60">
        <v>-14</v>
      </c>
      <c r="I215" s="211">
        <f>G215+H215</f>
        <v>101.3</v>
      </c>
      <c r="J215" s="211"/>
      <c r="K215" s="212">
        <f>I215+J215</f>
        <v>101.3</v>
      </c>
      <c r="L215" s="211"/>
      <c r="M215" s="212">
        <f>K215+L215</f>
        <v>101.3</v>
      </c>
      <c r="N215" s="211"/>
      <c r="O215" s="212">
        <f>M215+N215</f>
        <v>101.3</v>
      </c>
      <c r="P215" s="212">
        <v>1.121</v>
      </c>
      <c r="Q215" s="212">
        <f>O215+P215</f>
        <v>102.42099999999999</v>
      </c>
      <c r="R215" s="212"/>
      <c r="S215" s="212">
        <f>Q215+R215</f>
        <v>102.42099999999999</v>
      </c>
      <c r="T215" s="212"/>
      <c r="U215" s="212">
        <f>S215+T215</f>
        <v>102.42099999999999</v>
      </c>
      <c r="V215" s="212"/>
      <c r="W215" s="212">
        <f>U215+V215</f>
        <v>102.42099999999999</v>
      </c>
      <c r="X215" s="212"/>
      <c r="Y215" s="212">
        <f>W215+X215</f>
        <v>102.42099999999999</v>
      </c>
    </row>
    <row r="216" spans="1:25" ht="29.25" customHeight="1" hidden="1">
      <c r="A216" s="128" t="s">
        <v>335</v>
      </c>
      <c r="B216" s="116" t="s">
        <v>340</v>
      </c>
      <c r="C216" s="127" t="s">
        <v>52</v>
      </c>
      <c r="D216" s="127" t="s">
        <v>46</v>
      </c>
      <c r="E216" s="118" t="s">
        <v>114</v>
      </c>
      <c r="F216" s="127" t="s">
        <v>81</v>
      </c>
      <c r="G216" s="60"/>
      <c r="H216" s="60"/>
      <c r="I216" s="211">
        <f>G216+H216</f>
        <v>0</v>
      </c>
      <c r="J216" s="211"/>
      <c r="K216" s="212">
        <f>I216+J216</f>
        <v>0</v>
      </c>
      <c r="L216" s="211"/>
      <c r="M216" s="212">
        <f>K216+L216</f>
        <v>0</v>
      </c>
      <c r="N216" s="211"/>
      <c r="O216" s="212">
        <f>M216+N216</f>
        <v>0</v>
      </c>
      <c r="P216" s="211"/>
      <c r="Q216" s="212">
        <f>O216+P216</f>
        <v>0</v>
      </c>
      <c r="R216" s="211"/>
      <c r="S216" s="212">
        <f>Q216+R216</f>
        <v>0</v>
      </c>
      <c r="T216" s="211"/>
      <c r="U216" s="212">
        <f>S216+T216</f>
        <v>0</v>
      </c>
      <c r="V216" s="211"/>
      <c r="W216" s="212">
        <f>U216+V216</f>
        <v>0</v>
      </c>
      <c r="X216" s="211"/>
      <c r="Y216" s="212">
        <f>W216+X216</f>
        <v>0</v>
      </c>
    </row>
    <row r="217" spans="1:25" ht="29.25" customHeight="1" hidden="1">
      <c r="A217" s="128" t="s">
        <v>13</v>
      </c>
      <c r="B217" s="116" t="s">
        <v>407</v>
      </c>
      <c r="C217" s="127" t="s">
        <v>52</v>
      </c>
      <c r="D217" s="127" t="s">
        <v>46</v>
      </c>
      <c r="E217" s="118" t="s">
        <v>114</v>
      </c>
      <c r="F217" s="127" t="s">
        <v>417</v>
      </c>
      <c r="G217" s="60">
        <v>35</v>
      </c>
      <c r="H217" s="60">
        <v>-5</v>
      </c>
      <c r="I217" s="211">
        <f>G217+H217</f>
        <v>30</v>
      </c>
      <c r="J217" s="211"/>
      <c r="K217" s="212">
        <f>I217+J217</f>
        <v>30</v>
      </c>
      <c r="L217" s="211"/>
      <c r="M217" s="212">
        <f>K217+L217</f>
        <v>30</v>
      </c>
      <c r="N217" s="211"/>
      <c r="O217" s="212">
        <f>M217+N217</f>
        <v>30</v>
      </c>
      <c r="P217" s="211"/>
      <c r="Q217" s="212">
        <f>O217+P217</f>
        <v>30</v>
      </c>
      <c r="R217" s="211"/>
      <c r="S217" s="212">
        <f>Q217+R217</f>
        <v>30</v>
      </c>
      <c r="T217" s="211"/>
      <c r="U217" s="212">
        <f>S217+T217</f>
        <v>30</v>
      </c>
      <c r="V217" s="211"/>
      <c r="W217" s="212">
        <f>U217+V217</f>
        <v>30</v>
      </c>
      <c r="X217" s="211"/>
      <c r="Y217" s="212">
        <f>W217+X217</f>
        <v>30</v>
      </c>
    </row>
    <row r="218" spans="1:25" s="95" customFormat="1" ht="27" customHeight="1">
      <c r="A218" s="154" t="s">
        <v>437</v>
      </c>
      <c r="B218" s="106" t="s">
        <v>407</v>
      </c>
      <c r="C218" s="92" t="s">
        <v>52</v>
      </c>
      <c r="D218" s="92" t="s">
        <v>46</v>
      </c>
      <c r="E218" s="155" t="s">
        <v>380</v>
      </c>
      <c r="F218" s="137"/>
      <c r="G218" s="140">
        <f aca="true" t="shared" si="140" ref="G218:X221">G219</f>
        <v>40</v>
      </c>
      <c r="H218" s="140">
        <f t="shared" si="140"/>
        <v>0</v>
      </c>
      <c r="I218" s="140">
        <f t="shared" si="140"/>
        <v>40</v>
      </c>
      <c r="J218" s="140">
        <f t="shared" si="140"/>
        <v>0</v>
      </c>
      <c r="K218" s="51">
        <f t="shared" si="140"/>
        <v>40</v>
      </c>
      <c r="L218" s="140">
        <f t="shared" si="140"/>
        <v>0</v>
      </c>
      <c r="M218" s="51">
        <f t="shared" si="140"/>
        <v>40</v>
      </c>
      <c r="N218" s="140">
        <f t="shared" si="140"/>
        <v>0</v>
      </c>
      <c r="O218" s="51">
        <f t="shared" si="140"/>
        <v>40</v>
      </c>
      <c r="P218" s="140">
        <f t="shared" si="140"/>
        <v>0</v>
      </c>
      <c r="Q218" s="51">
        <f t="shared" si="140"/>
        <v>40</v>
      </c>
      <c r="R218" s="140">
        <f t="shared" si="140"/>
        <v>0</v>
      </c>
      <c r="S218" s="51">
        <f t="shared" si="140"/>
        <v>40</v>
      </c>
      <c r="T218" s="140">
        <f t="shared" si="140"/>
        <v>0</v>
      </c>
      <c r="U218" s="51">
        <f t="shared" si="140"/>
        <v>40</v>
      </c>
      <c r="V218" s="140">
        <f t="shared" si="140"/>
        <v>0</v>
      </c>
      <c r="W218" s="51">
        <f t="shared" si="140"/>
        <v>40</v>
      </c>
      <c r="X218" s="140">
        <f t="shared" si="140"/>
        <v>0</v>
      </c>
      <c r="Y218" s="51">
        <f>Y219</f>
        <v>40</v>
      </c>
    </row>
    <row r="219" spans="1:25" s="6" customFormat="1" ht="15" customHeight="1">
      <c r="A219" s="156" t="s">
        <v>31</v>
      </c>
      <c r="B219" s="69" t="s">
        <v>407</v>
      </c>
      <c r="C219" s="78" t="s">
        <v>82</v>
      </c>
      <c r="D219" s="78" t="s">
        <v>46</v>
      </c>
      <c r="E219" s="81" t="s">
        <v>391</v>
      </c>
      <c r="F219" s="83"/>
      <c r="G219" s="82">
        <f t="shared" si="140"/>
        <v>40</v>
      </c>
      <c r="H219" s="82">
        <f t="shared" si="140"/>
        <v>0</v>
      </c>
      <c r="I219" s="82">
        <f t="shared" si="140"/>
        <v>40</v>
      </c>
      <c r="J219" s="82">
        <f t="shared" si="140"/>
        <v>0</v>
      </c>
      <c r="K219" s="213">
        <f t="shared" si="140"/>
        <v>40</v>
      </c>
      <c r="L219" s="82">
        <f t="shared" si="140"/>
        <v>0</v>
      </c>
      <c r="M219" s="213">
        <f t="shared" si="140"/>
        <v>40</v>
      </c>
      <c r="N219" s="82">
        <f t="shared" si="140"/>
        <v>0</v>
      </c>
      <c r="O219" s="213">
        <f t="shared" si="140"/>
        <v>40</v>
      </c>
      <c r="P219" s="82">
        <f t="shared" si="140"/>
        <v>0</v>
      </c>
      <c r="Q219" s="213">
        <f t="shared" si="140"/>
        <v>40</v>
      </c>
      <c r="R219" s="82">
        <f t="shared" si="140"/>
        <v>0</v>
      </c>
      <c r="S219" s="213">
        <f t="shared" si="140"/>
        <v>40</v>
      </c>
      <c r="T219" s="82">
        <f t="shared" si="140"/>
        <v>0</v>
      </c>
      <c r="U219" s="213">
        <f t="shared" si="140"/>
        <v>40</v>
      </c>
      <c r="V219" s="82">
        <f aca="true" t="shared" si="141" ref="V219:X221">V220</f>
        <v>0</v>
      </c>
      <c r="W219" s="213">
        <f t="shared" si="141"/>
        <v>40</v>
      </c>
      <c r="X219" s="82">
        <f t="shared" si="141"/>
        <v>0</v>
      </c>
      <c r="Y219" s="213">
        <f>Y220</f>
        <v>40</v>
      </c>
    </row>
    <row r="220" spans="1:25" s="6" customFormat="1" ht="28.5" customHeight="1">
      <c r="A220" s="46" t="s">
        <v>457</v>
      </c>
      <c r="B220" s="69" t="s">
        <v>407</v>
      </c>
      <c r="C220" s="34" t="s">
        <v>52</v>
      </c>
      <c r="D220" s="34" t="s">
        <v>46</v>
      </c>
      <c r="E220" s="42" t="s">
        <v>391</v>
      </c>
      <c r="F220" s="28" t="s">
        <v>458</v>
      </c>
      <c r="G220" s="82">
        <f t="shared" si="140"/>
        <v>40</v>
      </c>
      <c r="H220" s="82">
        <f t="shared" si="140"/>
        <v>0</v>
      </c>
      <c r="I220" s="173">
        <f t="shared" si="140"/>
        <v>40</v>
      </c>
      <c r="J220" s="82">
        <f t="shared" si="140"/>
        <v>0</v>
      </c>
      <c r="K220" s="52">
        <f t="shared" si="140"/>
        <v>40</v>
      </c>
      <c r="L220" s="82">
        <f t="shared" si="140"/>
        <v>0</v>
      </c>
      <c r="M220" s="52">
        <f t="shared" si="140"/>
        <v>40</v>
      </c>
      <c r="N220" s="82">
        <f t="shared" si="140"/>
        <v>0</v>
      </c>
      <c r="O220" s="52">
        <f t="shared" si="140"/>
        <v>40</v>
      </c>
      <c r="P220" s="82">
        <f t="shared" si="140"/>
        <v>0</v>
      </c>
      <c r="Q220" s="52">
        <f t="shared" si="140"/>
        <v>40</v>
      </c>
      <c r="R220" s="82">
        <f t="shared" si="140"/>
        <v>0</v>
      </c>
      <c r="S220" s="52">
        <f t="shared" si="140"/>
        <v>40</v>
      </c>
      <c r="T220" s="82">
        <f t="shared" si="140"/>
        <v>0</v>
      </c>
      <c r="U220" s="52">
        <f t="shared" si="140"/>
        <v>40</v>
      </c>
      <c r="V220" s="82">
        <f t="shared" si="141"/>
        <v>0</v>
      </c>
      <c r="W220" s="52">
        <f t="shared" si="141"/>
        <v>40</v>
      </c>
      <c r="X220" s="82">
        <f t="shared" si="141"/>
        <v>0</v>
      </c>
      <c r="Y220" s="52">
        <f>Y221</f>
        <v>40</v>
      </c>
    </row>
    <row r="221" spans="1:25" s="6" customFormat="1" ht="27.75" customHeight="1">
      <c r="A221" s="33" t="s">
        <v>459</v>
      </c>
      <c r="B221" s="69" t="s">
        <v>407</v>
      </c>
      <c r="C221" s="34" t="s">
        <v>52</v>
      </c>
      <c r="D221" s="34" t="s">
        <v>46</v>
      </c>
      <c r="E221" s="42" t="s">
        <v>391</v>
      </c>
      <c r="F221" s="28" t="s">
        <v>425</v>
      </c>
      <c r="G221" s="82">
        <f t="shared" si="140"/>
        <v>40</v>
      </c>
      <c r="H221" s="82">
        <f t="shared" si="140"/>
        <v>0</v>
      </c>
      <c r="I221" s="173">
        <f t="shared" si="140"/>
        <v>40</v>
      </c>
      <c r="J221" s="82">
        <f t="shared" si="140"/>
        <v>0</v>
      </c>
      <c r="K221" s="52">
        <f t="shared" si="140"/>
        <v>40</v>
      </c>
      <c r="L221" s="82">
        <f t="shared" si="140"/>
        <v>0</v>
      </c>
      <c r="M221" s="52">
        <f t="shared" si="140"/>
        <v>40</v>
      </c>
      <c r="N221" s="82">
        <f t="shared" si="140"/>
        <v>0</v>
      </c>
      <c r="O221" s="52">
        <f t="shared" si="140"/>
        <v>40</v>
      </c>
      <c r="P221" s="82">
        <f t="shared" si="140"/>
        <v>0</v>
      </c>
      <c r="Q221" s="52">
        <f t="shared" si="140"/>
        <v>40</v>
      </c>
      <c r="R221" s="82">
        <f t="shared" si="140"/>
        <v>0</v>
      </c>
      <c r="S221" s="52">
        <f t="shared" si="140"/>
        <v>40</v>
      </c>
      <c r="T221" s="82">
        <f t="shared" si="140"/>
        <v>0</v>
      </c>
      <c r="U221" s="52">
        <f t="shared" si="140"/>
        <v>40</v>
      </c>
      <c r="V221" s="82">
        <f t="shared" si="141"/>
        <v>0</v>
      </c>
      <c r="W221" s="52">
        <f t="shared" si="141"/>
        <v>40</v>
      </c>
      <c r="X221" s="82">
        <f t="shared" si="141"/>
        <v>0</v>
      </c>
      <c r="Y221" s="52">
        <f>Y222</f>
        <v>40</v>
      </c>
    </row>
    <row r="222" spans="1:25" ht="26.25" customHeight="1" hidden="1">
      <c r="A222" s="128" t="s">
        <v>334</v>
      </c>
      <c r="B222" s="69" t="s">
        <v>407</v>
      </c>
      <c r="C222" s="127" t="s">
        <v>52</v>
      </c>
      <c r="D222" s="127" t="s">
        <v>46</v>
      </c>
      <c r="E222" s="118" t="s">
        <v>391</v>
      </c>
      <c r="F222" s="127" t="s">
        <v>65</v>
      </c>
      <c r="G222" s="60">
        <v>40</v>
      </c>
      <c r="H222" s="60"/>
      <c r="I222" s="60">
        <f>G222+H222</f>
        <v>40</v>
      </c>
      <c r="J222" s="60"/>
      <c r="K222" s="88">
        <f>I222+J222</f>
        <v>40</v>
      </c>
      <c r="L222" s="60"/>
      <c r="M222" s="88">
        <f>K222+L222</f>
        <v>40</v>
      </c>
      <c r="N222" s="60"/>
      <c r="O222" s="88">
        <f>M222+N222</f>
        <v>40</v>
      </c>
      <c r="P222" s="60"/>
      <c r="Q222" s="88">
        <f>O222+P222</f>
        <v>40</v>
      </c>
      <c r="R222" s="60"/>
      <c r="S222" s="88">
        <f>Q222+R222</f>
        <v>40</v>
      </c>
      <c r="T222" s="60"/>
      <c r="U222" s="88">
        <f>S222+T222</f>
        <v>40</v>
      </c>
      <c r="V222" s="60"/>
      <c r="W222" s="88">
        <f>U222+V222</f>
        <v>40</v>
      </c>
      <c r="X222" s="60"/>
      <c r="Y222" s="88">
        <f>W222+X222</f>
        <v>40</v>
      </c>
    </row>
    <row r="223" spans="1:25" ht="14.25" customHeight="1">
      <c r="A223" s="40" t="s">
        <v>86</v>
      </c>
      <c r="B223" s="68" t="s">
        <v>407</v>
      </c>
      <c r="C223" s="43" t="s">
        <v>87</v>
      </c>
      <c r="D223" s="43"/>
      <c r="E223" s="42"/>
      <c r="F223" s="43"/>
      <c r="G223" s="66">
        <f aca="true" t="shared" si="142" ref="G223:X226">G224</f>
        <v>43.2</v>
      </c>
      <c r="H223" s="66">
        <f t="shared" si="142"/>
        <v>0</v>
      </c>
      <c r="I223" s="66">
        <f t="shared" si="142"/>
        <v>43.2</v>
      </c>
      <c r="J223" s="66">
        <f t="shared" si="142"/>
        <v>0</v>
      </c>
      <c r="K223" s="50">
        <f t="shared" si="142"/>
        <v>43.2</v>
      </c>
      <c r="L223" s="66">
        <f t="shared" si="142"/>
        <v>0</v>
      </c>
      <c r="M223" s="50">
        <f t="shared" si="142"/>
        <v>43.2</v>
      </c>
      <c r="N223" s="66">
        <f t="shared" si="142"/>
        <v>0</v>
      </c>
      <c r="O223" s="50">
        <f t="shared" si="142"/>
        <v>43.2</v>
      </c>
      <c r="P223" s="66">
        <f t="shared" si="142"/>
        <v>0</v>
      </c>
      <c r="Q223" s="50">
        <f t="shared" si="142"/>
        <v>43.2</v>
      </c>
      <c r="R223" s="66">
        <f t="shared" si="142"/>
        <v>29.28</v>
      </c>
      <c r="S223" s="50">
        <f t="shared" si="142"/>
        <v>72.48</v>
      </c>
      <c r="T223" s="66">
        <f t="shared" si="142"/>
        <v>0</v>
      </c>
      <c r="U223" s="50">
        <f t="shared" si="142"/>
        <v>72.48</v>
      </c>
      <c r="V223" s="66">
        <f t="shared" si="142"/>
        <v>0</v>
      </c>
      <c r="W223" s="50">
        <f t="shared" si="142"/>
        <v>72.48</v>
      </c>
      <c r="X223" s="66">
        <f t="shared" si="142"/>
        <v>0</v>
      </c>
      <c r="Y223" s="50">
        <f>Y224</f>
        <v>72.48</v>
      </c>
    </row>
    <row r="224" spans="1:25" s="19" customFormat="1" ht="12.75" customHeight="1">
      <c r="A224" s="157" t="s">
        <v>88</v>
      </c>
      <c r="B224" s="68" t="s">
        <v>407</v>
      </c>
      <c r="C224" s="64" t="s">
        <v>87</v>
      </c>
      <c r="D224" s="64" t="s">
        <v>46</v>
      </c>
      <c r="E224" s="119"/>
      <c r="F224" s="64"/>
      <c r="G224" s="66">
        <f t="shared" si="142"/>
        <v>43.2</v>
      </c>
      <c r="H224" s="66">
        <f t="shared" si="142"/>
        <v>0</v>
      </c>
      <c r="I224" s="66">
        <f t="shared" si="142"/>
        <v>43.2</v>
      </c>
      <c r="J224" s="66">
        <f t="shared" si="142"/>
        <v>0</v>
      </c>
      <c r="K224" s="50">
        <f t="shared" si="142"/>
        <v>43.2</v>
      </c>
      <c r="L224" s="66">
        <f t="shared" si="142"/>
        <v>0</v>
      </c>
      <c r="M224" s="50">
        <f t="shared" si="142"/>
        <v>43.2</v>
      </c>
      <c r="N224" s="66">
        <f t="shared" si="142"/>
        <v>0</v>
      </c>
      <c r="O224" s="50">
        <f t="shared" si="142"/>
        <v>43.2</v>
      </c>
      <c r="P224" s="66">
        <f t="shared" si="142"/>
        <v>0</v>
      </c>
      <c r="Q224" s="50">
        <f t="shared" si="142"/>
        <v>43.2</v>
      </c>
      <c r="R224" s="66">
        <f t="shared" si="142"/>
        <v>29.28</v>
      </c>
      <c r="S224" s="50">
        <f t="shared" si="142"/>
        <v>72.48</v>
      </c>
      <c r="T224" s="66">
        <f t="shared" si="142"/>
        <v>0</v>
      </c>
      <c r="U224" s="50">
        <f t="shared" si="142"/>
        <v>72.48</v>
      </c>
      <c r="V224" s="66">
        <f aca="true" t="shared" si="143" ref="V224:X226">V225</f>
        <v>0</v>
      </c>
      <c r="W224" s="50">
        <f t="shared" si="143"/>
        <v>72.48</v>
      </c>
      <c r="X224" s="66">
        <f t="shared" si="143"/>
        <v>0</v>
      </c>
      <c r="Y224" s="50">
        <f>Y225</f>
        <v>72.48</v>
      </c>
    </row>
    <row r="225" spans="1:25" s="95" customFormat="1" ht="29.25" customHeight="1">
      <c r="A225" s="158" t="s">
        <v>437</v>
      </c>
      <c r="B225" s="106" t="s">
        <v>407</v>
      </c>
      <c r="C225" s="92" t="s">
        <v>87</v>
      </c>
      <c r="D225" s="92" t="s">
        <v>46</v>
      </c>
      <c r="E225" s="108" t="s">
        <v>380</v>
      </c>
      <c r="F225" s="92"/>
      <c r="G225" s="140">
        <f t="shared" si="142"/>
        <v>43.2</v>
      </c>
      <c r="H225" s="140">
        <f t="shared" si="142"/>
        <v>0</v>
      </c>
      <c r="I225" s="140">
        <f t="shared" si="142"/>
        <v>43.2</v>
      </c>
      <c r="J225" s="140">
        <f t="shared" si="142"/>
        <v>0</v>
      </c>
      <c r="K225" s="51">
        <f t="shared" si="142"/>
        <v>43.2</v>
      </c>
      <c r="L225" s="140">
        <f t="shared" si="142"/>
        <v>0</v>
      </c>
      <c r="M225" s="51">
        <f t="shared" si="142"/>
        <v>43.2</v>
      </c>
      <c r="N225" s="140">
        <f t="shared" si="142"/>
        <v>0</v>
      </c>
      <c r="O225" s="51">
        <f t="shared" si="142"/>
        <v>43.2</v>
      </c>
      <c r="P225" s="140">
        <f t="shared" si="142"/>
        <v>0</v>
      </c>
      <c r="Q225" s="51">
        <f t="shared" si="142"/>
        <v>43.2</v>
      </c>
      <c r="R225" s="140">
        <f t="shared" si="142"/>
        <v>29.28</v>
      </c>
      <c r="S225" s="51">
        <f t="shared" si="142"/>
        <v>72.48</v>
      </c>
      <c r="T225" s="140">
        <f t="shared" si="142"/>
        <v>0</v>
      </c>
      <c r="U225" s="51">
        <f t="shared" si="142"/>
        <v>72.48</v>
      </c>
      <c r="V225" s="140">
        <f t="shared" si="143"/>
        <v>0</v>
      </c>
      <c r="W225" s="51">
        <f t="shared" si="143"/>
        <v>72.48</v>
      </c>
      <c r="X225" s="140">
        <f t="shared" si="143"/>
        <v>0</v>
      </c>
      <c r="Y225" s="51">
        <f>Y226</f>
        <v>72.48</v>
      </c>
    </row>
    <row r="226" spans="1:25" s="6" customFormat="1" ht="15.75" customHeight="1">
      <c r="A226" s="132" t="s">
        <v>89</v>
      </c>
      <c r="B226" s="69" t="s">
        <v>407</v>
      </c>
      <c r="C226" s="78" t="s">
        <v>87</v>
      </c>
      <c r="D226" s="78" t="s">
        <v>46</v>
      </c>
      <c r="E226" s="81" t="s">
        <v>398</v>
      </c>
      <c r="F226" s="78"/>
      <c r="G226" s="82">
        <f t="shared" si="142"/>
        <v>43.2</v>
      </c>
      <c r="H226" s="82">
        <f t="shared" si="142"/>
        <v>0</v>
      </c>
      <c r="I226" s="82">
        <f t="shared" si="142"/>
        <v>43.2</v>
      </c>
      <c r="J226" s="82">
        <f t="shared" si="142"/>
        <v>0</v>
      </c>
      <c r="K226" s="213">
        <f t="shared" si="142"/>
        <v>43.2</v>
      </c>
      <c r="L226" s="82">
        <f t="shared" si="142"/>
        <v>0</v>
      </c>
      <c r="M226" s="213">
        <f t="shared" si="142"/>
        <v>43.2</v>
      </c>
      <c r="N226" s="82">
        <f t="shared" si="142"/>
        <v>0</v>
      </c>
      <c r="O226" s="213">
        <f t="shared" si="142"/>
        <v>43.2</v>
      </c>
      <c r="P226" s="82">
        <f t="shared" si="142"/>
        <v>0</v>
      </c>
      <c r="Q226" s="213">
        <f t="shared" si="142"/>
        <v>43.2</v>
      </c>
      <c r="R226" s="82">
        <f t="shared" si="142"/>
        <v>29.28</v>
      </c>
      <c r="S226" s="213">
        <f t="shared" si="142"/>
        <v>72.48</v>
      </c>
      <c r="T226" s="82">
        <f t="shared" si="142"/>
        <v>0</v>
      </c>
      <c r="U226" s="213">
        <f t="shared" si="142"/>
        <v>72.48</v>
      </c>
      <c r="V226" s="82">
        <f t="shared" si="143"/>
        <v>0</v>
      </c>
      <c r="W226" s="213">
        <f t="shared" si="143"/>
        <v>72.48</v>
      </c>
      <c r="X226" s="82">
        <f t="shared" si="143"/>
        <v>0</v>
      </c>
      <c r="Y226" s="213">
        <f>Y227</f>
        <v>72.48</v>
      </c>
    </row>
    <row r="227" spans="1:25" ht="15.75" customHeight="1">
      <c r="A227" s="159" t="s">
        <v>18</v>
      </c>
      <c r="B227" s="69" t="s">
        <v>407</v>
      </c>
      <c r="C227" s="34" t="s">
        <v>87</v>
      </c>
      <c r="D227" s="34" t="s">
        <v>46</v>
      </c>
      <c r="E227" s="42" t="s">
        <v>398</v>
      </c>
      <c r="F227" s="34" t="s">
        <v>19</v>
      </c>
      <c r="G227" s="60">
        <f aca="true" t="shared" si="144" ref="G227:S227">G229</f>
        <v>43.2</v>
      </c>
      <c r="H227" s="60">
        <f t="shared" si="144"/>
        <v>0</v>
      </c>
      <c r="I227" s="60">
        <f t="shared" si="144"/>
        <v>43.2</v>
      </c>
      <c r="J227" s="60">
        <f t="shared" si="144"/>
        <v>0</v>
      </c>
      <c r="K227" s="88">
        <f t="shared" si="144"/>
        <v>43.2</v>
      </c>
      <c r="L227" s="60">
        <f t="shared" si="144"/>
        <v>0</v>
      </c>
      <c r="M227" s="88">
        <f t="shared" si="144"/>
        <v>43.2</v>
      </c>
      <c r="N227" s="60">
        <f t="shared" si="144"/>
        <v>0</v>
      </c>
      <c r="O227" s="88">
        <f t="shared" si="144"/>
        <v>43.2</v>
      </c>
      <c r="P227" s="60">
        <f t="shared" si="144"/>
        <v>0</v>
      </c>
      <c r="Q227" s="88">
        <f t="shared" si="144"/>
        <v>43.2</v>
      </c>
      <c r="R227" s="60">
        <f t="shared" si="144"/>
        <v>29.28</v>
      </c>
      <c r="S227" s="88">
        <f t="shared" si="144"/>
        <v>72.48</v>
      </c>
      <c r="T227" s="60">
        <f aca="true" t="shared" si="145" ref="T227:Y227">T229</f>
        <v>0</v>
      </c>
      <c r="U227" s="88">
        <f t="shared" si="145"/>
        <v>72.48</v>
      </c>
      <c r="V227" s="60">
        <f t="shared" si="145"/>
        <v>0</v>
      </c>
      <c r="W227" s="88">
        <f t="shared" si="145"/>
        <v>72.48</v>
      </c>
      <c r="X227" s="60">
        <f t="shared" si="145"/>
        <v>0</v>
      </c>
      <c r="Y227" s="88">
        <f t="shared" si="145"/>
        <v>72.48</v>
      </c>
    </row>
    <row r="228" spans="1:25" ht="15.75" customHeight="1">
      <c r="A228" s="159" t="s">
        <v>37</v>
      </c>
      <c r="B228" s="69" t="s">
        <v>407</v>
      </c>
      <c r="C228" s="34" t="s">
        <v>87</v>
      </c>
      <c r="D228" s="34" t="s">
        <v>46</v>
      </c>
      <c r="E228" s="42" t="s">
        <v>398</v>
      </c>
      <c r="F228" s="34" t="s">
        <v>340</v>
      </c>
      <c r="G228" s="60">
        <f aca="true" t="shared" si="146" ref="G228:Y228">G229</f>
        <v>43.2</v>
      </c>
      <c r="H228" s="60">
        <f t="shared" si="146"/>
        <v>0</v>
      </c>
      <c r="I228" s="60">
        <f t="shared" si="146"/>
        <v>43.2</v>
      </c>
      <c r="J228" s="60">
        <f t="shared" si="146"/>
        <v>0</v>
      </c>
      <c r="K228" s="88">
        <f t="shared" si="146"/>
        <v>43.2</v>
      </c>
      <c r="L228" s="60">
        <f t="shared" si="146"/>
        <v>0</v>
      </c>
      <c r="M228" s="88">
        <f t="shared" si="146"/>
        <v>43.2</v>
      </c>
      <c r="N228" s="60">
        <f t="shared" si="146"/>
        <v>0</v>
      </c>
      <c r="O228" s="88">
        <f t="shared" si="146"/>
        <v>43.2</v>
      </c>
      <c r="P228" s="60">
        <f t="shared" si="146"/>
        <v>0</v>
      </c>
      <c r="Q228" s="88">
        <f t="shared" si="146"/>
        <v>43.2</v>
      </c>
      <c r="R228" s="60">
        <f t="shared" si="146"/>
        <v>29.28</v>
      </c>
      <c r="S228" s="88">
        <f t="shared" si="146"/>
        <v>72.48</v>
      </c>
      <c r="T228" s="60">
        <f t="shared" si="146"/>
        <v>0</v>
      </c>
      <c r="U228" s="88">
        <f t="shared" si="146"/>
        <v>72.48</v>
      </c>
      <c r="V228" s="60">
        <f t="shared" si="146"/>
        <v>0</v>
      </c>
      <c r="W228" s="88">
        <f t="shared" si="146"/>
        <v>72.48</v>
      </c>
      <c r="X228" s="60">
        <f t="shared" si="146"/>
        <v>0</v>
      </c>
      <c r="Y228" s="88">
        <f t="shared" si="146"/>
        <v>72.48</v>
      </c>
    </row>
    <row r="229" spans="1:25" ht="13.5" customHeight="1" hidden="1">
      <c r="A229" s="160" t="s">
        <v>336</v>
      </c>
      <c r="B229" s="69" t="s">
        <v>407</v>
      </c>
      <c r="C229" s="127" t="s">
        <v>87</v>
      </c>
      <c r="D229" s="127" t="s">
        <v>46</v>
      </c>
      <c r="E229" s="118" t="s">
        <v>398</v>
      </c>
      <c r="F229" s="127" t="s">
        <v>90</v>
      </c>
      <c r="G229" s="76">
        <v>43.2</v>
      </c>
      <c r="H229" s="76"/>
      <c r="I229" s="76">
        <f>G229+H229</f>
        <v>43.2</v>
      </c>
      <c r="J229" s="76"/>
      <c r="K229" s="214">
        <f>I229+J229</f>
        <v>43.2</v>
      </c>
      <c r="L229" s="76"/>
      <c r="M229" s="214">
        <f>K229+L229</f>
        <v>43.2</v>
      </c>
      <c r="N229" s="76"/>
      <c r="O229" s="214">
        <f>M229+N229</f>
        <v>43.2</v>
      </c>
      <c r="P229" s="76"/>
      <c r="Q229" s="214">
        <f>O229+P229</f>
        <v>43.2</v>
      </c>
      <c r="R229" s="76">
        <v>29.28</v>
      </c>
      <c r="S229" s="214">
        <f>Q229+R229</f>
        <v>72.48</v>
      </c>
      <c r="T229" s="76"/>
      <c r="U229" s="214">
        <f>S229+T229</f>
        <v>72.48</v>
      </c>
      <c r="V229" s="76"/>
      <c r="W229" s="214">
        <f>U229+V229</f>
        <v>72.48</v>
      </c>
      <c r="X229" s="76"/>
      <c r="Y229" s="214">
        <f>W229+X229</f>
        <v>72.48</v>
      </c>
    </row>
    <row r="230" spans="1:25" s="19" customFormat="1" ht="14.25" customHeight="1">
      <c r="A230" s="38" t="s">
        <v>83</v>
      </c>
      <c r="B230" s="68" t="s">
        <v>407</v>
      </c>
      <c r="C230" s="43" t="s">
        <v>85</v>
      </c>
      <c r="D230" s="34"/>
      <c r="E230" s="42"/>
      <c r="F230" s="34"/>
      <c r="G230" s="62">
        <f aca="true" t="shared" si="147" ref="G230:X231">G231</f>
        <v>318.75</v>
      </c>
      <c r="H230" s="62">
        <f t="shared" si="147"/>
        <v>0</v>
      </c>
      <c r="I230" s="62">
        <f t="shared" si="147"/>
        <v>318.75</v>
      </c>
      <c r="J230" s="62">
        <f t="shared" si="147"/>
        <v>0</v>
      </c>
      <c r="K230" s="87">
        <f t="shared" si="147"/>
        <v>318.75</v>
      </c>
      <c r="L230" s="62">
        <f t="shared" si="147"/>
        <v>40</v>
      </c>
      <c r="M230" s="87">
        <f t="shared" si="147"/>
        <v>358.75</v>
      </c>
      <c r="N230" s="62">
        <f t="shared" si="147"/>
        <v>20</v>
      </c>
      <c r="O230" s="87">
        <f t="shared" si="147"/>
        <v>378.75</v>
      </c>
      <c r="P230" s="62">
        <f t="shared" si="147"/>
        <v>0</v>
      </c>
      <c r="Q230" s="87">
        <f t="shared" si="147"/>
        <v>378.75</v>
      </c>
      <c r="R230" s="62">
        <f t="shared" si="147"/>
        <v>0</v>
      </c>
      <c r="S230" s="87">
        <f t="shared" si="147"/>
        <v>378.75</v>
      </c>
      <c r="T230" s="62">
        <f t="shared" si="147"/>
        <v>0</v>
      </c>
      <c r="U230" s="87">
        <f t="shared" si="147"/>
        <v>378.75</v>
      </c>
      <c r="V230" s="62">
        <f t="shared" si="147"/>
        <v>0</v>
      </c>
      <c r="W230" s="87">
        <f>W231</f>
        <v>378.75</v>
      </c>
      <c r="X230" s="62">
        <f t="shared" si="147"/>
        <v>0</v>
      </c>
      <c r="Y230" s="87">
        <f>Y231</f>
        <v>378.75</v>
      </c>
    </row>
    <row r="231" spans="1:25" s="19" customFormat="1" ht="14.25" customHeight="1">
      <c r="A231" s="27" t="s">
        <v>84</v>
      </c>
      <c r="B231" s="68" t="s">
        <v>407</v>
      </c>
      <c r="C231" s="64" t="s">
        <v>85</v>
      </c>
      <c r="D231" s="64" t="s">
        <v>47</v>
      </c>
      <c r="E231" s="119"/>
      <c r="F231" s="64"/>
      <c r="G231" s="66">
        <f t="shared" si="147"/>
        <v>318.75</v>
      </c>
      <c r="H231" s="66">
        <f t="shared" si="147"/>
        <v>0</v>
      </c>
      <c r="I231" s="66">
        <f t="shared" si="147"/>
        <v>318.75</v>
      </c>
      <c r="J231" s="66">
        <f t="shared" si="147"/>
        <v>0</v>
      </c>
      <c r="K231" s="50">
        <f t="shared" si="147"/>
        <v>318.75</v>
      </c>
      <c r="L231" s="66">
        <f t="shared" si="147"/>
        <v>40</v>
      </c>
      <c r="M231" s="50">
        <f t="shared" si="147"/>
        <v>358.75</v>
      </c>
      <c r="N231" s="66">
        <f t="shared" si="147"/>
        <v>20</v>
      </c>
      <c r="O231" s="50">
        <f t="shared" si="147"/>
        <v>378.75</v>
      </c>
      <c r="P231" s="66">
        <f t="shared" si="147"/>
        <v>0</v>
      </c>
      <c r="Q231" s="50">
        <f t="shared" si="147"/>
        <v>378.75</v>
      </c>
      <c r="R231" s="66">
        <f t="shared" si="147"/>
        <v>0</v>
      </c>
      <c r="S231" s="50">
        <f t="shared" si="147"/>
        <v>378.75</v>
      </c>
      <c r="T231" s="66">
        <f t="shared" si="147"/>
        <v>0</v>
      </c>
      <c r="U231" s="50">
        <f t="shared" si="147"/>
        <v>378.75</v>
      </c>
      <c r="V231" s="66">
        <f>V232</f>
        <v>0</v>
      </c>
      <c r="W231" s="50">
        <f>W232</f>
        <v>378.75</v>
      </c>
      <c r="X231" s="66">
        <f>X232</f>
        <v>0</v>
      </c>
      <c r="Y231" s="50">
        <f>Y232</f>
        <v>378.75</v>
      </c>
    </row>
    <row r="232" spans="1:25" s="95" customFormat="1" ht="29.25" customHeight="1">
      <c r="A232" s="161" t="s">
        <v>437</v>
      </c>
      <c r="B232" s="106" t="s">
        <v>407</v>
      </c>
      <c r="C232" s="92" t="s">
        <v>85</v>
      </c>
      <c r="D232" s="92" t="s">
        <v>47</v>
      </c>
      <c r="E232" s="108" t="s">
        <v>380</v>
      </c>
      <c r="F232" s="92"/>
      <c r="G232" s="140">
        <f aca="true" t="shared" si="148" ref="G232:S232">G233+G237</f>
        <v>318.75</v>
      </c>
      <c r="H232" s="140">
        <f t="shared" si="148"/>
        <v>0</v>
      </c>
      <c r="I232" s="140">
        <f t="shared" si="148"/>
        <v>318.75</v>
      </c>
      <c r="J232" s="140">
        <f t="shared" si="148"/>
        <v>0</v>
      </c>
      <c r="K232" s="51">
        <f t="shared" si="148"/>
        <v>318.75</v>
      </c>
      <c r="L232" s="140">
        <f t="shared" si="148"/>
        <v>40</v>
      </c>
      <c r="M232" s="51">
        <f t="shared" si="148"/>
        <v>358.75</v>
      </c>
      <c r="N232" s="140">
        <f t="shared" si="148"/>
        <v>20</v>
      </c>
      <c r="O232" s="51">
        <f t="shared" si="148"/>
        <v>378.75</v>
      </c>
      <c r="P232" s="140">
        <f t="shared" si="148"/>
        <v>0</v>
      </c>
      <c r="Q232" s="51">
        <f t="shared" si="148"/>
        <v>378.75</v>
      </c>
      <c r="R232" s="140">
        <f t="shared" si="148"/>
        <v>0</v>
      </c>
      <c r="S232" s="51">
        <f t="shared" si="148"/>
        <v>378.75</v>
      </c>
      <c r="T232" s="140">
        <f aca="true" t="shared" si="149" ref="T232:Y232">T233+T237</f>
        <v>0</v>
      </c>
      <c r="U232" s="51">
        <f t="shared" si="149"/>
        <v>378.75</v>
      </c>
      <c r="V232" s="140">
        <f t="shared" si="149"/>
        <v>0</v>
      </c>
      <c r="W232" s="51">
        <f t="shared" si="149"/>
        <v>378.75</v>
      </c>
      <c r="X232" s="140">
        <f t="shared" si="149"/>
        <v>0</v>
      </c>
      <c r="Y232" s="51">
        <f t="shared" si="149"/>
        <v>378.75</v>
      </c>
    </row>
    <row r="233" spans="1:25" s="6" customFormat="1" ht="29.25" customHeight="1">
      <c r="A233" s="162" t="s">
        <v>20</v>
      </c>
      <c r="B233" s="77" t="s">
        <v>407</v>
      </c>
      <c r="C233" s="78" t="s">
        <v>85</v>
      </c>
      <c r="D233" s="78" t="s">
        <v>47</v>
      </c>
      <c r="E233" s="81" t="s">
        <v>21</v>
      </c>
      <c r="F233" s="78"/>
      <c r="G233" s="82">
        <f aca="true" t="shared" si="150" ref="G233:X235">G234</f>
        <v>318.75</v>
      </c>
      <c r="H233" s="82">
        <f t="shared" si="150"/>
        <v>0</v>
      </c>
      <c r="I233" s="82">
        <f t="shared" si="150"/>
        <v>318.75</v>
      </c>
      <c r="J233" s="82">
        <f t="shared" si="150"/>
        <v>0</v>
      </c>
      <c r="K233" s="213">
        <f t="shared" si="150"/>
        <v>318.75</v>
      </c>
      <c r="L233" s="82">
        <f t="shared" si="150"/>
        <v>20</v>
      </c>
      <c r="M233" s="213">
        <f t="shared" si="150"/>
        <v>338.75</v>
      </c>
      <c r="N233" s="82">
        <f t="shared" si="150"/>
        <v>0</v>
      </c>
      <c r="O233" s="213">
        <f t="shared" si="150"/>
        <v>338.75</v>
      </c>
      <c r="P233" s="82">
        <f t="shared" si="150"/>
        <v>0</v>
      </c>
      <c r="Q233" s="213">
        <f t="shared" si="150"/>
        <v>338.75</v>
      </c>
      <c r="R233" s="82">
        <f t="shared" si="150"/>
        <v>0</v>
      </c>
      <c r="S233" s="213">
        <f t="shared" si="150"/>
        <v>338.75</v>
      </c>
      <c r="T233" s="82">
        <f t="shared" si="150"/>
        <v>0</v>
      </c>
      <c r="U233" s="213">
        <f t="shared" si="150"/>
        <v>338.75</v>
      </c>
      <c r="V233" s="82">
        <f t="shared" si="150"/>
        <v>0</v>
      </c>
      <c r="W233" s="213">
        <f t="shared" si="150"/>
        <v>338.75</v>
      </c>
      <c r="X233" s="82">
        <f t="shared" si="150"/>
        <v>0</v>
      </c>
      <c r="Y233" s="213">
        <f>Y234</f>
        <v>338.75</v>
      </c>
    </row>
    <row r="234" spans="1:25" s="6" customFormat="1" ht="29.25" customHeight="1">
      <c r="A234" s="46" t="s">
        <v>457</v>
      </c>
      <c r="B234" s="69" t="s">
        <v>407</v>
      </c>
      <c r="C234" s="47" t="s">
        <v>85</v>
      </c>
      <c r="D234" s="47" t="s">
        <v>47</v>
      </c>
      <c r="E234" s="42" t="s">
        <v>21</v>
      </c>
      <c r="F234" s="47" t="s">
        <v>458</v>
      </c>
      <c r="G234" s="173">
        <f t="shared" si="150"/>
        <v>318.75</v>
      </c>
      <c r="H234" s="173">
        <f t="shared" si="150"/>
        <v>0</v>
      </c>
      <c r="I234" s="173">
        <f t="shared" si="150"/>
        <v>318.75</v>
      </c>
      <c r="J234" s="173">
        <f t="shared" si="150"/>
        <v>0</v>
      </c>
      <c r="K234" s="52">
        <f t="shared" si="150"/>
        <v>318.75</v>
      </c>
      <c r="L234" s="173">
        <f t="shared" si="150"/>
        <v>20</v>
      </c>
      <c r="M234" s="52">
        <f t="shared" si="150"/>
        <v>338.75</v>
      </c>
      <c r="N234" s="173">
        <f t="shared" si="150"/>
        <v>0</v>
      </c>
      <c r="O234" s="52">
        <f t="shared" si="150"/>
        <v>338.75</v>
      </c>
      <c r="P234" s="173">
        <f t="shared" si="150"/>
        <v>0</v>
      </c>
      <c r="Q234" s="52">
        <f t="shared" si="150"/>
        <v>338.75</v>
      </c>
      <c r="R234" s="173">
        <f t="shared" si="150"/>
        <v>0</v>
      </c>
      <c r="S234" s="52">
        <f t="shared" si="150"/>
        <v>338.75</v>
      </c>
      <c r="T234" s="173">
        <f t="shared" si="150"/>
        <v>0</v>
      </c>
      <c r="U234" s="52">
        <f t="shared" si="150"/>
        <v>338.75</v>
      </c>
      <c r="V234" s="173">
        <f aca="true" t="shared" si="151" ref="V234:X235">V235</f>
        <v>0</v>
      </c>
      <c r="W234" s="52">
        <f t="shared" si="151"/>
        <v>338.75</v>
      </c>
      <c r="X234" s="173">
        <f t="shared" si="151"/>
        <v>0</v>
      </c>
      <c r="Y234" s="52">
        <f>Y235</f>
        <v>338.75</v>
      </c>
    </row>
    <row r="235" spans="1:25" s="6" customFormat="1" ht="29.25" customHeight="1">
      <c r="A235" s="33" t="s">
        <v>459</v>
      </c>
      <c r="B235" s="69" t="s">
        <v>407</v>
      </c>
      <c r="C235" s="47" t="s">
        <v>85</v>
      </c>
      <c r="D235" s="47" t="s">
        <v>47</v>
      </c>
      <c r="E235" s="42" t="s">
        <v>21</v>
      </c>
      <c r="F235" s="47" t="s">
        <v>425</v>
      </c>
      <c r="G235" s="173">
        <f t="shared" si="150"/>
        <v>318.75</v>
      </c>
      <c r="H235" s="173">
        <f t="shared" si="150"/>
        <v>0</v>
      </c>
      <c r="I235" s="173">
        <f t="shared" si="150"/>
        <v>318.75</v>
      </c>
      <c r="J235" s="173">
        <f t="shared" si="150"/>
        <v>0</v>
      </c>
      <c r="K235" s="52">
        <f t="shared" si="150"/>
        <v>318.75</v>
      </c>
      <c r="L235" s="173">
        <f t="shared" si="150"/>
        <v>20</v>
      </c>
      <c r="M235" s="52">
        <f t="shared" si="150"/>
        <v>338.75</v>
      </c>
      <c r="N235" s="173">
        <f t="shared" si="150"/>
        <v>0</v>
      </c>
      <c r="O235" s="52">
        <f t="shared" si="150"/>
        <v>338.75</v>
      </c>
      <c r="P235" s="173">
        <f t="shared" si="150"/>
        <v>0</v>
      </c>
      <c r="Q235" s="52">
        <f t="shared" si="150"/>
        <v>338.75</v>
      </c>
      <c r="R235" s="173">
        <f t="shared" si="150"/>
        <v>0</v>
      </c>
      <c r="S235" s="52">
        <f t="shared" si="150"/>
        <v>338.75</v>
      </c>
      <c r="T235" s="173">
        <f t="shared" si="150"/>
        <v>0</v>
      </c>
      <c r="U235" s="52">
        <f t="shared" si="150"/>
        <v>338.75</v>
      </c>
      <c r="V235" s="173">
        <f t="shared" si="151"/>
        <v>0</v>
      </c>
      <c r="W235" s="52">
        <f t="shared" si="151"/>
        <v>338.75</v>
      </c>
      <c r="X235" s="173">
        <f t="shared" si="151"/>
        <v>0</v>
      </c>
      <c r="Y235" s="52">
        <f>Y236</f>
        <v>338.75</v>
      </c>
    </row>
    <row r="236" spans="1:25" s="6" customFormat="1" ht="29.25" customHeight="1" hidden="1">
      <c r="A236" s="128" t="s">
        <v>334</v>
      </c>
      <c r="B236" s="69" t="s">
        <v>407</v>
      </c>
      <c r="C236" s="150" t="s">
        <v>85</v>
      </c>
      <c r="D236" s="150" t="s">
        <v>47</v>
      </c>
      <c r="E236" s="118" t="s">
        <v>21</v>
      </c>
      <c r="F236" s="150" t="s">
        <v>65</v>
      </c>
      <c r="G236" s="173">
        <v>318.75</v>
      </c>
      <c r="H236" s="173"/>
      <c r="I236" s="173">
        <f>G236+H236</f>
        <v>318.75</v>
      </c>
      <c r="J236" s="173"/>
      <c r="K236" s="52">
        <f>I236+J236</f>
        <v>318.75</v>
      </c>
      <c r="L236" s="173">
        <v>20</v>
      </c>
      <c r="M236" s="52">
        <f>K236+L236</f>
        <v>338.75</v>
      </c>
      <c r="N236" s="173"/>
      <c r="O236" s="52">
        <f>M236+N236</f>
        <v>338.75</v>
      </c>
      <c r="P236" s="173"/>
      <c r="Q236" s="52">
        <f>O236+P236</f>
        <v>338.75</v>
      </c>
      <c r="R236" s="173"/>
      <c r="S236" s="52">
        <f>Q236+R236</f>
        <v>338.75</v>
      </c>
      <c r="T236" s="173"/>
      <c r="U236" s="52">
        <f>S236+T236</f>
        <v>338.75</v>
      </c>
      <c r="V236" s="173"/>
      <c r="W236" s="52">
        <f>U236+V236</f>
        <v>338.75</v>
      </c>
      <c r="X236" s="173"/>
      <c r="Y236" s="52">
        <f>W236+X236</f>
        <v>338.75</v>
      </c>
    </row>
    <row r="237" spans="1:25" s="6" customFormat="1" ht="57" customHeight="1">
      <c r="A237" s="96" t="s">
        <v>97</v>
      </c>
      <c r="B237" s="69" t="s">
        <v>340</v>
      </c>
      <c r="C237" s="78" t="s">
        <v>85</v>
      </c>
      <c r="D237" s="78" t="s">
        <v>47</v>
      </c>
      <c r="E237" s="81" t="s">
        <v>23</v>
      </c>
      <c r="F237" s="81"/>
      <c r="G237" s="82">
        <f aca="true" t="shared" si="152" ref="G237:X239">G238</f>
        <v>0</v>
      </c>
      <c r="H237" s="82">
        <f t="shared" si="152"/>
        <v>0</v>
      </c>
      <c r="I237" s="82">
        <f t="shared" si="152"/>
        <v>0</v>
      </c>
      <c r="J237" s="82">
        <f t="shared" si="152"/>
        <v>0</v>
      </c>
      <c r="K237" s="213">
        <f t="shared" si="152"/>
        <v>0</v>
      </c>
      <c r="L237" s="82">
        <f t="shared" si="152"/>
        <v>20</v>
      </c>
      <c r="M237" s="213">
        <f t="shared" si="152"/>
        <v>20</v>
      </c>
      <c r="N237" s="82">
        <f t="shared" si="152"/>
        <v>20</v>
      </c>
      <c r="O237" s="213">
        <f t="shared" si="152"/>
        <v>40</v>
      </c>
      <c r="P237" s="82">
        <f t="shared" si="152"/>
        <v>0</v>
      </c>
      <c r="Q237" s="213">
        <f t="shared" si="152"/>
        <v>40</v>
      </c>
      <c r="R237" s="82">
        <f t="shared" si="152"/>
        <v>0</v>
      </c>
      <c r="S237" s="213">
        <f t="shared" si="152"/>
        <v>40</v>
      </c>
      <c r="T237" s="82">
        <f t="shared" si="152"/>
        <v>0</v>
      </c>
      <c r="U237" s="213">
        <f t="shared" si="152"/>
        <v>40</v>
      </c>
      <c r="V237" s="82">
        <f t="shared" si="152"/>
        <v>0</v>
      </c>
      <c r="W237" s="213">
        <f t="shared" si="152"/>
        <v>40</v>
      </c>
      <c r="X237" s="82">
        <f t="shared" si="152"/>
        <v>0</v>
      </c>
      <c r="Y237" s="213">
        <f>Y238</f>
        <v>40</v>
      </c>
    </row>
    <row r="238" spans="1:25" s="6" customFormat="1" ht="29.25" customHeight="1">
      <c r="A238" s="46" t="s">
        <v>457</v>
      </c>
      <c r="B238" s="69" t="s">
        <v>340</v>
      </c>
      <c r="C238" s="47" t="s">
        <v>85</v>
      </c>
      <c r="D238" s="47" t="s">
        <v>47</v>
      </c>
      <c r="E238" s="135" t="s">
        <v>23</v>
      </c>
      <c r="F238" s="47" t="s">
        <v>458</v>
      </c>
      <c r="G238" s="59">
        <f t="shared" si="152"/>
        <v>0</v>
      </c>
      <c r="H238" s="59">
        <f t="shared" si="152"/>
        <v>0</v>
      </c>
      <c r="I238" s="59">
        <f t="shared" si="152"/>
        <v>0</v>
      </c>
      <c r="J238" s="173">
        <f t="shared" si="152"/>
        <v>0</v>
      </c>
      <c r="K238" s="52">
        <f t="shared" si="152"/>
        <v>0</v>
      </c>
      <c r="L238" s="173">
        <f t="shared" si="152"/>
        <v>20</v>
      </c>
      <c r="M238" s="52">
        <f t="shared" si="152"/>
        <v>20</v>
      </c>
      <c r="N238" s="173">
        <f t="shared" si="152"/>
        <v>20</v>
      </c>
      <c r="O238" s="52">
        <f t="shared" si="152"/>
        <v>40</v>
      </c>
      <c r="P238" s="173">
        <f t="shared" si="152"/>
        <v>0</v>
      </c>
      <c r="Q238" s="52">
        <f t="shared" si="152"/>
        <v>40</v>
      </c>
      <c r="R238" s="173">
        <f t="shared" si="152"/>
        <v>0</v>
      </c>
      <c r="S238" s="52">
        <f t="shared" si="152"/>
        <v>40</v>
      </c>
      <c r="T238" s="173">
        <f t="shared" si="152"/>
        <v>0</v>
      </c>
      <c r="U238" s="52">
        <f t="shared" si="152"/>
        <v>40</v>
      </c>
      <c r="V238" s="173">
        <f aca="true" t="shared" si="153" ref="V238:X239">V239</f>
        <v>0</v>
      </c>
      <c r="W238" s="52">
        <f t="shared" si="153"/>
        <v>40</v>
      </c>
      <c r="X238" s="173">
        <f t="shared" si="153"/>
        <v>0</v>
      </c>
      <c r="Y238" s="52">
        <f>Y239</f>
        <v>40</v>
      </c>
    </row>
    <row r="239" spans="1:25" s="6" customFormat="1" ht="29.25" customHeight="1">
      <c r="A239" s="33" t="s">
        <v>459</v>
      </c>
      <c r="B239" s="69" t="s">
        <v>340</v>
      </c>
      <c r="C239" s="47" t="s">
        <v>85</v>
      </c>
      <c r="D239" s="47" t="s">
        <v>47</v>
      </c>
      <c r="E239" s="135" t="s">
        <v>23</v>
      </c>
      <c r="F239" s="47" t="s">
        <v>425</v>
      </c>
      <c r="G239" s="59">
        <f t="shared" si="152"/>
        <v>0</v>
      </c>
      <c r="H239" s="59">
        <f t="shared" si="152"/>
        <v>0</v>
      </c>
      <c r="I239" s="59">
        <f t="shared" si="152"/>
        <v>0</v>
      </c>
      <c r="J239" s="173">
        <f t="shared" si="152"/>
        <v>0</v>
      </c>
      <c r="K239" s="52">
        <f t="shared" si="152"/>
        <v>0</v>
      </c>
      <c r="L239" s="173">
        <f t="shared" si="152"/>
        <v>20</v>
      </c>
      <c r="M239" s="52">
        <f t="shared" si="152"/>
        <v>20</v>
      </c>
      <c r="N239" s="173">
        <f t="shared" si="152"/>
        <v>20</v>
      </c>
      <c r="O239" s="52">
        <f t="shared" si="152"/>
        <v>40</v>
      </c>
      <c r="P239" s="173">
        <f t="shared" si="152"/>
        <v>0</v>
      </c>
      <c r="Q239" s="52">
        <f t="shared" si="152"/>
        <v>40</v>
      </c>
      <c r="R239" s="173">
        <f t="shared" si="152"/>
        <v>0</v>
      </c>
      <c r="S239" s="52">
        <f t="shared" si="152"/>
        <v>40</v>
      </c>
      <c r="T239" s="173">
        <f t="shared" si="152"/>
        <v>0</v>
      </c>
      <c r="U239" s="52">
        <f t="shared" si="152"/>
        <v>40</v>
      </c>
      <c r="V239" s="173">
        <f t="shared" si="153"/>
        <v>0</v>
      </c>
      <c r="W239" s="52">
        <f t="shared" si="153"/>
        <v>40</v>
      </c>
      <c r="X239" s="173">
        <f t="shared" si="153"/>
        <v>0</v>
      </c>
      <c r="Y239" s="52">
        <f>Y240</f>
        <v>40</v>
      </c>
    </row>
    <row r="240" spans="1:25" s="6" customFormat="1" ht="29.25" customHeight="1" hidden="1">
      <c r="A240" s="128" t="s">
        <v>334</v>
      </c>
      <c r="B240" s="69" t="s">
        <v>340</v>
      </c>
      <c r="C240" s="150" t="s">
        <v>85</v>
      </c>
      <c r="D240" s="150" t="s">
        <v>47</v>
      </c>
      <c r="E240" s="153" t="s">
        <v>23</v>
      </c>
      <c r="F240" s="150" t="s">
        <v>65</v>
      </c>
      <c r="G240" s="59"/>
      <c r="H240" s="59"/>
      <c r="I240" s="59">
        <f>G240+H240</f>
        <v>0</v>
      </c>
      <c r="J240" s="173"/>
      <c r="K240" s="52">
        <f>I240+J240</f>
        <v>0</v>
      </c>
      <c r="L240" s="173">
        <v>20</v>
      </c>
      <c r="M240" s="52">
        <f>K240+L240</f>
        <v>20</v>
      </c>
      <c r="N240" s="173">
        <v>20</v>
      </c>
      <c r="O240" s="246">
        <f>M240+N240</f>
        <v>40</v>
      </c>
      <c r="P240" s="247"/>
      <c r="Q240" s="246">
        <f>O240+P240</f>
        <v>40</v>
      </c>
      <c r="R240" s="247"/>
      <c r="S240" s="246">
        <f>Q240+R240</f>
        <v>40</v>
      </c>
      <c r="T240" s="247"/>
      <c r="U240" s="246">
        <f>S240+T240</f>
        <v>40</v>
      </c>
      <c r="V240" s="247"/>
      <c r="W240" s="246">
        <f>U240+V240</f>
        <v>40</v>
      </c>
      <c r="X240" s="247"/>
      <c r="Y240" s="246">
        <f>W240+X240</f>
        <v>40</v>
      </c>
    </row>
    <row r="241" spans="1:25" s="19" customFormat="1" ht="39" customHeight="1">
      <c r="A241" s="44" t="s">
        <v>91</v>
      </c>
      <c r="B241" s="68" t="s">
        <v>407</v>
      </c>
      <c r="C241" s="43" t="s">
        <v>94</v>
      </c>
      <c r="D241" s="43"/>
      <c r="E241" s="42"/>
      <c r="F241" s="43"/>
      <c r="G241" s="63">
        <f aca="true" t="shared" si="154" ref="G241:Y241">G242</f>
        <v>409.1</v>
      </c>
      <c r="H241" s="63">
        <f t="shared" si="154"/>
        <v>0</v>
      </c>
      <c r="I241" s="63">
        <f t="shared" si="154"/>
        <v>409.1</v>
      </c>
      <c r="J241" s="63">
        <f t="shared" si="154"/>
        <v>0</v>
      </c>
      <c r="K241" s="86">
        <f t="shared" si="154"/>
        <v>409.1</v>
      </c>
      <c r="L241" s="63">
        <f t="shared" si="154"/>
        <v>0</v>
      </c>
      <c r="M241" s="86">
        <f t="shared" si="154"/>
        <v>409.1</v>
      </c>
      <c r="N241" s="63">
        <f t="shared" si="154"/>
        <v>90</v>
      </c>
      <c r="O241" s="86">
        <f t="shared" si="154"/>
        <v>499.09999999999997</v>
      </c>
      <c r="P241" s="63">
        <f t="shared" si="154"/>
        <v>0</v>
      </c>
      <c r="Q241" s="86">
        <f t="shared" si="154"/>
        <v>499.09999999999997</v>
      </c>
      <c r="R241" s="63">
        <f t="shared" si="154"/>
        <v>0</v>
      </c>
      <c r="S241" s="86">
        <f t="shared" si="154"/>
        <v>499.09999999999997</v>
      </c>
      <c r="T241" s="63">
        <f t="shared" si="154"/>
        <v>0</v>
      </c>
      <c r="U241" s="86">
        <f t="shared" si="154"/>
        <v>499.09999999999997</v>
      </c>
      <c r="V241" s="63">
        <f t="shared" si="154"/>
        <v>0</v>
      </c>
      <c r="W241" s="86">
        <f t="shared" si="154"/>
        <v>499.09999999999997</v>
      </c>
      <c r="X241" s="63">
        <f t="shared" si="154"/>
        <v>0</v>
      </c>
      <c r="Y241" s="86">
        <f t="shared" si="154"/>
        <v>499.09999999999997</v>
      </c>
    </row>
    <row r="242" spans="1:25" s="19" customFormat="1" ht="15.75" customHeight="1">
      <c r="A242" s="100" t="s">
        <v>92</v>
      </c>
      <c r="B242" s="68" t="s">
        <v>407</v>
      </c>
      <c r="C242" s="64" t="s">
        <v>94</v>
      </c>
      <c r="D242" s="64" t="s">
        <v>49</v>
      </c>
      <c r="E242" s="119"/>
      <c r="F242" s="64"/>
      <c r="G242" s="66">
        <f aca="true" t="shared" si="155" ref="G242:S242">G244+G247+G250</f>
        <v>409.1</v>
      </c>
      <c r="H242" s="66">
        <f t="shared" si="155"/>
        <v>0</v>
      </c>
      <c r="I242" s="66">
        <f t="shared" si="155"/>
        <v>409.1</v>
      </c>
      <c r="J242" s="66">
        <f t="shared" si="155"/>
        <v>0</v>
      </c>
      <c r="K242" s="50">
        <f t="shared" si="155"/>
        <v>409.1</v>
      </c>
      <c r="L242" s="66">
        <f t="shared" si="155"/>
        <v>0</v>
      </c>
      <c r="M242" s="50">
        <f t="shared" si="155"/>
        <v>409.1</v>
      </c>
      <c r="N242" s="66">
        <f t="shared" si="155"/>
        <v>90</v>
      </c>
      <c r="O242" s="50">
        <f t="shared" si="155"/>
        <v>499.09999999999997</v>
      </c>
      <c r="P242" s="66">
        <f t="shared" si="155"/>
        <v>0</v>
      </c>
      <c r="Q242" s="50">
        <f t="shared" si="155"/>
        <v>499.09999999999997</v>
      </c>
      <c r="R242" s="66">
        <f t="shared" si="155"/>
        <v>0</v>
      </c>
      <c r="S242" s="50">
        <f t="shared" si="155"/>
        <v>499.09999999999997</v>
      </c>
      <c r="T242" s="66">
        <f aca="true" t="shared" si="156" ref="T242:Y242">T244+T247+T250</f>
        <v>0</v>
      </c>
      <c r="U242" s="50">
        <f t="shared" si="156"/>
        <v>499.09999999999997</v>
      </c>
      <c r="V242" s="66">
        <f t="shared" si="156"/>
        <v>0</v>
      </c>
      <c r="W242" s="50">
        <f t="shared" si="156"/>
        <v>499.09999999999997</v>
      </c>
      <c r="X242" s="66">
        <f t="shared" si="156"/>
        <v>0</v>
      </c>
      <c r="Y242" s="50">
        <f t="shared" si="156"/>
        <v>499.09999999999997</v>
      </c>
    </row>
    <row r="243" spans="1:25" ht="27.75" customHeight="1">
      <c r="A243" s="161" t="s">
        <v>437</v>
      </c>
      <c r="B243" s="106" t="s">
        <v>407</v>
      </c>
      <c r="C243" s="92" t="s">
        <v>94</v>
      </c>
      <c r="D243" s="92" t="s">
        <v>49</v>
      </c>
      <c r="E243" s="108" t="s">
        <v>380</v>
      </c>
      <c r="F243" s="34"/>
      <c r="G243" s="60">
        <f aca="true" t="shared" si="157" ref="G243:S243">G244+G247+G250</f>
        <v>409.1</v>
      </c>
      <c r="H243" s="60">
        <f t="shared" si="157"/>
        <v>0</v>
      </c>
      <c r="I243" s="60">
        <f t="shared" si="157"/>
        <v>409.1</v>
      </c>
      <c r="J243" s="60">
        <f t="shared" si="157"/>
        <v>0</v>
      </c>
      <c r="K243" s="51">
        <f t="shared" si="157"/>
        <v>409.1</v>
      </c>
      <c r="L243" s="140">
        <f t="shared" si="157"/>
        <v>0</v>
      </c>
      <c r="M243" s="51">
        <f t="shared" si="157"/>
        <v>409.1</v>
      </c>
      <c r="N243" s="140">
        <f t="shared" si="157"/>
        <v>90</v>
      </c>
      <c r="O243" s="51">
        <f t="shared" si="157"/>
        <v>499.09999999999997</v>
      </c>
      <c r="P243" s="140">
        <f t="shared" si="157"/>
        <v>0</v>
      </c>
      <c r="Q243" s="51">
        <f t="shared" si="157"/>
        <v>499.09999999999997</v>
      </c>
      <c r="R243" s="140">
        <f t="shared" si="157"/>
        <v>0</v>
      </c>
      <c r="S243" s="51">
        <f t="shared" si="157"/>
        <v>499.09999999999997</v>
      </c>
      <c r="T243" s="140">
        <f aca="true" t="shared" si="158" ref="T243:Y243">T244+T247+T250</f>
        <v>0</v>
      </c>
      <c r="U243" s="51">
        <f t="shared" si="158"/>
        <v>499.09999999999997</v>
      </c>
      <c r="V243" s="140">
        <f t="shared" si="158"/>
        <v>0</v>
      </c>
      <c r="W243" s="51">
        <f t="shared" si="158"/>
        <v>499.09999999999997</v>
      </c>
      <c r="X243" s="140">
        <f t="shared" si="158"/>
        <v>0</v>
      </c>
      <c r="Y243" s="51">
        <f t="shared" si="158"/>
        <v>499.09999999999997</v>
      </c>
    </row>
    <row r="244" spans="1:25" s="6" customFormat="1" ht="40.5" customHeight="1">
      <c r="A244" s="79" t="s">
        <v>402</v>
      </c>
      <c r="B244" s="77" t="s">
        <v>407</v>
      </c>
      <c r="C244" s="78" t="s">
        <v>94</v>
      </c>
      <c r="D244" s="78" t="s">
        <v>49</v>
      </c>
      <c r="E244" s="81" t="s">
        <v>399</v>
      </c>
      <c r="F244" s="78"/>
      <c r="G244" s="82">
        <f aca="true" t="shared" si="159" ref="G244:S244">G246</f>
        <v>188.4</v>
      </c>
      <c r="H244" s="82">
        <f t="shared" si="159"/>
        <v>0</v>
      </c>
      <c r="I244" s="82">
        <f t="shared" si="159"/>
        <v>188.4</v>
      </c>
      <c r="J244" s="82">
        <f t="shared" si="159"/>
        <v>0</v>
      </c>
      <c r="K244" s="213">
        <f t="shared" si="159"/>
        <v>188.4</v>
      </c>
      <c r="L244" s="82">
        <f t="shared" si="159"/>
        <v>0</v>
      </c>
      <c r="M244" s="213">
        <f t="shared" si="159"/>
        <v>188.4</v>
      </c>
      <c r="N244" s="82">
        <f t="shared" si="159"/>
        <v>90</v>
      </c>
      <c r="O244" s="213">
        <f t="shared" si="159"/>
        <v>278.4</v>
      </c>
      <c r="P244" s="82">
        <f t="shared" si="159"/>
        <v>0</v>
      </c>
      <c r="Q244" s="213">
        <f t="shared" si="159"/>
        <v>278.4</v>
      </c>
      <c r="R244" s="82">
        <f t="shared" si="159"/>
        <v>0</v>
      </c>
      <c r="S244" s="213">
        <f t="shared" si="159"/>
        <v>278.4</v>
      </c>
      <c r="T244" s="82">
        <f aca="true" t="shared" si="160" ref="T244:Y244">T246</f>
        <v>0</v>
      </c>
      <c r="U244" s="213">
        <f t="shared" si="160"/>
        <v>278.4</v>
      </c>
      <c r="V244" s="82">
        <f t="shared" si="160"/>
        <v>0</v>
      </c>
      <c r="W244" s="213">
        <f t="shared" si="160"/>
        <v>278.4</v>
      </c>
      <c r="X244" s="82">
        <f t="shared" si="160"/>
        <v>0</v>
      </c>
      <c r="Y244" s="213">
        <f t="shared" si="160"/>
        <v>278.4</v>
      </c>
    </row>
    <row r="245" spans="1:25" ht="15" customHeight="1">
      <c r="A245" s="46" t="s">
        <v>38</v>
      </c>
      <c r="B245" s="69" t="s">
        <v>407</v>
      </c>
      <c r="C245" s="34" t="s">
        <v>94</v>
      </c>
      <c r="D245" s="34" t="s">
        <v>49</v>
      </c>
      <c r="E245" s="42" t="s">
        <v>399</v>
      </c>
      <c r="F245" s="47" t="s">
        <v>39</v>
      </c>
      <c r="G245" s="173">
        <f aca="true" t="shared" si="161" ref="G245:Y245">G246</f>
        <v>188.4</v>
      </c>
      <c r="H245" s="173">
        <f t="shared" si="161"/>
        <v>0</v>
      </c>
      <c r="I245" s="173">
        <f t="shared" si="161"/>
        <v>188.4</v>
      </c>
      <c r="J245" s="173">
        <f t="shared" si="161"/>
        <v>0</v>
      </c>
      <c r="K245" s="52">
        <f t="shared" si="161"/>
        <v>188.4</v>
      </c>
      <c r="L245" s="173">
        <f t="shared" si="161"/>
        <v>0</v>
      </c>
      <c r="M245" s="52">
        <f t="shared" si="161"/>
        <v>188.4</v>
      </c>
      <c r="N245" s="173">
        <f t="shared" si="161"/>
        <v>90</v>
      </c>
      <c r="O245" s="52">
        <f t="shared" si="161"/>
        <v>278.4</v>
      </c>
      <c r="P245" s="173">
        <f t="shared" si="161"/>
        <v>0</v>
      </c>
      <c r="Q245" s="52">
        <f t="shared" si="161"/>
        <v>278.4</v>
      </c>
      <c r="R245" s="173">
        <f t="shared" si="161"/>
        <v>0</v>
      </c>
      <c r="S245" s="52">
        <f t="shared" si="161"/>
        <v>278.4</v>
      </c>
      <c r="T245" s="173">
        <f t="shared" si="161"/>
        <v>0</v>
      </c>
      <c r="U245" s="52">
        <f t="shared" si="161"/>
        <v>278.4</v>
      </c>
      <c r="V245" s="173">
        <f t="shared" si="161"/>
        <v>0</v>
      </c>
      <c r="W245" s="52">
        <f t="shared" si="161"/>
        <v>278.4</v>
      </c>
      <c r="X245" s="173">
        <f t="shared" si="161"/>
        <v>0</v>
      </c>
      <c r="Y245" s="52">
        <f t="shared" si="161"/>
        <v>278.4</v>
      </c>
    </row>
    <row r="246" spans="1:25" ht="16.5" customHeight="1">
      <c r="A246" s="36" t="s">
        <v>339</v>
      </c>
      <c r="B246" s="69" t="s">
        <v>407</v>
      </c>
      <c r="C246" s="34" t="s">
        <v>94</v>
      </c>
      <c r="D246" s="34" t="s">
        <v>49</v>
      </c>
      <c r="E246" s="42" t="s">
        <v>399</v>
      </c>
      <c r="F246" s="34" t="s">
        <v>59</v>
      </c>
      <c r="G246" s="60">
        <v>188.4</v>
      </c>
      <c r="H246" s="60"/>
      <c r="I246" s="60">
        <f>G246+H246</f>
        <v>188.4</v>
      </c>
      <c r="J246" s="60"/>
      <c r="K246" s="88">
        <f>I246+J246</f>
        <v>188.4</v>
      </c>
      <c r="L246" s="60"/>
      <c r="M246" s="88">
        <f>K246+L246</f>
        <v>188.4</v>
      </c>
      <c r="N246" s="60">
        <v>90</v>
      </c>
      <c r="O246" s="88">
        <f>M246+N246</f>
        <v>278.4</v>
      </c>
      <c r="P246" s="60"/>
      <c r="Q246" s="88">
        <f>O246+P246</f>
        <v>278.4</v>
      </c>
      <c r="R246" s="60"/>
      <c r="S246" s="88">
        <f>Q246+R246</f>
        <v>278.4</v>
      </c>
      <c r="T246" s="60"/>
      <c r="U246" s="88">
        <f>S246+T246</f>
        <v>278.4</v>
      </c>
      <c r="V246" s="60"/>
      <c r="W246" s="88">
        <f>U246+V246</f>
        <v>278.4</v>
      </c>
      <c r="X246" s="60"/>
      <c r="Y246" s="88">
        <f>W246+X246</f>
        <v>278.4</v>
      </c>
    </row>
    <row r="247" spans="1:25" s="6" customFormat="1" ht="30.75" customHeight="1">
      <c r="A247" s="79" t="s">
        <v>342</v>
      </c>
      <c r="B247" s="77" t="s">
        <v>407</v>
      </c>
      <c r="C247" s="78" t="s">
        <v>94</v>
      </c>
      <c r="D247" s="78" t="s">
        <v>49</v>
      </c>
      <c r="E247" s="81" t="s">
        <v>400</v>
      </c>
      <c r="F247" s="78"/>
      <c r="G247" s="82">
        <f aca="true" t="shared" si="162" ref="G247:S247">G249</f>
        <v>183.4</v>
      </c>
      <c r="H247" s="82">
        <f t="shared" si="162"/>
        <v>0</v>
      </c>
      <c r="I247" s="82">
        <f t="shared" si="162"/>
        <v>183.4</v>
      </c>
      <c r="J247" s="82">
        <f t="shared" si="162"/>
        <v>0</v>
      </c>
      <c r="K247" s="213">
        <f t="shared" si="162"/>
        <v>183.4</v>
      </c>
      <c r="L247" s="82">
        <f t="shared" si="162"/>
        <v>0</v>
      </c>
      <c r="M247" s="213">
        <f t="shared" si="162"/>
        <v>183.4</v>
      </c>
      <c r="N247" s="82">
        <f t="shared" si="162"/>
        <v>0</v>
      </c>
      <c r="O247" s="213">
        <f t="shared" si="162"/>
        <v>183.4</v>
      </c>
      <c r="P247" s="82">
        <f t="shared" si="162"/>
        <v>0</v>
      </c>
      <c r="Q247" s="213">
        <f t="shared" si="162"/>
        <v>183.4</v>
      </c>
      <c r="R247" s="82">
        <f t="shared" si="162"/>
        <v>0</v>
      </c>
      <c r="S247" s="213">
        <f t="shared" si="162"/>
        <v>183.4</v>
      </c>
      <c r="T247" s="82">
        <f aca="true" t="shared" si="163" ref="T247:Y247">T249</f>
        <v>0</v>
      </c>
      <c r="U247" s="213">
        <f t="shared" si="163"/>
        <v>183.4</v>
      </c>
      <c r="V247" s="82">
        <f t="shared" si="163"/>
        <v>0</v>
      </c>
      <c r="W247" s="213">
        <f t="shared" si="163"/>
        <v>183.4</v>
      </c>
      <c r="X247" s="82">
        <f t="shared" si="163"/>
        <v>0</v>
      </c>
      <c r="Y247" s="213">
        <f t="shared" si="163"/>
        <v>183.4</v>
      </c>
    </row>
    <row r="248" spans="1:25" s="6" customFormat="1" ht="15.75" customHeight="1">
      <c r="A248" s="46" t="s">
        <v>38</v>
      </c>
      <c r="B248" s="69" t="s">
        <v>407</v>
      </c>
      <c r="C248" s="34" t="s">
        <v>94</v>
      </c>
      <c r="D248" s="34" t="s">
        <v>49</v>
      </c>
      <c r="E248" s="42" t="s">
        <v>400</v>
      </c>
      <c r="F248" s="47" t="s">
        <v>39</v>
      </c>
      <c r="G248" s="82">
        <f aca="true" t="shared" si="164" ref="G248:Y248">G249</f>
        <v>183.4</v>
      </c>
      <c r="H248" s="82">
        <f t="shared" si="164"/>
        <v>0</v>
      </c>
      <c r="I248" s="82">
        <f t="shared" si="164"/>
        <v>183.4</v>
      </c>
      <c r="J248" s="82">
        <f t="shared" si="164"/>
        <v>0</v>
      </c>
      <c r="K248" s="213">
        <f t="shared" si="164"/>
        <v>183.4</v>
      </c>
      <c r="L248" s="82">
        <f t="shared" si="164"/>
        <v>0</v>
      </c>
      <c r="M248" s="213">
        <f t="shared" si="164"/>
        <v>183.4</v>
      </c>
      <c r="N248" s="82">
        <f t="shared" si="164"/>
        <v>0</v>
      </c>
      <c r="O248" s="213">
        <f t="shared" si="164"/>
        <v>183.4</v>
      </c>
      <c r="P248" s="82">
        <f t="shared" si="164"/>
        <v>0</v>
      </c>
      <c r="Q248" s="213">
        <f t="shared" si="164"/>
        <v>183.4</v>
      </c>
      <c r="R248" s="82">
        <f t="shared" si="164"/>
        <v>0</v>
      </c>
      <c r="S248" s="213">
        <f t="shared" si="164"/>
        <v>183.4</v>
      </c>
      <c r="T248" s="82">
        <f t="shared" si="164"/>
        <v>0</v>
      </c>
      <c r="U248" s="213">
        <f t="shared" si="164"/>
        <v>183.4</v>
      </c>
      <c r="V248" s="82">
        <f t="shared" si="164"/>
        <v>0</v>
      </c>
      <c r="W248" s="213">
        <f t="shared" si="164"/>
        <v>183.4</v>
      </c>
      <c r="X248" s="82">
        <f t="shared" si="164"/>
        <v>0</v>
      </c>
      <c r="Y248" s="213">
        <f t="shared" si="164"/>
        <v>183.4</v>
      </c>
    </row>
    <row r="249" spans="1:25" ht="17.25" customHeight="1">
      <c r="A249" s="36" t="s">
        <v>339</v>
      </c>
      <c r="B249" s="69" t="s">
        <v>407</v>
      </c>
      <c r="C249" s="34" t="s">
        <v>94</v>
      </c>
      <c r="D249" s="34" t="s">
        <v>49</v>
      </c>
      <c r="E249" s="42" t="s">
        <v>400</v>
      </c>
      <c r="F249" s="34" t="s">
        <v>59</v>
      </c>
      <c r="G249" s="60">
        <v>183.4</v>
      </c>
      <c r="H249" s="60"/>
      <c r="I249" s="60">
        <f>G249+H249</f>
        <v>183.4</v>
      </c>
      <c r="J249" s="60"/>
      <c r="K249" s="88">
        <f>I249+J249</f>
        <v>183.4</v>
      </c>
      <c r="L249" s="60"/>
      <c r="M249" s="88">
        <f>K249+L249</f>
        <v>183.4</v>
      </c>
      <c r="N249" s="60"/>
      <c r="O249" s="88">
        <f>M249+N249</f>
        <v>183.4</v>
      </c>
      <c r="P249" s="60"/>
      <c r="Q249" s="88">
        <f>O249+P249</f>
        <v>183.4</v>
      </c>
      <c r="R249" s="60"/>
      <c r="S249" s="88">
        <f>Q249+R249</f>
        <v>183.4</v>
      </c>
      <c r="T249" s="60"/>
      <c r="U249" s="88">
        <f>S249+T249</f>
        <v>183.4</v>
      </c>
      <c r="V249" s="60"/>
      <c r="W249" s="88">
        <f>U249+V249</f>
        <v>183.4</v>
      </c>
      <c r="X249" s="60"/>
      <c r="Y249" s="88">
        <f>W249+X249</f>
        <v>183.4</v>
      </c>
    </row>
    <row r="250" spans="1:25" s="6" customFormat="1" ht="28.5" customHeight="1">
      <c r="A250" s="79" t="s">
        <v>403</v>
      </c>
      <c r="B250" s="77" t="s">
        <v>407</v>
      </c>
      <c r="C250" s="78" t="s">
        <v>94</v>
      </c>
      <c r="D250" s="78" t="s">
        <v>49</v>
      </c>
      <c r="E250" s="81" t="s">
        <v>401</v>
      </c>
      <c r="F250" s="78"/>
      <c r="G250" s="82">
        <f aca="true" t="shared" si="165" ref="G250:S250">G252</f>
        <v>37.3</v>
      </c>
      <c r="H250" s="82">
        <f t="shared" si="165"/>
        <v>0</v>
      </c>
      <c r="I250" s="82">
        <f t="shared" si="165"/>
        <v>37.3</v>
      </c>
      <c r="J250" s="82">
        <f t="shared" si="165"/>
        <v>0</v>
      </c>
      <c r="K250" s="213">
        <f t="shared" si="165"/>
        <v>37.3</v>
      </c>
      <c r="L250" s="82">
        <f t="shared" si="165"/>
        <v>0</v>
      </c>
      <c r="M250" s="213">
        <f t="shared" si="165"/>
        <v>37.3</v>
      </c>
      <c r="N250" s="82">
        <f t="shared" si="165"/>
        <v>0</v>
      </c>
      <c r="O250" s="213">
        <f t="shared" si="165"/>
        <v>37.3</v>
      </c>
      <c r="P250" s="82">
        <f t="shared" si="165"/>
        <v>0</v>
      </c>
      <c r="Q250" s="213">
        <f t="shared" si="165"/>
        <v>37.3</v>
      </c>
      <c r="R250" s="82">
        <f t="shared" si="165"/>
        <v>0</v>
      </c>
      <c r="S250" s="213">
        <f t="shared" si="165"/>
        <v>37.3</v>
      </c>
      <c r="T250" s="82">
        <f aca="true" t="shared" si="166" ref="T250:Y250">T252</f>
        <v>0</v>
      </c>
      <c r="U250" s="213">
        <f t="shared" si="166"/>
        <v>37.3</v>
      </c>
      <c r="V250" s="82">
        <f t="shared" si="166"/>
        <v>0</v>
      </c>
      <c r="W250" s="213">
        <f t="shared" si="166"/>
        <v>37.3</v>
      </c>
      <c r="X250" s="82">
        <f t="shared" si="166"/>
        <v>0</v>
      </c>
      <c r="Y250" s="213">
        <f t="shared" si="166"/>
        <v>37.3</v>
      </c>
    </row>
    <row r="251" spans="1:25" s="6" customFormat="1" ht="15" customHeight="1">
      <c r="A251" s="46" t="s">
        <v>38</v>
      </c>
      <c r="B251" s="69" t="s">
        <v>407</v>
      </c>
      <c r="C251" s="34" t="s">
        <v>94</v>
      </c>
      <c r="D251" s="34" t="s">
        <v>49</v>
      </c>
      <c r="E251" s="42" t="s">
        <v>401</v>
      </c>
      <c r="F251" s="47" t="s">
        <v>39</v>
      </c>
      <c r="G251" s="82">
        <f aca="true" t="shared" si="167" ref="G251:Y251">G252</f>
        <v>37.3</v>
      </c>
      <c r="H251" s="82">
        <f t="shared" si="167"/>
        <v>0</v>
      </c>
      <c r="I251" s="82">
        <f t="shared" si="167"/>
        <v>37.3</v>
      </c>
      <c r="J251" s="82">
        <f t="shared" si="167"/>
        <v>0</v>
      </c>
      <c r="K251" s="213">
        <f t="shared" si="167"/>
        <v>37.3</v>
      </c>
      <c r="L251" s="82">
        <f t="shared" si="167"/>
        <v>0</v>
      </c>
      <c r="M251" s="213">
        <f t="shared" si="167"/>
        <v>37.3</v>
      </c>
      <c r="N251" s="82">
        <f t="shared" si="167"/>
        <v>0</v>
      </c>
      <c r="O251" s="213">
        <f t="shared" si="167"/>
        <v>37.3</v>
      </c>
      <c r="P251" s="82">
        <f t="shared" si="167"/>
        <v>0</v>
      </c>
      <c r="Q251" s="213">
        <f t="shared" si="167"/>
        <v>37.3</v>
      </c>
      <c r="R251" s="82">
        <f t="shared" si="167"/>
        <v>0</v>
      </c>
      <c r="S251" s="213">
        <f t="shared" si="167"/>
        <v>37.3</v>
      </c>
      <c r="T251" s="82">
        <f t="shared" si="167"/>
        <v>0</v>
      </c>
      <c r="U251" s="213">
        <f t="shared" si="167"/>
        <v>37.3</v>
      </c>
      <c r="V251" s="82">
        <f t="shared" si="167"/>
        <v>0</v>
      </c>
      <c r="W251" s="213">
        <f t="shared" si="167"/>
        <v>37.3</v>
      </c>
      <c r="X251" s="82">
        <f t="shared" si="167"/>
        <v>0</v>
      </c>
      <c r="Y251" s="213">
        <f t="shared" si="167"/>
        <v>37.3</v>
      </c>
    </row>
    <row r="252" spans="1:25" ht="17.25" customHeight="1">
      <c r="A252" s="36" t="s">
        <v>339</v>
      </c>
      <c r="B252" s="69" t="s">
        <v>407</v>
      </c>
      <c r="C252" s="34" t="s">
        <v>94</v>
      </c>
      <c r="D252" s="34" t="s">
        <v>49</v>
      </c>
      <c r="E252" s="42" t="s">
        <v>401</v>
      </c>
      <c r="F252" s="34" t="s">
        <v>59</v>
      </c>
      <c r="G252" s="60">
        <v>37.3</v>
      </c>
      <c r="H252" s="60"/>
      <c r="I252" s="60">
        <f>G252+H252</f>
        <v>37.3</v>
      </c>
      <c r="J252" s="60"/>
      <c r="K252" s="88">
        <f>I252+J252</f>
        <v>37.3</v>
      </c>
      <c r="L252" s="60"/>
      <c r="M252" s="88">
        <f>K252+L252</f>
        <v>37.3</v>
      </c>
      <c r="N252" s="60"/>
      <c r="O252" s="88">
        <f>M252+N252</f>
        <v>37.3</v>
      </c>
      <c r="P252" s="60"/>
      <c r="Q252" s="88">
        <f>O252+P252</f>
        <v>37.3</v>
      </c>
      <c r="R252" s="60"/>
      <c r="S252" s="88">
        <f>Q252+R252</f>
        <v>37.3</v>
      </c>
      <c r="T252" s="60"/>
      <c r="U252" s="88">
        <f>S252+T252</f>
        <v>37.3</v>
      </c>
      <c r="V252" s="60"/>
      <c r="W252" s="88">
        <f>U252+V252</f>
        <v>37.3</v>
      </c>
      <c r="X252" s="60"/>
      <c r="Y252" s="88">
        <f>W252+X252</f>
        <v>37.3</v>
      </c>
    </row>
    <row r="253" spans="1:25" s="19" customFormat="1" ht="15" customHeight="1">
      <c r="A253" s="40" t="s">
        <v>93</v>
      </c>
      <c r="B253" s="69"/>
      <c r="C253" s="43"/>
      <c r="D253" s="43"/>
      <c r="E253" s="42"/>
      <c r="F253" s="43"/>
      <c r="G253" s="87">
        <f aca="true" t="shared" si="168" ref="G253:Y253">G9+G75+G88+G95+G135+G180+G223+G230+G241</f>
        <v>23049.000000000004</v>
      </c>
      <c r="H253" s="87">
        <f t="shared" si="168"/>
        <v>3178.2</v>
      </c>
      <c r="I253" s="87">
        <f t="shared" si="168"/>
        <v>26227.2</v>
      </c>
      <c r="J253" s="87">
        <f t="shared" si="168"/>
        <v>0</v>
      </c>
      <c r="K253" s="87">
        <f t="shared" si="168"/>
        <v>26227.2</v>
      </c>
      <c r="L253" s="87">
        <f t="shared" si="168"/>
        <v>20</v>
      </c>
      <c r="M253" s="87">
        <f t="shared" si="168"/>
        <v>26247.2</v>
      </c>
      <c r="N253" s="242">
        <f t="shared" si="168"/>
        <v>946.10058</v>
      </c>
      <c r="O253" s="241">
        <f t="shared" si="168"/>
        <v>27193.30058</v>
      </c>
      <c r="P253" s="242">
        <f t="shared" si="168"/>
        <v>1065</v>
      </c>
      <c r="Q253" s="241">
        <f t="shared" si="168"/>
        <v>28258.30058</v>
      </c>
      <c r="R253" s="242">
        <f t="shared" si="168"/>
        <v>0</v>
      </c>
      <c r="S253" s="241">
        <f t="shared" si="168"/>
        <v>28258.30058</v>
      </c>
      <c r="T253" s="242">
        <f t="shared" si="168"/>
        <v>0</v>
      </c>
      <c r="U253" s="241">
        <f t="shared" si="168"/>
        <v>28258.30058</v>
      </c>
      <c r="V253" s="242">
        <f t="shared" si="168"/>
        <v>-1.1102230246251565E-14</v>
      </c>
      <c r="W253" s="241">
        <f t="shared" si="168"/>
        <v>28258.30058</v>
      </c>
      <c r="X253" s="242">
        <f t="shared" si="168"/>
        <v>0</v>
      </c>
      <c r="Y253" s="241">
        <f t="shared" si="168"/>
        <v>28258.30058</v>
      </c>
    </row>
    <row r="255" spans="7:25" ht="15.75"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</row>
    <row r="256" spans="7:25" ht="15.75">
      <c r="G256" s="71"/>
      <c r="H256" s="71"/>
      <c r="I256" s="71">
        <f>I253-G253</f>
        <v>3178.199999999997</v>
      </c>
      <c r="J256" s="71"/>
      <c r="K256" s="71">
        <f>K253-I253</f>
        <v>0</v>
      </c>
      <c r="L256" s="71"/>
      <c r="M256" s="71">
        <f>M253-K253</f>
        <v>20</v>
      </c>
      <c r="N256" s="71"/>
      <c r="O256" s="238">
        <f>O253-M253</f>
        <v>946.1005799999984</v>
      </c>
      <c r="P256" s="71"/>
      <c r="Q256" s="238">
        <f>Q253-O253</f>
        <v>1065</v>
      </c>
      <c r="R256" s="71"/>
      <c r="S256" s="238">
        <f>S253-Q253</f>
        <v>0</v>
      </c>
      <c r="T256" s="71"/>
      <c r="U256" s="238">
        <f>U253-S253</f>
        <v>0</v>
      </c>
      <c r="V256" s="71"/>
      <c r="W256" s="238">
        <f>W253-U253</f>
        <v>0</v>
      </c>
      <c r="X256" s="71"/>
      <c r="Y256" s="238">
        <f>Y253-W253</f>
        <v>0</v>
      </c>
    </row>
    <row r="257" spans="7:25" ht="15.75"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</row>
    <row r="259" spans="7:25" ht="15.75"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</row>
    <row r="261" spans="17:19" ht="15.75">
      <c r="Q261" s="18">
        <f>Q253-Q239-Q107-Q100-Q77-Q53-Q49</f>
        <v>24575.200579999997</v>
      </c>
      <c r="S261" s="18">
        <f>S253-S239-S107-S100-S77-S53-S49</f>
        <v>24575.200579999997</v>
      </c>
    </row>
    <row r="262" spans="2:25" s="6" customFormat="1" ht="15.75">
      <c r="B262" s="23"/>
      <c r="C262" s="8"/>
      <c r="D262" s="8"/>
      <c r="F262" s="8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70" spans="2:25" s="6" customFormat="1" ht="15.75">
      <c r="B270" s="23"/>
      <c r="C270" s="8"/>
      <c r="D270" s="8"/>
      <c r="F270" s="8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82" spans="2:25" s="6" customFormat="1" ht="15.75">
      <c r="B282" s="23"/>
      <c r="C282" s="8"/>
      <c r="D282" s="8"/>
      <c r="F282" s="8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309" spans="2:25" s="6" customFormat="1" ht="15.75">
      <c r="B309" s="23"/>
      <c r="C309" s="8"/>
      <c r="D309" s="8"/>
      <c r="F309" s="8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8" spans="2:25" s="6" customFormat="1" ht="15.75">
      <c r="B318" s="23"/>
      <c r="C318" s="8"/>
      <c r="D318" s="8"/>
      <c r="F318" s="8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29" spans="2:5" ht="15.75">
      <c r="B329" s="70"/>
      <c r="C329" s="9"/>
      <c r="D329" s="9"/>
      <c r="E329" s="2"/>
    </row>
    <row r="330" spans="2:5" ht="15.75">
      <c r="B330" s="70"/>
      <c r="C330" s="9"/>
      <c r="D330" s="9"/>
      <c r="E330" s="2"/>
    </row>
    <row r="331" spans="2:5" ht="15.75">
      <c r="B331" s="70"/>
      <c r="C331" s="9"/>
      <c r="D331" s="9"/>
      <c r="E331" s="2"/>
    </row>
    <row r="332" spans="2:5" ht="15.75">
      <c r="B332" s="70"/>
      <c r="C332" s="9"/>
      <c r="D332" s="9"/>
      <c r="E332" s="2"/>
    </row>
    <row r="333" spans="2:5" ht="15.75">
      <c r="B333" s="70"/>
      <c r="C333" s="9"/>
      <c r="D333" s="9"/>
      <c r="E333" s="2"/>
    </row>
  </sheetData>
  <mergeCells count="3">
    <mergeCell ref="C1:G1"/>
    <mergeCell ref="C3:G3"/>
    <mergeCell ref="A4:Y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I312"/>
  <sheetViews>
    <sheetView view="pageBreakPreview" zoomScaleSheetLayoutView="100" workbookViewId="0" topLeftCell="A1">
      <selection activeCell="I5" sqref="I5"/>
    </sheetView>
  </sheetViews>
  <sheetFormatPr defaultColWidth="9.00390625" defaultRowHeight="12.75"/>
  <cols>
    <col min="1" max="1" width="63.125" style="1" customWidth="1"/>
    <col min="2" max="2" width="5.00390625" style="167" hidden="1" customWidth="1"/>
    <col min="3" max="3" width="4.00390625" style="168" hidden="1" customWidth="1"/>
    <col min="4" max="4" width="4.25390625" style="168" hidden="1" customWidth="1"/>
    <col min="5" max="5" width="15.125" style="1" customWidth="1"/>
    <col min="6" max="6" width="5.875" style="336" customWidth="1"/>
    <col min="7" max="7" width="12.25390625" style="16" customWidth="1"/>
    <col min="8" max="8" width="9.625" style="1" bestFit="1" customWidth="1"/>
    <col min="9" max="16384" width="9.125" style="1" customWidth="1"/>
  </cols>
  <sheetData>
    <row r="1" spans="1:7" s="5" customFormat="1" ht="15.75">
      <c r="A1" s="10"/>
      <c r="B1" s="165"/>
      <c r="C1" s="367" t="s">
        <v>465</v>
      </c>
      <c r="D1" s="367"/>
      <c r="E1" s="367"/>
      <c r="F1" s="367"/>
      <c r="G1" s="367"/>
    </row>
    <row r="2" spans="1:7" s="5" customFormat="1" ht="15.75">
      <c r="A2" s="10"/>
      <c r="B2" s="165"/>
      <c r="C2" s="368" t="s">
        <v>54</v>
      </c>
      <c r="D2" s="368"/>
      <c r="E2" s="368"/>
      <c r="F2" s="368"/>
      <c r="G2" s="368"/>
    </row>
    <row r="3" spans="1:7" s="5" customFormat="1" ht="15.75">
      <c r="A3" s="10"/>
      <c r="B3" s="165"/>
      <c r="C3" s="368" t="s">
        <v>466</v>
      </c>
      <c r="D3" s="368"/>
      <c r="E3" s="368"/>
      <c r="F3" s="368"/>
      <c r="G3" s="368"/>
    </row>
    <row r="4" spans="1:7" s="5" customFormat="1" ht="15.75">
      <c r="A4" s="10"/>
      <c r="B4" s="165"/>
      <c r="C4" s="166"/>
      <c r="D4" s="166"/>
      <c r="E4" s="11"/>
      <c r="F4" s="98"/>
      <c r="G4" s="16"/>
    </row>
    <row r="5" spans="1:7" s="5" customFormat="1" ht="68.25" customHeight="1">
      <c r="A5" s="369" t="s">
        <v>27</v>
      </c>
      <c r="B5" s="369"/>
      <c r="C5" s="369"/>
      <c r="D5" s="369"/>
      <c r="E5" s="369"/>
      <c r="F5" s="369"/>
      <c r="G5" s="369"/>
    </row>
    <row r="6" ht="12" customHeight="1"/>
    <row r="7" spans="1:7" s="4" customFormat="1" ht="33" customHeight="1">
      <c r="A7" s="53" t="s">
        <v>55</v>
      </c>
      <c r="B7" s="169"/>
      <c r="C7" s="169" t="s">
        <v>447</v>
      </c>
      <c r="D7" s="169" t="s">
        <v>448</v>
      </c>
      <c r="E7" s="53" t="s">
        <v>344</v>
      </c>
      <c r="F7" s="337" t="s">
        <v>450</v>
      </c>
      <c r="G7" s="325" t="s">
        <v>451</v>
      </c>
    </row>
    <row r="8" spans="1:7" ht="12" customHeight="1">
      <c r="A8" s="22">
        <v>1</v>
      </c>
      <c r="B8" s="170">
        <v>2</v>
      </c>
      <c r="C8" s="170">
        <v>3</v>
      </c>
      <c r="D8" s="170">
        <v>4</v>
      </c>
      <c r="E8" s="22">
        <v>2</v>
      </c>
      <c r="F8" s="338">
        <v>3</v>
      </c>
      <c r="G8" s="326">
        <v>4</v>
      </c>
    </row>
    <row r="9" spans="1:7" s="95" customFormat="1" ht="57" customHeight="1">
      <c r="A9" s="79" t="s">
        <v>408</v>
      </c>
      <c r="B9" s="249" t="s">
        <v>345</v>
      </c>
      <c r="C9" s="250" t="s">
        <v>48</v>
      </c>
      <c r="D9" s="250" t="s">
        <v>50</v>
      </c>
      <c r="E9" s="80" t="s">
        <v>441</v>
      </c>
      <c r="F9" s="190"/>
      <c r="G9" s="327">
        <f>G10</f>
        <v>2414.17605</v>
      </c>
    </row>
    <row r="10" spans="1:7" s="6" customFormat="1" ht="42" customHeight="1">
      <c r="A10" s="202" t="s">
        <v>409</v>
      </c>
      <c r="B10" s="192" t="s">
        <v>345</v>
      </c>
      <c r="C10" s="193" t="s">
        <v>48</v>
      </c>
      <c r="D10" s="193" t="s">
        <v>50</v>
      </c>
      <c r="E10" s="190" t="s">
        <v>442</v>
      </c>
      <c r="F10" s="190"/>
      <c r="G10" s="327">
        <f>G11+G14+G17</f>
        <v>2414.17605</v>
      </c>
    </row>
    <row r="11" spans="1:7" ht="30" customHeight="1">
      <c r="A11" s="36" t="s">
        <v>410</v>
      </c>
      <c r="B11" s="69" t="s">
        <v>407</v>
      </c>
      <c r="C11" s="45" t="s">
        <v>48</v>
      </c>
      <c r="D11" s="45" t="s">
        <v>50</v>
      </c>
      <c r="E11" s="45" t="s">
        <v>411</v>
      </c>
      <c r="F11" s="200"/>
      <c r="G11" s="180">
        <f>G12</f>
        <v>700</v>
      </c>
    </row>
    <row r="12" spans="1:7" ht="30" customHeight="1">
      <c r="A12" s="46" t="s">
        <v>457</v>
      </c>
      <c r="B12" s="69" t="s">
        <v>407</v>
      </c>
      <c r="C12" s="45" t="s">
        <v>48</v>
      </c>
      <c r="D12" s="45" t="s">
        <v>50</v>
      </c>
      <c r="E12" s="45" t="s">
        <v>411</v>
      </c>
      <c r="F12" s="200" t="s">
        <v>458</v>
      </c>
      <c r="G12" s="180">
        <f>G13</f>
        <v>700</v>
      </c>
    </row>
    <row r="13" spans="1:7" ht="30" customHeight="1">
      <c r="A13" s="33" t="s">
        <v>459</v>
      </c>
      <c r="B13" s="69" t="s">
        <v>407</v>
      </c>
      <c r="C13" s="45" t="s">
        <v>48</v>
      </c>
      <c r="D13" s="45" t="s">
        <v>50</v>
      </c>
      <c r="E13" s="45" t="s">
        <v>411</v>
      </c>
      <c r="F13" s="200" t="s">
        <v>425</v>
      </c>
      <c r="G13" s="180">
        <f>'расх 17 г'!W119</f>
        <v>700</v>
      </c>
    </row>
    <row r="14" spans="1:7" s="6" customFormat="1" ht="27" customHeight="1">
      <c r="A14" s="79" t="s">
        <v>444</v>
      </c>
      <c r="B14" s="77" t="s">
        <v>407</v>
      </c>
      <c r="C14" s="80" t="s">
        <v>48</v>
      </c>
      <c r="D14" s="80" t="s">
        <v>50</v>
      </c>
      <c r="E14" s="80" t="s">
        <v>443</v>
      </c>
      <c r="F14" s="190"/>
      <c r="G14" s="240">
        <f>G15</f>
        <v>1623</v>
      </c>
    </row>
    <row r="15" spans="1:7" ht="27" customHeight="1">
      <c r="A15" s="46" t="s">
        <v>457</v>
      </c>
      <c r="B15" s="69" t="s">
        <v>407</v>
      </c>
      <c r="C15" s="45" t="s">
        <v>48</v>
      </c>
      <c r="D15" s="45" t="s">
        <v>50</v>
      </c>
      <c r="E15" s="45" t="s">
        <v>443</v>
      </c>
      <c r="F15" s="148" t="s">
        <v>458</v>
      </c>
      <c r="G15" s="180">
        <f>G16</f>
        <v>1623</v>
      </c>
    </row>
    <row r="16" spans="1:7" ht="27" customHeight="1">
      <c r="A16" s="33" t="s">
        <v>459</v>
      </c>
      <c r="B16" s="69" t="s">
        <v>407</v>
      </c>
      <c r="C16" s="45" t="s">
        <v>48</v>
      </c>
      <c r="D16" s="45" t="s">
        <v>50</v>
      </c>
      <c r="E16" s="45" t="s">
        <v>443</v>
      </c>
      <c r="F16" s="148" t="s">
        <v>425</v>
      </c>
      <c r="G16" s="180">
        <f>'расх 17 г'!Q122</f>
        <v>1623</v>
      </c>
    </row>
    <row r="17" spans="1:7" s="6" customFormat="1" ht="27" customHeight="1">
      <c r="A17" s="79" t="s">
        <v>25</v>
      </c>
      <c r="B17" s="77" t="s">
        <v>407</v>
      </c>
      <c r="C17" s="80" t="s">
        <v>48</v>
      </c>
      <c r="D17" s="80" t="s">
        <v>50</v>
      </c>
      <c r="E17" s="190" t="s">
        <v>95</v>
      </c>
      <c r="F17" s="190"/>
      <c r="G17" s="327">
        <f>G18</f>
        <v>91.17605</v>
      </c>
    </row>
    <row r="18" spans="1:7" ht="27" customHeight="1">
      <c r="A18" s="46" t="s">
        <v>457</v>
      </c>
      <c r="B18" s="69" t="s">
        <v>407</v>
      </c>
      <c r="C18" s="146" t="s">
        <v>48</v>
      </c>
      <c r="D18" s="146" t="s">
        <v>50</v>
      </c>
      <c r="E18" s="200" t="s">
        <v>95</v>
      </c>
      <c r="F18" s="148" t="s">
        <v>458</v>
      </c>
      <c r="G18" s="328">
        <f>G19</f>
        <v>91.17605</v>
      </c>
    </row>
    <row r="19" spans="1:7" ht="27" customHeight="1">
      <c r="A19" s="33" t="s">
        <v>459</v>
      </c>
      <c r="B19" s="69" t="s">
        <v>407</v>
      </c>
      <c r="C19" s="146" t="s">
        <v>48</v>
      </c>
      <c r="D19" s="146" t="s">
        <v>50</v>
      </c>
      <c r="E19" s="200" t="s">
        <v>95</v>
      </c>
      <c r="F19" s="148" t="s">
        <v>425</v>
      </c>
      <c r="G19" s="328">
        <f>'расх 17 г'!W127</f>
        <v>91.17605</v>
      </c>
    </row>
    <row r="20" spans="1:7" ht="27" customHeight="1" hidden="1">
      <c r="A20" s="130" t="s">
        <v>334</v>
      </c>
      <c r="B20" s="171" t="s">
        <v>345</v>
      </c>
      <c r="C20" s="172" t="s">
        <v>48</v>
      </c>
      <c r="D20" s="172" t="s">
        <v>50</v>
      </c>
      <c r="E20" s="174" t="s">
        <v>443</v>
      </c>
      <c r="F20" s="200" t="s">
        <v>65</v>
      </c>
      <c r="G20" s="180"/>
    </row>
    <row r="21" spans="1:7" s="95" customFormat="1" ht="47.25" customHeight="1">
      <c r="A21" s="243" t="s">
        <v>412</v>
      </c>
      <c r="B21" s="106" t="s">
        <v>407</v>
      </c>
      <c r="C21" s="92" t="s">
        <v>48</v>
      </c>
      <c r="D21" s="92" t="s">
        <v>42</v>
      </c>
      <c r="E21" s="80" t="s">
        <v>445</v>
      </c>
      <c r="F21" s="121"/>
      <c r="G21" s="194">
        <f>G22</f>
        <v>4</v>
      </c>
    </row>
    <row r="22" spans="1:7" s="6" customFormat="1" ht="28.5" customHeight="1">
      <c r="A22" s="79" t="s">
        <v>6</v>
      </c>
      <c r="B22" s="77" t="s">
        <v>407</v>
      </c>
      <c r="C22" s="78" t="s">
        <v>48</v>
      </c>
      <c r="D22" s="78" t="s">
        <v>42</v>
      </c>
      <c r="E22" s="190" t="s">
        <v>446</v>
      </c>
      <c r="F22" s="121"/>
      <c r="G22" s="194">
        <f>G23</f>
        <v>4</v>
      </c>
    </row>
    <row r="23" spans="1:7" ht="17.25" customHeight="1">
      <c r="A23" s="21" t="s">
        <v>24</v>
      </c>
      <c r="B23" s="69" t="s">
        <v>407</v>
      </c>
      <c r="C23" s="47" t="s">
        <v>48</v>
      </c>
      <c r="D23" s="47" t="s">
        <v>42</v>
      </c>
      <c r="E23" s="146" t="s">
        <v>413</v>
      </c>
      <c r="F23" s="73"/>
      <c r="G23" s="151">
        <f>G24</f>
        <v>4</v>
      </c>
    </row>
    <row r="24" spans="1:7" ht="29.25" customHeight="1">
      <c r="A24" s="46" t="s">
        <v>457</v>
      </c>
      <c r="B24" s="69" t="s">
        <v>407</v>
      </c>
      <c r="C24" s="47" t="s">
        <v>48</v>
      </c>
      <c r="D24" s="47" t="s">
        <v>42</v>
      </c>
      <c r="E24" s="146" t="s">
        <v>413</v>
      </c>
      <c r="F24" s="47" t="s">
        <v>458</v>
      </c>
      <c r="G24" s="151">
        <f>G25</f>
        <v>4</v>
      </c>
    </row>
    <row r="25" spans="1:7" ht="30" customHeight="1">
      <c r="A25" s="26" t="s">
        <v>459</v>
      </c>
      <c r="B25" s="69" t="s">
        <v>407</v>
      </c>
      <c r="C25" s="47" t="s">
        <v>48</v>
      </c>
      <c r="D25" s="47" t="s">
        <v>42</v>
      </c>
      <c r="E25" s="146" t="s">
        <v>413</v>
      </c>
      <c r="F25" s="47" t="s">
        <v>425</v>
      </c>
      <c r="G25" s="151">
        <f>'расх 17 г'!W134</f>
        <v>4</v>
      </c>
    </row>
    <row r="26" spans="1:7" s="6" customFormat="1" ht="28.5" customHeight="1">
      <c r="A26" s="206" t="s">
        <v>360</v>
      </c>
      <c r="B26" s="77"/>
      <c r="C26" s="78"/>
      <c r="D26" s="78"/>
      <c r="E26" s="190" t="s">
        <v>359</v>
      </c>
      <c r="F26" s="78"/>
      <c r="G26" s="194">
        <f>G27</f>
        <v>2894.2</v>
      </c>
    </row>
    <row r="27" spans="1:7" s="6" customFormat="1" ht="39.75" customHeight="1">
      <c r="A27" s="206" t="s">
        <v>362</v>
      </c>
      <c r="B27" s="77"/>
      <c r="C27" s="121"/>
      <c r="D27" s="121"/>
      <c r="E27" s="190" t="s">
        <v>361</v>
      </c>
      <c r="F27" s="78"/>
      <c r="G27" s="240">
        <f>G28+G32</f>
        <v>2894.2</v>
      </c>
    </row>
    <row r="28" spans="1:7" ht="15" customHeight="1">
      <c r="A28" s="205" t="s">
        <v>364</v>
      </c>
      <c r="B28" s="69"/>
      <c r="C28" s="47"/>
      <c r="D28" s="47"/>
      <c r="E28" s="148" t="s">
        <v>363</v>
      </c>
      <c r="F28" s="34"/>
      <c r="G28" s="85">
        <f>G29</f>
        <v>2879.7</v>
      </c>
    </row>
    <row r="29" spans="1:7" ht="27" customHeight="1">
      <c r="A29" s="46" t="s">
        <v>457</v>
      </c>
      <c r="B29" s="69"/>
      <c r="C29" s="47"/>
      <c r="D29" s="47"/>
      <c r="E29" s="148" t="s">
        <v>363</v>
      </c>
      <c r="F29" s="34" t="s">
        <v>458</v>
      </c>
      <c r="G29" s="85">
        <f>G30</f>
        <v>2879.7</v>
      </c>
    </row>
    <row r="30" spans="1:7" ht="27.75" customHeight="1">
      <c r="A30" s="33" t="s">
        <v>459</v>
      </c>
      <c r="B30" s="69"/>
      <c r="C30" s="47"/>
      <c r="D30" s="47"/>
      <c r="E30" s="148" t="s">
        <v>363</v>
      </c>
      <c r="F30" s="34" t="s">
        <v>425</v>
      </c>
      <c r="G30" s="85">
        <f>'расх 17 г'!O107</f>
        <v>2879.7</v>
      </c>
    </row>
    <row r="31" spans="1:7" ht="66.75" customHeight="1" hidden="1">
      <c r="A31" s="207"/>
      <c r="B31" s="69"/>
      <c r="C31" s="47"/>
      <c r="D31" s="47"/>
      <c r="E31" s="117"/>
      <c r="F31" s="34"/>
      <c r="G31" s="85">
        <f>G32</f>
        <v>14.5</v>
      </c>
    </row>
    <row r="32" spans="1:7" ht="29.25" customHeight="1">
      <c r="A32" s="207" t="s">
        <v>366</v>
      </c>
      <c r="B32" s="69"/>
      <c r="C32" s="47"/>
      <c r="D32" s="47"/>
      <c r="E32" s="148" t="s">
        <v>365</v>
      </c>
      <c r="F32" s="34"/>
      <c r="G32" s="85">
        <f>G33</f>
        <v>14.5</v>
      </c>
    </row>
    <row r="33" spans="1:7" ht="30" customHeight="1">
      <c r="A33" s="46" t="s">
        <v>457</v>
      </c>
      <c r="B33" s="69"/>
      <c r="C33" s="73"/>
      <c r="D33" s="73"/>
      <c r="E33" s="148" t="s">
        <v>365</v>
      </c>
      <c r="F33" s="34" t="s">
        <v>458</v>
      </c>
      <c r="G33" s="180">
        <f>G34</f>
        <v>14.5</v>
      </c>
    </row>
    <row r="34" spans="1:7" ht="30" customHeight="1">
      <c r="A34" s="33" t="s">
        <v>459</v>
      </c>
      <c r="B34" s="69"/>
      <c r="C34" s="73"/>
      <c r="D34" s="73"/>
      <c r="E34" s="148" t="s">
        <v>365</v>
      </c>
      <c r="F34" s="34" t="s">
        <v>425</v>
      </c>
      <c r="G34" s="180">
        <f>'расх 17 г'!O111</f>
        <v>14.5</v>
      </c>
    </row>
    <row r="35" spans="1:7" ht="30" customHeight="1">
      <c r="A35" s="79" t="s">
        <v>101</v>
      </c>
      <c r="B35" s="69"/>
      <c r="C35" s="73"/>
      <c r="D35" s="73"/>
      <c r="E35" s="80" t="s">
        <v>102</v>
      </c>
      <c r="F35" s="144"/>
      <c r="G35" s="240">
        <f>G36+G45+G52</f>
        <v>7102.57</v>
      </c>
    </row>
    <row r="36" spans="1:7" ht="15.75">
      <c r="A36" s="79" t="s">
        <v>104</v>
      </c>
      <c r="B36" s="69"/>
      <c r="C36" s="73"/>
      <c r="D36" s="73"/>
      <c r="E36" s="80" t="s">
        <v>103</v>
      </c>
      <c r="F36" s="121"/>
      <c r="G36" s="180">
        <f>G37+G40</f>
        <v>5661.934</v>
      </c>
    </row>
    <row r="37" spans="1:7" ht="15.75">
      <c r="A37" s="79" t="s">
        <v>115</v>
      </c>
      <c r="B37" s="69"/>
      <c r="C37" s="73"/>
      <c r="D37" s="73"/>
      <c r="E37" s="80" t="s">
        <v>105</v>
      </c>
      <c r="F37" s="121"/>
      <c r="G37" s="180">
        <f>G38</f>
        <v>4384.885</v>
      </c>
    </row>
    <row r="38" spans="1:7" ht="44.25" customHeight="1">
      <c r="A38" s="114" t="s">
        <v>453</v>
      </c>
      <c r="B38" s="69"/>
      <c r="C38" s="73"/>
      <c r="D38" s="73"/>
      <c r="E38" s="146" t="s">
        <v>105</v>
      </c>
      <c r="F38" s="35" t="s">
        <v>341</v>
      </c>
      <c r="G38" s="180">
        <f>'расх 17 г'!W185</f>
        <v>4384.885</v>
      </c>
    </row>
    <row r="39" spans="1:7" ht="15.75">
      <c r="A39" s="36" t="s">
        <v>32</v>
      </c>
      <c r="B39" s="69"/>
      <c r="C39" s="73"/>
      <c r="D39" s="73"/>
      <c r="E39" s="146" t="s">
        <v>105</v>
      </c>
      <c r="F39" s="73" t="s">
        <v>96</v>
      </c>
      <c r="G39" s="180">
        <f>'расх 17 г'!Y186</f>
        <v>4384.885</v>
      </c>
    </row>
    <row r="40" spans="1:7" ht="15.75">
      <c r="A40" s="36" t="s">
        <v>116</v>
      </c>
      <c r="B40" s="69"/>
      <c r="C40" s="73"/>
      <c r="D40" s="73"/>
      <c r="E40" s="45" t="s">
        <v>106</v>
      </c>
      <c r="F40" s="34"/>
      <c r="G40" s="180">
        <f>G41+G43</f>
        <v>1277.0489999999998</v>
      </c>
    </row>
    <row r="41" spans="1:7" ht="30" customHeight="1">
      <c r="A41" s="46" t="s">
        <v>457</v>
      </c>
      <c r="B41" s="69"/>
      <c r="C41" s="73"/>
      <c r="D41" s="73"/>
      <c r="E41" s="45" t="s">
        <v>106</v>
      </c>
      <c r="F41" s="34" t="s">
        <v>458</v>
      </c>
      <c r="G41" s="180">
        <f>G42</f>
        <v>1181.3489999999997</v>
      </c>
    </row>
    <row r="42" spans="1:7" ht="30" customHeight="1">
      <c r="A42" s="33" t="s">
        <v>459</v>
      </c>
      <c r="B42" s="69"/>
      <c r="C42" s="73"/>
      <c r="D42" s="73"/>
      <c r="E42" s="45" t="s">
        <v>106</v>
      </c>
      <c r="F42" s="34" t="s">
        <v>425</v>
      </c>
      <c r="G42" s="329">
        <f>'расх 17 г'!W192</f>
        <v>1181.3489999999997</v>
      </c>
    </row>
    <row r="43" spans="1:7" ht="15.75">
      <c r="A43" s="36" t="s">
        <v>343</v>
      </c>
      <c r="B43" s="69"/>
      <c r="C43" s="73"/>
      <c r="D43" s="73"/>
      <c r="E43" s="45" t="s">
        <v>106</v>
      </c>
      <c r="F43" s="34" t="s">
        <v>460</v>
      </c>
      <c r="G43" s="180">
        <f>G44</f>
        <v>95.7</v>
      </c>
    </row>
    <row r="44" spans="1:7" ht="15.75">
      <c r="A44" s="36" t="s">
        <v>429</v>
      </c>
      <c r="B44" s="69"/>
      <c r="C44" s="73"/>
      <c r="D44" s="73"/>
      <c r="E44" s="45" t="s">
        <v>106</v>
      </c>
      <c r="F44" s="34" t="s">
        <v>428</v>
      </c>
      <c r="G44" s="180">
        <f>'расх 17 г'!S196</f>
        <v>95.7</v>
      </c>
    </row>
    <row r="45" spans="1:7" ht="30" customHeight="1">
      <c r="A45" s="36" t="s">
        <v>107</v>
      </c>
      <c r="B45" s="69"/>
      <c r="C45" s="73"/>
      <c r="D45" s="73"/>
      <c r="E45" s="148" t="s">
        <v>108</v>
      </c>
      <c r="F45" s="34"/>
      <c r="G45" s="180">
        <f>G46+G49</f>
        <v>1308.2149999999997</v>
      </c>
    </row>
    <row r="46" spans="1:7" ht="15.75">
      <c r="A46" s="79" t="s">
        <v>117</v>
      </c>
      <c r="B46" s="69"/>
      <c r="C46" s="73"/>
      <c r="D46" s="73"/>
      <c r="E46" s="80" t="s">
        <v>109</v>
      </c>
      <c r="F46" s="121"/>
      <c r="G46" s="180">
        <f>G47</f>
        <v>987.5999999999999</v>
      </c>
    </row>
    <row r="47" spans="1:7" ht="42" customHeight="1">
      <c r="A47" s="114" t="s">
        <v>453</v>
      </c>
      <c r="B47" s="69"/>
      <c r="C47" s="73"/>
      <c r="D47" s="73"/>
      <c r="E47" s="45" t="s">
        <v>109</v>
      </c>
      <c r="F47" s="73" t="s">
        <v>341</v>
      </c>
      <c r="G47" s="180">
        <f>'расх 17 г'!W201</f>
        <v>987.5999999999999</v>
      </c>
    </row>
    <row r="48" spans="1:7" ht="15.75">
      <c r="A48" s="36" t="s">
        <v>32</v>
      </c>
      <c r="B48" s="69"/>
      <c r="C48" s="73"/>
      <c r="D48" s="73"/>
      <c r="E48" s="45" t="s">
        <v>109</v>
      </c>
      <c r="F48" s="73" t="s">
        <v>96</v>
      </c>
      <c r="G48" s="180">
        <f>'расх 17 г'!O202</f>
        <v>984.1999999999998</v>
      </c>
    </row>
    <row r="49" spans="1:7" ht="15.75">
      <c r="A49" s="36" t="s">
        <v>118</v>
      </c>
      <c r="B49" s="69"/>
      <c r="C49" s="73"/>
      <c r="D49" s="73"/>
      <c r="E49" s="45" t="s">
        <v>110</v>
      </c>
      <c r="F49" s="34"/>
      <c r="G49" s="180">
        <f>G50</f>
        <v>320.6149999999999</v>
      </c>
    </row>
    <row r="50" spans="1:7" ht="25.5">
      <c r="A50" s="46" t="s">
        <v>457</v>
      </c>
      <c r="B50" s="69"/>
      <c r="C50" s="73"/>
      <c r="D50" s="73"/>
      <c r="E50" s="45" t="s">
        <v>110</v>
      </c>
      <c r="F50" s="34" t="s">
        <v>458</v>
      </c>
      <c r="G50" s="180">
        <f>'расх 17 г'!W207</f>
        <v>320.6149999999999</v>
      </c>
    </row>
    <row r="51" spans="1:7" ht="30" customHeight="1">
      <c r="A51" s="33" t="s">
        <v>459</v>
      </c>
      <c r="B51" s="69"/>
      <c r="C51" s="73"/>
      <c r="D51" s="73"/>
      <c r="E51" s="45" t="s">
        <v>110</v>
      </c>
      <c r="F51" s="34" t="s">
        <v>425</v>
      </c>
      <c r="G51" s="180">
        <f>'расх 17 г'!O208</f>
        <v>326.4649999999999</v>
      </c>
    </row>
    <row r="52" spans="1:7" ht="25.5">
      <c r="A52" s="79" t="s">
        <v>111</v>
      </c>
      <c r="B52" s="69"/>
      <c r="C52" s="73"/>
      <c r="D52" s="73"/>
      <c r="E52" s="190" t="s">
        <v>113</v>
      </c>
      <c r="F52" s="78"/>
      <c r="G52" s="180">
        <f>G53</f>
        <v>132.421</v>
      </c>
    </row>
    <row r="53" spans="1:7" ht="30" customHeight="1">
      <c r="A53" s="36" t="s">
        <v>119</v>
      </c>
      <c r="B53" s="69"/>
      <c r="C53" s="73"/>
      <c r="D53" s="73"/>
      <c r="E53" s="45" t="s">
        <v>114</v>
      </c>
      <c r="F53" s="34"/>
      <c r="G53" s="180">
        <f>G54</f>
        <v>132.421</v>
      </c>
    </row>
    <row r="54" spans="1:7" ht="43.5" customHeight="1">
      <c r="A54" s="114" t="s">
        <v>453</v>
      </c>
      <c r="B54" s="69"/>
      <c r="C54" s="73"/>
      <c r="D54" s="73"/>
      <c r="E54" s="45" t="s">
        <v>114</v>
      </c>
      <c r="F54" s="34" t="s">
        <v>341</v>
      </c>
      <c r="G54" s="180">
        <f>G55</f>
        <v>132.421</v>
      </c>
    </row>
    <row r="55" spans="1:7" ht="15.75">
      <c r="A55" s="36" t="s">
        <v>32</v>
      </c>
      <c r="B55" s="69"/>
      <c r="C55" s="73"/>
      <c r="D55" s="73"/>
      <c r="E55" s="45" t="s">
        <v>114</v>
      </c>
      <c r="F55" s="73" t="s">
        <v>96</v>
      </c>
      <c r="G55" s="180">
        <f>'расх 17 г'!Q214</f>
        <v>132.421</v>
      </c>
    </row>
    <row r="56" spans="1:7" s="6" customFormat="1" ht="25.5">
      <c r="A56" s="79" t="s">
        <v>314</v>
      </c>
      <c r="B56" s="77"/>
      <c r="C56" s="121"/>
      <c r="D56" s="121"/>
      <c r="E56" s="80" t="s">
        <v>34</v>
      </c>
      <c r="F56" s="78"/>
      <c r="G56" s="240">
        <f>G57</f>
        <v>366.81</v>
      </c>
    </row>
    <row r="57" spans="1:7" ht="25.5">
      <c r="A57" s="322" t="s">
        <v>294</v>
      </c>
      <c r="B57" s="69"/>
      <c r="C57" s="73"/>
      <c r="D57" s="73"/>
      <c r="E57" s="148" t="s">
        <v>331</v>
      </c>
      <c r="F57" s="34"/>
      <c r="G57" s="180">
        <f>G58</f>
        <v>366.81</v>
      </c>
    </row>
    <row r="58" spans="1:7" ht="38.25">
      <c r="A58" s="36" t="s">
        <v>292</v>
      </c>
      <c r="B58" s="69" t="s">
        <v>407</v>
      </c>
      <c r="C58" s="34" t="s">
        <v>51</v>
      </c>
      <c r="D58" s="34" t="s">
        <v>47</v>
      </c>
      <c r="E58" s="148" t="s">
        <v>332</v>
      </c>
      <c r="F58" s="34"/>
      <c r="G58" s="180">
        <f>G59</f>
        <v>366.81</v>
      </c>
    </row>
    <row r="59" spans="1:7" ht="25.5">
      <c r="A59" s="323" t="s">
        <v>315</v>
      </c>
      <c r="B59" s="69" t="s">
        <v>407</v>
      </c>
      <c r="C59" s="34" t="s">
        <v>51</v>
      </c>
      <c r="D59" s="34" t="s">
        <v>47</v>
      </c>
      <c r="E59" s="148" t="s">
        <v>332</v>
      </c>
      <c r="F59" s="34" t="s">
        <v>316</v>
      </c>
      <c r="G59" s="180">
        <f>G60</f>
        <v>366.81</v>
      </c>
    </row>
    <row r="60" spans="1:7" ht="15.75">
      <c r="A60" s="323" t="s">
        <v>289</v>
      </c>
      <c r="B60" s="69"/>
      <c r="C60" s="34"/>
      <c r="D60" s="34"/>
      <c r="E60" s="148" t="s">
        <v>332</v>
      </c>
      <c r="F60" s="34" t="s">
        <v>218</v>
      </c>
      <c r="G60" s="332">
        <f>'расх 17 г'!W156</f>
        <v>366.81</v>
      </c>
    </row>
    <row r="61" spans="1:7" s="199" customFormat="1" ht="12.75">
      <c r="A61" s="195" t="s">
        <v>346</v>
      </c>
      <c r="B61" s="196"/>
      <c r="C61" s="197"/>
      <c r="D61" s="197"/>
      <c r="E61" s="198"/>
      <c r="F61" s="198"/>
      <c r="G61" s="221">
        <f>G9+G21+G26+G35+G56</f>
        <v>12781.756049999998</v>
      </c>
    </row>
    <row r="62" spans="1:7" s="138" customFormat="1" ht="30" customHeight="1">
      <c r="A62" s="248" t="s">
        <v>452</v>
      </c>
      <c r="B62" s="106" t="s">
        <v>345</v>
      </c>
      <c r="C62" s="107" t="s">
        <v>46</v>
      </c>
      <c r="D62" s="107" t="s">
        <v>47</v>
      </c>
      <c r="E62" s="80" t="s">
        <v>367</v>
      </c>
      <c r="F62" s="339"/>
      <c r="G62" s="218">
        <f>G63</f>
        <v>927.4100000000001</v>
      </c>
    </row>
    <row r="63" spans="1:7" s="5" customFormat="1" ht="13.5" customHeight="1">
      <c r="A63" s="26" t="s">
        <v>414</v>
      </c>
      <c r="B63" s="69" t="s">
        <v>345</v>
      </c>
      <c r="C63" s="177" t="s">
        <v>46</v>
      </c>
      <c r="D63" s="177" t="s">
        <v>47</v>
      </c>
      <c r="E63" s="146" t="s">
        <v>368</v>
      </c>
      <c r="F63" s="340"/>
      <c r="G63" s="222">
        <f>G64</f>
        <v>927.4100000000001</v>
      </c>
    </row>
    <row r="64" spans="1:7" s="5" customFormat="1" ht="27.75" customHeight="1">
      <c r="A64" s="26" t="s">
        <v>415</v>
      </c>
      <c r="B64" s="69" t="s">
        <v>345</v>
      </c>
      <c r="C64" s="146" t="s">
        <v>46</v>
      </c>
      <c r="D64" s="146" t="s">
        <v>47</v>
      </c>
      <c r="E64" s="146" t="s">
        <v>369</v>
      </c>
      <c r="F64" s="340"/>
      <c r="G64" s="222">
        <f>G65</f>
        <v>927.4100000000001</v>
      </c>
    </row>
    <row r="65" spans="1:7" s="5" customFormat="1" ht="44.25" customHeight="1">
      <c r="A65" s="114" t="s">
        <v>453</v>
      </c>
      <c r="B65" s="69" t="s">
        <v>345</v>
      </c>
      <c r="C65" s="146" t="s">
        <v>46</v>
      </c>
      <c r="D65" s="146" t="s">
        <v>47</v>
      </c>
      <c r="E65" s="146" t="s">
        <v>369</v>
      </c>
      <c r="F65" s="200" t="s">
        <v>341</v>
      </c>
      <c r="G65" s="222">
        <f>'расх 17 г'!W14</f>
        <v>927.4100000000001</v>
      </c>
    </row>
    <row r="66" spans="1:7" s="5" customFormat="1" ht="17.25" customHeight="1">
      <c r="A66" s="114" t="s">
        <v>454</v>
      </c>
      <c r="B66" s="69" t="s">
        <v>345</v>
      </c>
      <c r="C66" s="146" t="s">
        <v>46</v>
      </c>
      <c r="D66" s="146" t="s">
        <v>47</v>
      </c>
      <c r="E66" s="146" t="s">
        <v>369</v>
      </c>
      <c r="F66" s="340" t="s">
        <v>337</v>
      </c>
      <c r="G66" s="222">
        <f>'расх 17 г'!Y15</f>
        <v>927.4100000000001</v>
      </c>
    </row>
    <row r="67" spans="1:7" s="5" customFormat="1" ht="15.75" hidden="1">
      <c r="A67" s="178" t="s">
        <v>416</v>
      </c>
      <c r="B67" s="116" t="s">
        <v>345</v>
      </c>
      <c r="C67" s="174" t="s">
        <v>46</v>
      </c>
      <c r="D67" s="174" t="s">
        <v>47</v>
      </c>
      <c r="E67" s="174" t="s">
        <v>369</v>
      </c>
      <c r="F67" s="200">
        <v>121</v>
      </c>
      <c r="G67" s="223"/>
    </row>
    <row r="68" spans="1:7" s="5" customFormat="1" ht="38.25" hidden="1">
      <c r="A68" s="178" t="s">
        <v>418</v>
      </c>
      <c r="B68" s="116" t="s">
        <v>345</v>
      </c>
      <c r="C68" s="174" t="s">
        <v>46</v>
      </c>
      <c r="D68" s="174" t="s">
        <v>47</v>
      </c>
      <c r="E68" s="174" t="s">
        <v>369</v>
      </c>
      <c r="F68" s="200" t="s">
        <v>419</v>
      </c>
      <c r="G68" s="223"/>
    </row>
    <row r="69" spans="1:7" s="138" customFormat="1" ht="27" customHeight="1">
      <c r="A69" s="248" t="s">
        <v>420</v>
      </c>
      <c r="B69" s="106" t="s">
        <v>345</v>
      </c>
      <c r="C69" s="92" t="s">
        <v>46</v>
      </c>
      <c r="D69" s="92" t="s">
        <v>49</v>
      </c>
      <c r="E69" s="80" t="s">
        <v>370</v>
      </c>
      <c r="F69" s="78"/>
      <c r="G69" s="94">
        <f>G70</f>
        <v>892.37</v>
      </c>
    </row>
    <row r="70" spans="1:7" s="5" customFormat="1" ht="15" customHeight="1">
      <c r="A70" s="179" t="s">
        <v>455</v>
      </c>
      <c r="B70" s="69" t="s">
        <v>345</v>
      </c>
      <c r="C70" s="47" t="s">
        <v>46</v>
      </c>
      <c r="D70" s="47" t="s">
        <v>49</v>
      </c>
      <c r="E70" s="146" t="s">
        <v>371</v>
      </c>
      <c r="F70" s="73"/>
      <c r="G70" s="85">
        <f>G71</f>
        <v>892.37</v>
      </c>
    </row>
    <row r="71" spans="1:7" s="5" customFormat="1" ht="25.5" customHeight="1">
      <c r="A71" s="26" t="s">
        <v>415</v>
      </c>
      <c r="B71" s="69" t="s">
        <v>345</v>
      </c>
      <c r="C71" s="47" t="s">
        <v>46</v>
      </c>
      <c r="D71" s="47" t="s">
        <v>49</v>
      </c>
      <c r="E71" s="146" t="s">
        <v>372</v>
      </c>
      <c r="F71" s="73"/>
      <c r="G71" s="222">
        <f>G72</f>
        <v>892.37</v>
      </c>
    </row>
    <row r="72" spans="1:7" s="5" customFormat="1" ht="51.75" customHeight="1">
      <c r="A72" s="114" t="s">
        <v>453</v>
      </c>
      <c r="B72" s="69" t="s">
        <v>345</v>
      </c>
      <c r="C72" s="47" t="s">
        <v>46</v>
      </c>
      <c r="D72" s="47" t="s">
        <v>49</v>
      </c>
      <c r="E72" s="146" t="s">
        <v>372</v>
      </c>
      <c r="F72" s="73" t="s">
        <v>341</v>
      </c>
      <c r="G72" s="222">
        <f>'расх 17 г'!W22</f>
        <v>892.37</v>
      </c>
    </row>
    <row r="73" spans="1:7" s="5" customFormat="1" ht="17.25" customHeight="1">
      <c r="A73" s="114" t="s">
        <v>454</v>
      </c>
      <c r="B73" s="69" t="s">
        <v>345</v>
      </c>
      <c r="C73" s="47" t="s">
        <v>46</v>
      </c>
      <c r="D73" s="47" t="s">
        <v>49</v>
      </c>
      <c r="E73" s="146" t="s">
        <v>372</v>
      </c>
      <c r="F73" s="73" t="s">
        <v>337</v>
      </c>
      <c r="G73" s="222">
        <f>'расх 17 г'!W23</f>
        <v>892.37</v>
      </c>
    </row>
    <row r="74" spans="1:7" s="5" customFormat="1" ht="15.75" hidden="1">
      <c r="A74" s="178" t="s">
        <v>416</v>
      </c>
      <c r="B74" s="116" t="s">
        <v>345</v>
      </c>
      <c r="C74" s="174" t="s">
        <v>46</v>
      </c>
      <c r="D74" s="174" t="s">
        <v>49</v>
      </c>
      <c r="E74" s="174" t="s">
        <v>372</v>
      </c>
      <c r="F74" s="200">
        <v>121</v>
      </c>
      <c r="G74" s="223"/>
    </row>
    <row r="75" spans="1:7" s="5" customFormat="1" ht="38.25" hidden="1">
      <c r="A75" s="178" t="s">
        <v>418</v>
      </c>
      <c r="B75" s="116" t="s">
        <v>345</v>
      </c>
      <c r="C75" s="174" t="s">
        <v>46</v>
      </c>
      <c r="D75" s="174" t="s">
        <v>49</v>
      </c>
      <c r="E75" s="174" t="s">
        <v>372</v>
      </c>
      <c r="F75" s="200" t="s">
        <v>419</v>
      </c>
      <c r="G75" s="223"/>
    </row>
    <row r="76" spans="1:7" s="20" customFormat="1" ht="39.75" customHeight="1">
      <c r="A76" s="79" t="s">
        <v>421</v>
      </c>
      <c r="B76" s="77" t="s">
        <v>345</v>
      </c>
      <c r="C76" s="78" t="s">
        <v>46</v>
      </c>
      <c r="D76" s="78" t="s">
        <v>48</v>
      </c>
      <c r="E76" s="80" t="s">
        <v>373</v>
      </c>
      <c r="F76" s="78"/>
      <c r="G76" s="228">
        <f>G77+G96</f>
        <v>8576.45851</v>
      </c>
    </row>
    <row r="77" spans="1:7" s="5" customFormat="1" ht="26.25" customHeight="1">
      <c r="A77" s="46" t="s">
        <v>456</v>
      </c>
      <c r="B77" s="69" t="s">
        <v>345</v>
      </c>
      <c r="C77" s="47" t="s">
        <v>46</v>
      </c>
      <c r="D77" s="47" t="s">
        <v>48</v>
      </c>
      <c r="E77" s="146" t="s">
        <v>374</v>
      </c>
      <c r="F77" s="47"/>
      <c r="G77" s="230">
        <f>G78+G84</f>
        <v>8576.45851</v>
      </c>
    </row>
    <row r="78" spans="1:7" s="5" customFormat="1" ht="27" customHeight="1">
      <c r="A78" s="26" t="s">
        <v>415</v>
      </c>
      <c r="B78" s="69" t="s">
        <v>345</v>
      </c>
      <c r="C78" s="47" t="s">
        <v>46</v>
      </c>
      <c r="D78" s="47" t="s">
        <v>48</v>
      </c>
      <c r="E78" s="146" t="s">
        <v>375</v>
      </c>
      <c r="F78" s="47"/>
      <c r="G78" s="180">
        <f>G79</f>
        <v>6833.8</v>
      </c>
    </row>
    <row r="79" spans="1:7" s="5" customFormat="1" ht="51">
      <c r="A79" s="114" t="s">
        <v>453</v>
      </c>
      <c r="B79" s="69" t="s">
        <v>345</v>
      </c>
      <c r="C79" s="47" t="s">
        <v>46</v>
      </c>
      <c r="D79" s="47" t="s">
        <v>48</v>
      </c>
      <c r="E79" s="146" t="s">
        <v>375</v>
      </c>
      <c r="F79" s="47" t="s">
        <v>341</v>
      </c>
      <c r="G79" s="180">
        <f>G80</f>
        <v>6833.8</v>
      </c>
    </row>
    <row r="80" spans="1:7" s="5" customFormat="1" ht="15.75">
      <c r="A80" s="26" t="s">
        <v>424</v>
      </c>
      <c r="B80" s="69" t="s">
        <v>345</v>
      </c>
      <c r="C80" s="47" t="s">
        <v>46</v>
      </c>
      <c r="D80" s="47" t="s">
        <v>48</v>
      </c>
      <c r="E80" s="146" t="s">
        <v>375</v>
      </c>
      <c r="F80" s="47" t="s">
        <v>337</v>
      </c>
      <c r="G80" s="180">
        <f>'расх 17 г'!Y31</f>
        <v>6833.8</v>
      </c>
    </row>
    <row r="81" spans="1:7" s="5" customFormat="1" ht="15.75" hidden="1">
      <c r="A81" s="178" t="s">
        <v>416</v>
      </c>
      <c r="B81" s="116" t="s">
        <v>345</v>
      </c>
      <c r="C81" s="150" t="s">
        <v>46</v>
      </c>
      <c r="D81" s="150" t="s">
        <v>48</v>
      </c>
      <c r="E81" s="174" t="s">
        <v>375</v>
      </c>
      <c r="F81" s="47" t="s">
        <v>61</v>
      </c>
      <c r="G81" s="85"/>
    </row>
    <row r="82" spans="1:7" s="5" customFormat="1" ht="15.75" hidden="1">
      <c r="A82" s="178" t="s">
        <v>427</v>
      </c>
      <c r="B82" s="116" t="s">
        <v>345</v>
      </c>
      <c r="C82" s="150" t="s">
        <v>46</v>
      </c>
      <c r="D82" s="150" t="s">
        <v>48</v>
      </c>
      <c r="E82" s="174" t="s">
        <v>375</v>
      </c>
      <c r="F82" s="47" t="s">
        <v>62</v>
      </c>
      <c r="G82" s="85"/>
    </row>
    <row r="83" spans="1:7" s="5" customFormat="1" ht="41.25" customHeight="1" hidden="1">
      <c r="A83" s="178" t="s">
        <v>418</v>
      </c>
      <c r="B83" s="116" t="s">
        <v>345</v>
      </c>
      <c r="C83" s="150" t="s">
        <v>46</v>
      </c>
      <c r="D83" s="150" t="s">
        <v>48</v>
      </c>
      <c r="E83" s="174" t="s">
        <v>375</v>
      </c>
      <c r="F83" s="47" t="s">
        <v>419</v>
      </c>
      <c r="G83" s="85"/>
    </row>
    <row r="84" spans="1:7" s="5" customFormat="1" ht="19.5" customHeight="1">
      <c r="A84" s="26" t="s">
        <v>423</v>
      </c>
      <c r="B84" s="69" t="s">
        <v>345</v>
      </c>
      <c r="C84" s="47" t="s">
        <v>46</v>
      </c>
      <c r="D84" s="47" t="s">
        <v>48</v>
      </c>
      <c r="E84" s="146" t="s">
        <v>376</v>
      </c>
      <c r="F84" s="47"/>
      <c r="G84" s="230">
        <f>G85+G89</f>
        <v>1742.6585099999998</v>
      </c>
    </row>
    <row r="85" spans="1:7" s="5" customFormat="1" ht="29.25" customHeight="1">
      <c r="A85" s="46" t="s">
        <v>457</v>
      </c>
      <c r="B85" s="69" t="s">
        <v>345</v>
      </c>
      <c r="C85" s="47" t="s">
        <v>46</v>
      </c>
      <c r="D85" s="47" t="s">
        <v>48</v>
      </c>
      <c r="E85" s="146" t="s">
        <v>376</v>
      </c>
      <c r="F85" s="47" t="s">
        <v>458</v>
      </c>
      <c r="G85" s="244">
        <f>G86</f>
        <v>1376.3999999999999</v>
      </c>
    </row>
    <row r="86" spans="1:7" s="5" customFormat="1" ht="28.5" customHeight="1">
      <c r="A86" s="26" t="s">
        <v>459</v>
      </c>
      <c r="B86" s="69" t="s">
        <v>345</v>
      </c>
      <c r="C86" s="47" t="s">
        <v>46</v>
      </c>
      <c r="D86" s="47" t="s">
        <v>48</v>
      </c>
      <c r="E86" s="146" t="s">
        <v>376</v>
      </c>
      <c r="F86" s="47" t="s">
        <v>425</v>
      </c>
      <c r="G86" s="244">
        <f>'расх 17 г'!Y37</f>
        <v>1376.3999999999999</v>
      </c>
    </row>
    <row r="87" spans="1:7" s="5" customFormat="1" ht="25.5" hidden="1">
      <c r="A87" s="130" t="s">
        <v>63</v>
      </c>
      <c r="B87" s="116" t="s">
        <v>345</v>
      </c>
      <c r="C87" s="150" t="s">
        <v>46</v>
      </c>
      <c r="D87" s="150" t="s">
        <v>48</v>
      </c>
      <c r="E87" s="174" t="s">
        <v>376</v>
      </c>
      <c r="F87" s="47" t="s">
        <v>64</v>
      </c>
      <c r="G87" s="85"/>
    </row>
    <row r="88" spans="1:7" s="5" customFormat="1" ht="27" customHeight="1" hidden="1">
      <c r="A88" s="130" t="s">
        <v>334</v>
      </c>
      <c r="B88" s="116" t="s">
        <v>345</v>
      </c>
      <c r="C88" s="150" t="s">
        <v>46</v>
      </c>
      <c r="D88" s="150" t="s">
        <v>48</v>
      </c>
      <c r="E88" s="174" t="s">
        <v>376</v>
      </c>
      <c r="F88" s="47" t="s">
        <v>65</v>
      </c>
      <c r="G88" s="85"/>
    </row>
    <row r="89" spans="1:7" s="5" customFormat="1" ht="16.5" customHeight="1">
      <c r="A89" s="46" t="s">
        <v>343</v>
      </c>
      <c r="B89" s="69" t="s">
        <v>345</v>
      </c>
      <c r="C89" s="47" t="s">
        <v>46</v>
      </c>
      <c r="D89" s="47" t="s">
        <v>48</v>
      </c>
      <c r="E89" s="146" t="s">
        <v>376</v>
      </c>
      <c r="F89" s="47" t="s">
        <v>460</v>
      </c>
      <c r="G89" s="230">
        <f>G90+G92</f>
        <v>366.25851</v>
      </c>
    </row>
    <row r="90" spans="1:7" s="5" customFormat="1" ht="16.5" customHeight="1">
      <c r="A90" s="46" t="s">
        <v>461</v>
      </c>
      <c r="B90" s="69" t="s">
        <v>345</v>
      </c>
      <c r="C90" s="47" t="s">
        <v>46</v>
      </c>
      <c r="D90" s="47" t="s">
        <v>48</v>
      </c>
      <c r="E90" s="200" t="s">
        <v>376</v>
      </c>
      <c r="F90" s="47" t="s">
        <v>462</v>
      </c>
      <c r="G90" s="85">
        <f>'расх 17 г'!W41</f>
        <v>30</v>
      </c>
    </row>
    <row r="91" spans="1:7" s="5" customFormat="1" ht="66.75" customHeight="1" hidden="1">
      <c r="A91" s="181" t="s">
        <v>0</v>
      </c>
      <c r="B91" s="116" t="s">
        <v>345</v>
      </c>
      <c r="C91" s="150" t="s">
        <v>46</v>
      </c>
      <c r="D91" s="150" t="s">
        <v>48</v>
      </c>
      <c r="E91" s="174" t="s">
        <v>376</v>
      </c>
      <c r="F91" s="47" t="s">
        <v>35</v>
      </c>
      <c r="G91" s="85"/>
    </row>
    <row r="92" spans="1:7" s="5" customFormat="1" ht="18" customHeight="1">
      <c r="A92" s="46" t="s">
        <v>1</v>
      </c>
      <c r="B92" s="69" t="s">
        <v>345</v>
      </c>
      <c r="C92" s="47" t="s">
        <v>46</v>
      </c>
      <c r="D92" s="47" t="s">
        <v>48</v>
      </c>
      <c r="E92" s="146" t="s">
        <v>376</v>
      </c>
      <c r="F92" s="47" t="s">
        <v>428</v>
      </c>
      <c r="G92" s="230">
        <f>'расх 17 г'!Y43</f>
        <v>336.25851</v>
      </c>
    </row>
    <row r="93" spans="1:7" s="5" customFormat="1" ht="17.25" customHeight="1" hidden="1">
      <c r="A93" s="130" t="s">
        <v>2</v>
      </c>
      <c r="B93" s="116" t="s">
        <v>345</v>
      </c>
      <c r="C93" s="150" t="s">
        <v>46</v>
      </c>
      <c r="D93" s="150" t="s">
        <v>48</v>
      </c>
      <c r="E93" s="174" t="s">
        <v>376</v>
      </c>
      <c r="F93" s="47" t="s">
        <v>67</v>
      </c>
      <c r="G93" s="85"/>
    </row>
    <row r="94" spans="1:7" s="5" customFormat="1" ht="17.25" customHeight="1" hidden="1">
      <c r="A94" s="130" t="s">
        <v>431</v>
      </c>
      <c r="B94" s="116" t="s">
        <v>345</v>
      </c>
      <c r="C94" s="150" t="s">
        <v>46</v>
      </c>
      <c r="D94" s="150" t="s">
        <v>48</v>
      </c>
      <c r="E94" s="174" t="s">
        <v>376</v>
      </c>
      <c r="F94" s="47" t="s">
        <v>430</v>
      </c>
      <c r="G94" s="85"/>
    </row>
    <row r="95" spans="1:7" ht="39.75" customHeight="1" hidden="1">
      <c r="A95" s="46" t="s">
        <v>421</v>
      </c>
      <c r="B95" s="69" t="s">
        <v>345</v>
      </c>
      <c r="C95" s="47" t="s">
        <v>52</v>
      </c>
      <c r="D95" s="47" t="s">
        <v>46</v>
      </c>
      <c r="E95" s="146" t="s">
        <v>373</v>
      </c>
      <c r="F95" s="73"/>
      <c r="G95" s="180">
        <f>G96</f>
        <v>0</v>
      </c>
    </row>
    <row r="96" spans="1:7" ht="15.75" customHeight="1" hidden="1">
      <c r="A96" s="79" t="s">
        <v>433</v>
      </c>
      <c r="B96" s="69" t="s">
        <v>345</v>
      </c>
      <c r="C96" s="47" t="s">
        <v>52</v>
      </c>
      <c r="D96" s="47" t="s">
        <v>46</v>
      </c>
      <c r="E96" s="146" t="s">
        <v>392</v>
      </c>
      <c r="F96" s="73"/>
      <c r="G96" s="180">
        <f>G97+G103+G112+G120+G109</f>
        <v>0</v>
      </c>
    </row>
    <row r="97" spans="1:7" ht="27" customHeight="1" hidden="1">
      <c r="A97" s="46" t="s">
        <v>10</v>
      </c>
      <c r="B97" s="69" t="s">
        <v>345</v>
      </c>
      <c r="C97" s="47" t="s">
        <v>52</v>
      </c>
      <c r="D97" s="47" t="s">
        <v>46</v>
      </c>
      <c r="E97" s="146" t="s">
        <v>393</v>
      </c>
      <c r="F97" s="73"/>
      <c r="G97" s="180">
        <f>G98</f>
        <v>0</v>
      </c>
    </row>
    <row r="98" spans="1:7" ht="42" customHeight="1" hidden="1">
      <c r="A98" s="114" t="s">
        <v>453</v>
      </c>
      <c r="B98" s="69" t="s">
        <v>345</v>
      </c>
      <c r="C98" s="47" t="s">
        <v>52</v>
      </c>
      <c r="D98" s="47" t="s">
        <v>46</v>
      </c>
      <c r="E98" s="146" t="s">
        <v>393</v>
      </c>
      <c r="F98" s="73" t="s">
        <v>341</v>
      </c>
      <c r="G98" s="180">
        <f>G99</f>
        <v>0</v>
      </c>
    </row>
    <row r="99" spans="1:7" ht="16.5" customHeight="1" hidden="1">
      <c r="A99" s="46" t="s">
        <v>32</v>
      </c>
      <c r="B99" s="69" t="s">
        <v>345</v>
      </c>
      <c r="C99" s="47" t="s">
        <v>52</v>
      </c>
      <c r="D99" s="47" t="s">
        <v>46</v>
      </c>
      <c r="E99" s="146" t="s">
        <v>393</v>
      </c>
      <c r="F99" s="73" t="s">
        <v>96</v>
      </c>
      <c r="G99" s="180"/>
    </row>
    <row r="100" spans="1:7" ht="15.75" hidden="1">
      <c r="A100" s="130" t="s">
        <v>11</v>
      </c>
      <c r="B100" s="69" t="s">
        <v>345</v>
      </c>
      <c r="C100" s="150" t="s">
        <v>52</v>
      </c>
      <c r="D100" s="150" t="s">
        <v>46</v>
      </c>
      <c r="E100" s="174" t="s">
        <v>393</v>
      </c>
      <c r="F100" s="47" t="s">
        <v>80</v>
      </c>
      <c r="G100" s="180"/>
    </row>
    <row r="101" spans="1:7" ht="28.5" customHeight="1" hidden="1">
      <c r="A101" s="130" t="s">
        <v>12</v>
      </c>
      <c r="B101" s="69" t="s">
        <v>345</v>
      </c>
      <c r="C101" s="150" t="s">
        <v>52</v>
      </c>
      <c r="D101" s="150" t="s">
        <v>46</v>
      </c>
      <c r="E101" s="174" t="s">
        <v>393</v>
      </c>
      <c r="F101" s="47" t="s">
        <v>81</v>
      </c>
      <c r="G101" s="180"/>
    </row>
    <row r="102" spans="1:7" ht="28.5" customHeight="1" hidden="1">
      <c r="A102" s="130" t="s">
        <v>13</v>
      </c>
      <c r="B102" s="69" t="s">
        <v>345</v>
      </c>
      <c r="C102" s="150" t="s">
        <v>52</v>
      </c>
      <c r="D102" s="150" t="s">
        <v>46</v>
      </c>
      <c r="E102" s="174" t="s">
        <v>393</v>
      </c>
      <c r="F102" s="47" t="s">
        <v>417</v>
      </c>
      <c r="G102" s="180"/>
    </row>
    <row r="103" spans="1:7" ht="15.75" hidden="1">
      <c r="A103" s="46" t="s">
        <v>15</v>
      </c>
      <c r="B103" s="69" t="s">
        <v>345</v>
      </c>
      <c r="C103" s="47" t="s">
        <v>52</v>
      </c>
      <c r="D103" s="47" t="s">
        <v>46</v>
      </c>
      <c r="E103" s="146" t="s">
        <v>395</v>
      </c>
      <c r="F103" s="73"/>
      <c r="G103" s="180">
        <f>G104</f>
        <v>0</v>
      </c>
    </row>
    <row r="104" spans="1:7" ht="51" hidden="1">
      <c r="A104" s="114" t="s">
        <v>453</v>
      </c>
      <c r="B104" s="69" t="s">
        <v>345</v>
      </c>
      <c r="C104" s="47" t="s">
        <v>52</v>
      </c>
      <c r="D104" s="47" t="s">
        <v>46</v>
      </c>
      <c r="E104" s="146" t="s">
        <v>395</v>
      </c>
      <c r="F104" s="73" t="s">
        <v>341</v>
      </c>
      <c r="G104" s="180">
        <f>G105</f>
        <v>0</v>
      </c>
    </row>
    <row r="105" spans="1:7" ht="17.25" customHeight="1" hidden="1">
      <c r="A105" s="46" t="s">
        <v>347</v>
      </c>
      <c r="B105" s="69" t="s">
        <v>345</v>
      </c>
      <c r="C105" s="47" t="s">
        <v>52</v>
      </c>
      <c r="D105" s="47" t="s">
        <v>46</v>
      </c>
      <c r="E105" s="146" t="s">
        <v>395</v>
      </c>
      <c r="F105" s="73" t="s">
        <v>96</v>
      </c>
      <c r="G105" s="180"/>
    </row>
    <row r="106" spans="1:7" ht="15.75" hidden="1">
      <c r="A106" s="130" t="s">
        <v>11</v>
      </c>
      <c r="B106" s="69" t="s">
        <v>345</v>
      </c>
      <c r="C106" s="150" t="s">
        <v>52</v>
      </c>
      <c r="D106" s="150" t="s">
        <v>46</v>
      </c>
      <c r="E106" s="174" t="s">
        <v>395</v>
      </c>
      <c r="F106" s="47" t="s">
        <v>80</v>
      </c>
      <c r="G106" s="180"/>
    </row>
    <row r="107" spans="1:7" ht="27.75" customHeight="1" hidden="1">
      <c r="A107" s="130" t="s">
        <v>12</v>
      </c>
      <c r="B107" s="69" t="s">
        <v>345</v>
      </c>
      <c r="C107" s="150" t="s">
        <v>52</v>
      </c>
      <c r="D107" s="150" t="s">
        <v>46</v>
      </c>
      <c r="E107" s="174" t="s">
        <v>16</v>
      </c>
      <c r="F107" s="47" t="s">
        <v>81</v>
      </c>
      <c r="G107" s="180"/>
    </row>
    <row r="108" spans="1:7" ht="27.75" customHeight="1" hidden="1">
      <c r="A108" s="130" t="s">
        <v>13</v>
      </c>
      <c r="B108" s="69" t="s">
        <v>345</v>
      </c>
      <c r="C108" s="150" t="s">
        <v>52</v>
      </c>
      <c r="D108" s="150" t="s">
        <v>46</v>
      </c>
      <c r="E108" s="174" t="s">
        <v>395</v>
      </c>
      <c r="F108" s="47" t="s">
        <v>417</v>
      </c>
      <c r="G108" s="180"/>
    </row>
    <row r="109" spans="1:7" ht="42" customHeight="1" hidden="1">
      <c r="A109" s="36" t="s">
        <v>356</v>
      </c>
      <c r="B109" s="69" t="s">
        <v>90</v>
      </c>
      <c r="C109" s="34" t="s">
        <v>52</v>
      </c>
      <c r="D109" s="34" t="s">
        <v>46</v>
      </c>
      <c r="E109" s="45" t="s">
        <v>397</v>
      </c>
      <c r="F109" s="34"/>
      <c r="G109" s="90">
        <f>G110</f>
        <v>0</v>
      </c>
    </row>
    <row r="110" spans="1:7" ht="42" customHeight="1" hidden="1">
      <c r="A110" s="114" t="s">
        <v>453</v>
      </c>
      <c r="B110" s="69" t="s">
        <v>90</v>
      </c>
      <c r="C110" s="34" t="s">
        <v>52</v>
      </c>
      <c r="D110" s="34" t="s">
        <v>46</v>
      </c>
      <c r="E110" s="45" t="s">
        <v>397</v>
      </c>
      <c r="F110" s="34" t="s">
        <v>341</v>
      </c>
      <c r="G110" s="90">
        <f>G111</f>
        <v>0</v>
      </c>
    </row>
    <row r="111" spans="1:7" ht="18" customHeight="1" hidden="1">
      <c r="A111" s="36" t="s">
        <v>32</v>
      </c>
      <c r="B111" s="69" t="s">
        <v>90</v>
      </c>
      <c r="C111" s="34" t="s">
        <v>52</v>
      </c>
      <c r="D111" s="34" t="s">
        <v>46</v>
      </c>
      <c r="E111" s="45" t="s">
        <v>397</v>
      </c>
      <c r="F111" s="73" t="s">
        <v>96</v>
      </c>
      <c r="G111" s="90"/>
    </row>
    <row r="112" spans="1:7" ht="29.25" customHeight="1" hidden="1">
      <c r="A112" s="46" t="s">
        <v>14</v>
      </c>
      <c r="B112" s="69" t="s">
        <v>345</v>
      </c>
      <c r="C112" s="47" t="s">
        <v>52</v>
      </c>
      <c r="D112" s="47" t="s">
        <v>46</v>
      </c>
      <c r="E112" s="146" t="s">
        <v>394</v>
      </c>
      <c r="F112" s="47"/>
      <c r="G112" s="180">
        <f>G113+G117</f>
        <v>0</v>
      </c>
    </row>
    <row r="113" spans="1:7" ht="29.25" customHeight="1" hidden="1">
      <c r="A113" s="46" t="s">
        <v>457</v>
      </c>
      <c r="B113" s="69" t="s">
        <v>345</v>
      </c>
      <c r="C113" s="47" t="s">
        <v>52</v>
      </c>
      <c r="D113" s="47" t="s">
        <v>46</v>
      </c>
      <c r="E113" s="146" t="s">
        <v>394</v>
      </c>
      <c r="F113" s="47" t="s">
        <v>458</v>
      </c>
      <c r="G113" s="180">
        <f>G114</f>
        <v>0</v>
      </c>
    </row>
    <row r="114" spans="1:7" ht="29.25" customHeight="1" hidden="1">
      <c r="A114" s="26" t="s">
        <v>459</v>
      </c>
      <c r="B114" s="69" t="s">
        <v>345</v>
      </c>
      <c r="C114" s="47" t="s">
        <v>52</v>
      </c>
      <c r="D114" s="47" t="s">
        <v>46</v>
      </c>
      <c r="E114" s="146" t="s">
        <v>394</v>
      </c>
      <c r="F114" s="47" t="s">
        <v>425</v>
      </c>
      <c r="G114" s="180"/>
    </row>
    <row r="115" spans="1:7" ht="25.5" hidden="1">
      <c r="A115" s="130" t="s">
        <v>63</v>
      </c>
      <c r="B115" s="69" t="s">
        <v>345</v>
      </c>
      <c r="C115" s="150" t="s">
        <v>52</v>
      </c>
      <c r="D115" s="150" t="s">
        <v>46</v>
      </c>
      <c r="E115" s="174" t="s">
        <v>394</v>
      </c>
      <c r="F115" s="47" t="s">
        <v>64</v>
      </c>
      <c r="G115" s="180"/>
    </row>
    <row r="116" spans="1:8" ht="27" customHeight="1" hidden="1">
      <c r="A116" s="130" t="s">
        <v>334</v>
      </c>
      <c r="B116" s="69" t="s">
        <v>345</v>
      </c>
      <c r="C116" s="150" t="s">
        <v>52</v>
      </c>
      <c r="D116" s="150" t="s">
        <v>46</v>
      </c>
      <c r="E116" s="174" t="s">
        <v>394</v>
      </c>
      <c r="F116" s="47" t="s">
        <v>65</v>
      </c>
      <c r="G116" s="180"/>
      <c r="H116" s="72"/>
    </row>
    <row r="117" spans="1:8" ht="16.5" customHeight="1" hidden="1">
      <c r="A117" s="46" t="s">
        <v>343</v>
      </c>
      <c r="B117" s="69" t="s">
        <v>345</v>
      </c>
      <c r="C117" s="47" t="s">
        <v>52</v>
      </c>
      <c r="D117" s="47" t="s">
        <v>46</v>
      </c>
      <c r="E117" s="146" t="s">
        <v>394</v>
      </c>
      <c r="F117" s="47" t="s">
        <v>460</v>
      </c>
      <c r="G117" s="180">
        <f>G118</f>
        <v>0</v>
      </c>
      <c r="H117" s="72"/>
    </row>
    <row r="118" spans="1:7" ht="18" customHeight="1" hidden="1">
      <c r="A118" s="46" t="s">
        <v>429</v>
      </c>
      <c r="B118" s="69" t="s">
        <v>345</v>
      </c>
      <c r="C118" s="47" t="s">
        <v>52</v>
      </c>
      <c r="D118" s="47" t="s">
        <v>46</v>
      </c>
      <c r="E118" s="146" t="s">
        <v>394</v>
      </c>
      <c r="F118" s="47" t="s">
        <v>428</v>
      </c>
      <c r="G118" s="180"/>
    </row>
    <row r="119" spans="1:7" ht="17.25" customHeight="1" hidden="1">
      <c r="A119" s="130" t="s">
        <v>66</v>
      </c>
      <c r="B119" s="69" t="s">
        <v>345</v>
      </c>
      <c r="C119" s="150" t="s">
        <v>52</v>
      </c>
      <c r="D119" s="150" t="s">
        <v>46</v>
      </c>
      <c r="E119" s="174" t="s">
        <v>394</v>
      </c>
      <c r="F119" s="47" t="s">
        <v>67</v>
      </c>
      <c r="G119" s="180"/>
    </row>
    <row r="120" spans="1:7" ht="27.75" customHeight="1" hidden="1">
      <c r="A120" s="46" t="s">
        <v>17</v>
      </c>
      <c r="B120" s="69" t="s">
        <v>345</v>
      </c>
      <c r="C120" s="47" t="s">
        <v>52</v>
      </c>
      <c r="D120" s="47" t="s">
        <v>46</v>
      </c>
      <c r="E120" s="146" t="s">
        <v>396</v>
      </c>
      <c r="F120" s="47"/>
      <c r="G120" s="180">
        <f>G121</f>
        <v>0</v>
      </c>
    </row>
    <row r="121" spans="1:7" ht="27.75" customHeight="1" hidden="1">
      <c r="A121" s="46" t="s">
        <v>457</v>
      </c>
      <c r="B121" s="69" t="s">
        <v>345</v>
      </c>
      <c r="C121" s="47" t="s">
        <v>52</v>
      </c>
      <c r="D121" s="47" t="s">
        <v>46</v>
      </c>
      <c r="E121" s="146" t="s">
        <v>396</v>
      </c>
      <c r="F121" s="47" t="s">
        <v>458</v>
      </c>
      <c r="G121" s="180">
        <f>G122</f>
        <v>0</v>
      </c>
    </row>
    <row r="122" spans="1:7" ht="27.75" customHeight="1" hidden="1">
      <c r="A122" s="26" t="s">
        <v>459</v>
      </c>
      <c r="B122" s="69" t="s">
        <v>345</v>
      </c>
      <c r="C122" s="47" t="s">
        <v>52</v>
      </c>
      <c r="D122" s="47" t="s">
        <v>46</v>
      </c>
      <c r="E122" s="146" t="s">
        <v>396</v>
      </c>
      <c r="F122" s="47" t="s">
        <v>425</v>
      </c>
      <c r="G122" s="180"/>
    </row>
    <row r="123" spans="1:7" ht="25.5" hidden="1">
      <c r="A123" s="130" t="s">
        <v>63</v>
      </c>
      <c r="B123" s="69" t="s">
        <v>345</v>
      </c>
      <c r="C123" s="150" t="s">
        <v>52</v>
      </c>
      <c r="D123" s="150" t="s">
        <v>46</v>
      </c>
      <c r="E123" s="174" t="s">
        <v>396</v>
      </c>
      <c r="F123" s="47" t="s">
        <v>64</v>
      </c>
      <c r="G123" s="180"/>
    </row>
    <row r="124" spans="1:7" ht="26.25" customHeight="1" hidden="1">
      <c r="A124" s="130" t="s">
        <v>334</v>
      </c>
      <c r="B124" s="69" t="s">
        <v>345</v>
      </c>
      <c r="C124" s="150" t="s">
        <v>52</v>
      </c>
      <c r="D124" s="150" t="s">
        <v>46</v>
      </c>
      <c r="E124" s="174" t="s">
        <v>396</v>
      </c>
      <c r="F124" s="47" t="s">
        <v>65</v>
      </c>
      <c r="G124" s="180"/>
    </row>
    <row r="125" spans="1:7" ht="29.25" customHeight="1">
      <c r="A125" s="46" t="s">
        <v>3</v>
      </c>
      <c r="B125" s="69" t="s">
        <v>345</v>
      </c>
      <c r="C125" s="28" t="s">
        <v>48</v>
      </c>
      <c r="D125" s="28" t="s">
        <v>51</v>
      </c>
      <c r="E125" s="146" t="s">
        <v>378</v>
      </c>
      <c r="F125" s="73"/>
      <c r="G125" s="85">
        <f>G126+G134+G144+G130</f>
        <v>763.4000000000001</v>
      </c>
    </row>
    <row r="126" spans="1:7" ht="52.5" customHeight="1">
      <c r="A126" s="46" t="s">
        <v>440</v>
      </c>
      <c r="B126" s="69" t="s">
        <v>345</v>
      </c>
      <c r="C126" s="47" t="s">
        <v>48</v>
      </c>
      <c r="D126" s="47" t="s">
        <v>51</v>
      </c>
      <c r="E126" s="146" t="s">
        <v>384</v>
      </c>
      <c r="F126" s="47"/>
      <c r="G126" s="85">
        <f>G127</f>
        <v>32.5</v>
      </c>
    </row>
    <row r="127" spans="1:7" ht="27.75" customHeight="1">
      <c r="A127" s="46" t="s">
        <v>457</v>
      </c>
      <c r="B127" s="69" t="s">
        <v>345</v>
      </c>
      <c r="C127" s="47" t="s">
        <v>48</v>
      </c>
      <c r="D127" s="47" t="s">
        <v>51</v>
      </c>
      <c r="E127" s="146" t="s">
        <v>384</v>
      </c>
      <c r="F127" s="47" t="s">
        <v>458</v>
      </c>
      <c r="G127" s="85">
        <f>G128</f>
        <v>32.5</v>
      </c>
    </row>
    <row r="128" spans="1:7" ht="27" customHeight="1">
      <c r="A128" s="26" t="s">
        <v>459</v>
      </c>
      <c r="B128" s="69" t="s">
        <v>345</v>
      </c>
      <c r="C128" s="47" t="s">
        <v>48</v>
      </c>
      <c r="D128" s="47" t="s">
        <v>51</v>
      </c>
      <c r="E128" s="146" t="s">
        <v>384</v>
      </c>
      <c r="F128" s="47" t="s">
        <v>425</v>
      </c>
      <c r="G128" s="85">
        <f>'расх 17 г'!G101</f>
        <v>32.5</v>
      </c>
    </row>
    <row r="129" spans="1:7" ht="25.5" customHeight="1" hidden="1">
      <c r="A129" s="130" t="s">
        <v>334</v>
      </c>
      <c r="B129" s="69" t="s">
        <v>345</v>
      </c>
      <c r="C129" s="150" t="s">
        <v>48</v>
      </c>
      <c r="D129" s="150" t="s">
        <v>51</v>
      </c>
      <c r="E129" s="174" t="s">
        <v>384</v>
      </c>
      <c r="F129" s="47" t="s">
        <v>65</v>
      </c>
      <c r="G129" s="85"/>
    </row>
    <row r="130" spans="1:7" s="5" customFormat="1" ht="30.75" customHeight="1">
      <c r="A130" s="182" t="s">
        <v>434</v>
      </c>
      <c r="B130" s="69" t="s">
        <v>345</v>
      </c>
      <c r="C130" s="47" t="s">
        <v>46</v>
      </c>
      <c r="D130" s="47" t="s">
        <v>48</v>
      </c>
      <c r="E130" s="146" t="s">
        <v>377</v>
      </c>
      <c r="F130" s="47"/>
      <c r="G130" s="85">
        <f>G131</f>
        <v>1</v>
      </c>
    </row>
    <row r="131" spans="1:7" s="5" customFormat="1" ht="30.75" customHeight="1">
      <c r="A131" s="46" t="s">
        <v>457</v>
      </c>
      <c r="B131" s="69" t="s">
        <v>345</v>
      </c>
      <c r="C131" s="47" t="s">
        <v>46</v>
      </c>
      <c r="D131" s="47" t="s">
        <v>48</v>
      </c>
      <c r="E131" s="146" t="s">
        <v>377</v>
      </c>
      <c r="F131" s="47" t="s">
        <v>458</v>
      </c>
      <c r="G131" s="85">
        <f>G132</f>
        <v>1</v>
      </c>
    </row>
    <row r="132" spans="1:7" s="5" customFormat="1" ht="30.75" customHeight="1">
      <c r="A132" s="26" t="s">
        <v>459</v>
      </c>
      <c r="B132" s="69" t="s">
        <v>345</v>
      </c>
      <c r="C132" s="47" t="s">
        <v>46</v>
      </c>
      <c r="D132" s="47" t="s">
        <v>48</v>
      </c>
      <c r="E132" s="146" t="s">
        <v>377</v>
      </c>
      <c r="F132" s="47" t="s">
        <v>425</v>
      </c>
      <c r="G132" s="85">
        <f>'расх 17 г'!G50</f>
        <v>1</v>
      </c>
    </row>
    <row r="133" spans="1:7" s="5" customFormat="1" ht="25.5" customHeight="1" hidden="1">
      <c r="A133" s="130" t="s">
        <v>334</v>
      </c>
      <c r="B133" s="69" t="s">
        <v>345</v>
      </c>
      <c r="C133" s="150" t="s">
        <v>46</v>
      </c>
      <c r="D133" s="150" t="s">
        <v>48</v>
      </c>
      <c r="E133" s="174" t="s">
        <v>377</v>
      </c>
      <c r="F133" s="47" t="s">
        <v>65</v>
      </c>
      <c r="G133" s="85"/>
    </row>
    <row r="134" spans="1:7" ht="27.75" customHeight="1">
      <c r="A134" s="183" t="s">
        <v>72</v>
      </c>
      <c r="B134" s="69" t="s">
        <v>345</v>
      </c>
      <c r="C134" s="28" t="s">
        <v>47</v>
      </c>
      <c r="D134" s="28" t="s">
        <v>49</v>
      </c>
      <c r="E134" s="146" t="s">
        <v>382</v>
      </c>
      <c r="F134" s="73"/>
      <c r="G134" s="180">
        <f>G135+G140</f>
        <v>580.7</v>
      </c>
    </row>
    <row r="135" spans="1:7" ht="42" customHeight="1">
      <c r="A135" s="114" t="s">
        <v>453</v>
      </c>
      <c r="B135" s="69" t="s">
        <v>345</v>
      </c>
      <c r="C135" s="28" t="s">
        <v>47</v>
      </c>
      <c r="D135" s="28" t="s">
        <v>49</v>
      </c>
      <c r="E135" s="146" t="s">
        <v>382</v>
      </c>
      <c r="F135" s="73" t="s">
        <v>341</v>
      </c>
      <c r="G135" s="180">
        <f>G136</f>
        <v>571.3000000000001</v>
      </c>
    </row>
    <row r="136" spans="1:7" ht="15.75">
      <c r="A136" s="26" t="s">
        <v>424</v>
      </c>
      <c r="B136" s="69" t="s">
        <v>345</v>
      </c>
      <c r="C136" s="28" t="s">
        <v>47</v>
      </c>
      <c r="D136" s="28" t="s">
        <v>49</v>
      </c>
      <c r="E136" s="146" t="s">
        <v>382</v>
      </c>
      <c r="F136" s="73" t="s">
        <v>337</v>
      </c>
      <c r="G136" s="180">
        <f>'расх 17 г'!G80</f>
        <v>571.3000000000001</v>
      </c>
    </row>
    <row r="137" spans="1:7" ht="25.5" hidden="1">
      <c r="A137" s="178" t="s">
        <v>333</v>
      </c>
      <c r="B137" s="69" t="s">
        <v>345</v>
      </c>
      <c r="C137" s="139" t="s">
        <v>47</v>
      </c>
      <c r="D137" s="139" t="s">
        <v>49</v>
      </c>
      <c r="E137" s="174" t="s">
        <v>382</v>
      </c>
      <c r="F137" s="47" t="s">
        <v>61</v>
      </c>
      <c r="G137" s="85"/>
    </row>
    <row r="138" spans="1:7" ht="15.75" hidden="1">
      <c r="A138" s="178" t="s">
        <v>427</v>
      </c>
      <c r="B138" s="69" t="s">
        <v>345</v>
      </c>
      <c r="C138" s="139" t="s">
        <v>47</v>
      </c>
      <c r="D138" s="139" t="s">
        <v>49</v>
      </c>
      <c r="E138" s="174" t="s">
        <v>382</v>
      </c>
      <c r="F138" s="47" t="s">
        <v>62</v>
      </c>
      <c r="G138" s="85"/>
    </row>
    <row r="139" spans="1:7" ht="38.25" hidden="1">
      <c r="A139" s="178" t="s">
        <v>418</v>
      </c>
      <c r="B139" s="69" t="s">
        <v>345</v>
      </c>
      <c r="C139" s="139" t="s">
        <v>47</v>
      </c>
      <c r="D139" s="139" t="s">
        <v>49</v>
      </c>
      <c r="E139" s="174" t="s">
        <v>382</v>
      </c>
      <c r="F139" s="47" t="s">
        <v>419</v>
      </c>
      <c r="G139" s="85"/>
    </row>
    <row r="140" spans="1:7" ht="28.5" customHeight="1">
      <c r="A140" s="46" t="s">
        <v>457</v>
      </c>
      <c r="B140" s="69" t="s">
        <v>345</v>
      </c>
      <c r="C140" s="28" t="s">
        <v>47</v>
      </c>
      <c r="D140" s="28" t="s">
        <v>49</v>
      </c>
      <c r="E140" s="146" t="s">
        <v>382</v>
      </c>
      <c r="F140" s="47" t="s">
        <v>458</v>
      </c>
      <c r="G140" s="85">
        <f>G141</f>
        <v>9.4</v>
      </c>
    </row>
    <row r="141" spans="1:7" ht="25.5">
      <c r="A141" s="26" t="s">
        <v>459</v>
      </c>
      <c r="B141" s="69" t="s">
        <v>345</v>
      </c>
      <c r="C141" s="28" t="s">
        <v>47</v>
      </c>
      <c r="D141" s="28" t="s">
        <v>49</v>
      </c>
      <c r="E141" s="146" t="s">
        <v>382</v>
      </c>
      <c r="F141" s="47" t="s">
        <v>425</v>
      </c>
      <c r="G141" s="85">
        <f>'расх 17 г'!G85</f>
        <v>9.4</v>
      </c>
    </row>
    <row r="142" spans="1:7" ht="25.5" hidden="1">
      <c r="A142" s="130" t="s">
        <v>63</v>
      </c>
      <c r="B142" s="69" t="s">
        <v>345</v>
      </c>
      <c r="C142" s="139" t="s">
        <v>47</v>
      </c>
      <c r="D142" s="139" t="s">
        <v>49</v>
      </c>
      <c r="E142" s="174" t="s">
        <v>382</v>
      </c>
      <c r="F142" s="47" t="s">
        <v>64</v>
      </c>
      <c r="G142" s="180"/>
    </row>
    <row r="143" spans="1:7" ht="29.25" customHeight="1" hidden="1">
      <c r="A143" s="130" t="s">
        <v>334</v>
      </c>
      <c r="B143" s="69" t="s">
        <v>345</v>
      </c>
      <c r="C143" s="139" t="s">
        <v>47</v>
      </c>
      <c r="D143" s="139" t="s">
        <v>49</v>
      </c>
      <c r="E143" s="174" t="s">
        <v>382</v>
      </c>
      <c r="F143" s="47" t="s">
        <v>65</v>
      </c>
      <c r="G143" s="85"/>
    </row>
    <row r="144" spans="1:7" ht="29.25" customHeight="1">
      <c r="A144" s="183" t="s">
        <v>435</v>
      </c>
      <c r="B144" s="69" t="s">
        <v>345</v>
      </c>
      <c r="C144" s="28" t="s">
        <v>46</v>
      </c>
      <c r="D144" s="28" t="s">
        <v>57</v>
      </c>
      <c r="E144" s="146" t="s">
        <v>379</v>
      </c>
      <c r="F144" s="73"/>
      <c r="G144" s="180">
        <f>G145+G149</f>
        <v>149.20000000000002</v>
      </c>
    </row>
    <row r="145" spans="1:7" ht="43.5" customHeight="1">
      <c r="A145" s="114" t="s">
        <v>453</v>
      </c>
      <c r="B145" s="69" t="s">
        <v>345</v>
      </c>
      <c r="C145" s="28" t="s">
        <v>46</v>
      </c>
      <c r="D145" s="28" t="s">
        <v>57</v>
      </c>
      <c r="E145" s="146" t="s">
        <v>379</v>
      </c>
      <c r="F145" s="73" t="s">
        <v>341</v>
      </c>
      <c r="G145" s="180">
        <f>G146</f>
        <v>121.4</v>
      </c>
    </row>
    <row r="146" spans="1:7" ht="17.25" customHeight="1">
      <c r="A146" s="26" t="s">
        <v>424</v>
      </c>
      <c r="B146" s="69" t="s">
        <v>345</v>
      </c>
      <c r="C146" s="28" t="s">
        <v>46</v>
      </c>
      <c r="D146" s="28" t="s">
        <v>57</v>
      </c>
      <c r="E146" s="146" t="s">
        <v>379</v>
      </c>
      <c r="F146" s="73" t="s">
        <v>337</v>
      </c>
      <c r="G146" s="180">
        <f>'расх 17 г'!G55</f>
        <v>121.4</v>
      </c>
    </row>
    <row r="147" spans="1:7" s="5" customFormat="1" ht="15.75" hidden="1">
      <c r="A147" s="178" t="s">
        <v>416</v>
      </c>
      <c r="B147" s="116" t="s">
        <v>345</v>
      </c>
      <c r="C147" s="139" t="s">
        <v>46</v>
      </c>
      <c r="D147" s="139" t="s">
        <v>57</v>
      </c>
      <c r="E147" s="174" t="s">
        <v>379</v>
      </c>
      <c r="F147" s="47" t="s">
        <v>61</v>
      </c>
      <c r="G147" s="85"/>
    </row>
    <row r="148" spans="1:7" s="5" customFormat="1" ht="38.25" hidden="1">
      <c r="A148" s="178" t="s">
        <v>418</v>
      </c>
      <c r="B148" s="116" t="s">
        <v>345</v>
      </c>
      <c r="C148" s="139" t="s">
        <v>46</v>
      </c>
      <c r="D148" s="139" t="s">
        <v>57</v>
      </c>
      <c r="E148" s="174" t="s">
        <v>379</v>
      </c>
      <c r="F148" s="47" t="s">
        <v>419</v>
      </c>
      <c r="G148" s="85"/>
    </row>
    <row r="149" spans="1:7" s="5" customFormat="1" ht="25.5">
      <c r="A149" s="46" t="s">
        <v>457</v>
      </c>
      <c r="B149" s="69" t="s">
        <v>345</v>
      </c>
      <c r="C149" s="28" t="s">
        <v>46</v>
      </c>
      <c r="D149" s="28" t="s">
        <v>57</v>
      </c>
      <c r="E149" s="146" t="s">
        <v>379</v>
      </c>
      <c r="F149" s="47" t="s">
        <v>458</v>
      </c>
      <c r="G149" s="85">
        <f>G150</f>
        <v>27.8</v>
      </c>
    </row>
    <row r="150" spans="1:7" s="5" customFormat="1" ht="25.5">
      <c r="A150" s="26" t="s">
        <v>426</v>
      </c>
      <c r="B150" s="69" t="s">
        <v>345</v>
      </c>
      <c r="C150" s="28" t="s">
        <v>46</v>
      </c>
      <c r="D150" s="28" t="s">
        <v>57</v>
      </c>
      <c r="E150" s="146" t="s">
        <v>379</v>
      </c>
      <c r="F150" s="47" t="s">
        <v>425</v>
      </c>
      <c r="G150" s="85">
        <f>'расх 17 г'!G59</f>
        <v>27.8</v>
      </c>
    </row>
    <row r="151" spans="1:7" s="5" customFormat="1" ht="25.5" hidden="1">
      <c r="A151" s="130" t="s">
        <v>63</v>
      </c>
      <c r="B151" s="116" t="s">
        <v>345</v>
      </c>
      <c r="C151" s="139" t="s">
        <v>46</v>
      </c>
      <c r="D151" s="139" t="s">
        <v>57</v>
      </c>
      <c r="E151" s="174" t="s">
        <v>379</v>
      </c>
      <c r="F151" s="47" t="s">
        <v>64</v>
      </c>
      <c r="G151" s="180"/>
    </row>
    <row r="152" spans="1:7" s="5" customFormat="1" ht="28.5" customHeight="1" hidden="1">
      <c r="A152" s="130" t="s">
        <v>334</v>
      </c>
      <c r="B152" s="116" t="s">
        <v>345</v>
      </c>
      <c r="C152" s="139" t="s">
        <v>46</v>
      </c>
      <c r="D152" s="139" t="s">
        <v>57</v>
      </c>
      <c r="E152" s="174" t="s">
        <v>379</v>
      </c>
      <c r="F152" s="47" t="s">
        <v>65</v>
      </c>
      <c r="G152" s="85"/>
    </row>
    <row r="153" spans="1:7" s="6" customFormat="1" ht="29.25" customHeight="1">
      <c r="A153" s="132" t="s">
        <v>437</v>
      </c>
      <c r="B153" s="77" t="s">
        <v>345</v>
      </c>
      <c r="C153" s="78" t="s">
        <v>87</v>
      </c>
      <c r="D153" s="78" t="s">
        <v>46</v>
      </c>
      <c r="E153" s="80" t="s">
        <v>380</v>
      </c>
      <c r="F153" s="78"/>
      <c r="G153" s="327">
        <f>G154+G158+G161+G165+G169+G172+G175+G184+G187+G190+G197+G201+G209+G213+G217+G221+G227</f>
        <v>4316.90602</v>
      </c>
    </row>
    <row r="154" spans="1:7" ht="15.75" customHeight="1">
      <c r="A154" s="182" t="s">
        <v>89</v>
      </c>
      <c r="B154" s="69" t="s">
        <v>345</v>
      </c>
      <c r="C154" s="47" t="s">
        <v>87</v>
      </c>
      <c r="D154" s="47" t="s">
        <v>46</v>
      </c>
      <c r="E154" s="146" t="s">
        <v>398</v>
      </c>
      <c r="F154" s="47"/>
      <c r="G154" s="180">
        <f>G155</f>
        <v>72.48</v>
      </c>
    </row>
    <row r="155" spans="1:7" ht="15.75" customHeight="1">
      <c r="A155" s="182" t="s">
        <v>18</v>
      </c>
      <c r="B155" s="69" t="s">
        <v>345</v>
      </c>
      <c r="C155" s="47" t="s">
        <v>87</v>
      </c>
      <c r="D155" s="47" t="s">
        <v>46</v>
      </c>
      <c r="E155" s="146" t="s">
        <v>398</v>
      </c>
      <c r="F155" s="47" t="s">
        <v>19</v>
      </c>
      <c r="G155" s="180">
        <f>G156</f>
        <v>72.48</v>
      </c>
    </row>
    <row r="156" spans="1:7" ht="15.75" customHeight="1">
      <c r="A156" s="159" t="s">
        <v>37</v>
      </c>
      <c r="B156" s="69"/>
      <c r="C156" s="47"/>
      <c r="D156" s="47"/>
      <c r="E156" s="146" t="s">
        <v>398</v>
      </c>
      <c r="F156" s="47" t="s">
        <v>340</v>
      </c>
      <c r="G156" s="180">
        <f>'расх 17 г'!S228</f>
        <v>72.48</v>
      </c>
    </row>
    <row r="157" spans="1:7" ht="13.5" customHeight="1" hidden="1">
      <c r="A157" s="130" t="s">
        <v>336</v>
      </c>
      <c r="B157" s="69" t="s">
        <v>345</v>
      </c>
      <c r="C157" s="150" t="s">
        <v>87</v>
      </c>
      <c r="D157" s="150" t="s">
        <v>46</v>
      </c>
      <c r="E157" s="174" t="s">
        <v>398</v>
      </c>
      <c r="F157" s="47" t="s">
        <v>90</v>
      </c>
      <c r="G157" s="330"/>
    </row>
    <row r="158" spans="1:7" ht="25.5">
      <c r="A158" s="79" t="s">
        <v>100</v>
      </c>
      <c r="B158" s="69"/>
      <c r="C158" s="47"/>
      <c r="D158" s="47"/>
      <c r="E158" s="80" t="s">
        <v>99</v>
      </c>
      <c r="F158" s="92"/>
      <c r="G158" s="331">
        <f>G159</f>
        <v>819.03178</v>
      </c>
    </row>
    <row r="159" spans="1:7" ht="13.5" customHeight="1">
      <c r="A159" s="36" t="s">
        <v>343</v>
      </c>
      <c r="B159" s="69"/>
      <c r="C159" s="47"/>
      <c r="D159" s="47"/>
      <c r="E159" s="146" t="s">
        <v>99</v>
      </c>
      <c r="F159" s="47" t="s">
        <v>460</v>
      </c>
      <c r="G159" s="331">
        <f>G160</f>
        <v>819.03178</v>
      </c>
    </row>
    <row r="160" spans="1:7" ht="13.5" customHeight="1">
      <c r="A160" s="36" t="s">
        <v>461</v>
      </c>
      <c r="B160" s="69"/>
      <c r="C160" s="47"/>
      <c r="D160" s="47"/>
      <c r="E160" s="146" t="s">
        <v>99</v>
      </c>
      <c r="F160" s="47" t="s">
        <v>462</v>
      </c>
      <c r="G160" s="331">
        <f>'расх 17 г'!W66</f>
        <v>819.03178</v>
      </c>
    </row>
    <row r="161" spans="1:7" ht="15" customHeight="1">
      <c r="A161" s="46" t="s">
        <v>31</v>
      </c>
      <c r="B161" s="69" t="s">
        <v>345</v>
      </c>
      <c r="C161" s="47" t="s">
        <v>82</v>
      </c>
      <c r="D161" s="47" t="s">
        <v>46</v>
      </c>
      <c r="E161" s="146" t="s">
        <v>391</v>
      </c>
      <c r="F161" s="73"/>
      <c r="G161" s="180">
        <f>G162</f>
        <v>40</v>
      </c>
    </row>
    <row r="162" spans="1:7" ht="28.5" customHeight="1">
      <c r="A162" s="46" t="s">
        <v>457</v>
      </c>
      <c r="B162" s="69" t="s">
        <v>345</v>
      </c>
      <c r="C162" s="47" t="s">
        <v>52</v>
      </c>
      <c r="D162" s="47" t="s">
        <v>46</v>
      </c>
      <c r="E162" s="146" t="s">
        <v>391</v>
      </c>
      <c r="F162" s="73" t="s">
        <v>458</v>
      </c>
      <c r="G162" s="180">
        <f>G163</f>
        <v>40</v>
      </c>
    </row>
    <row r="163" spans="1:7" ht="27.75" customHeight="1">
      <c r="A163" s="26" t="s">
        <v>459</v>
      </c>
      <c r="B163" s="69" t="s">
        <v>345</v>
      </c>
      <c r="C163" s="47" t="s">
        <v>52</v>
      </c>
      <c r="D163" s="47" t="s">
        <v>46</v>
      </c>
      <c r="E163" s="146" t="s">
        <v>391</v>
      </c>
      <c r="F163" s="73" t="s">
        <v>425</v>
      </c>
      <c r="G163" s="180">
        <f>'расх 17 г'!G221</f>
        <v>40</v>
      </c>
    </row>
    <row r="164" spans="1:7" ht="26.25" customHeight="1" hidden="1">
      <c r="A164" s="130" t="s">
        <v>334</v>
      </c>
      <c r="B164" s="69" t="s">
        <v>345</v>
      </c>
      <c r="C164" s="150" t="s">
        <v>52</v>
      </c>
      <c r="D164" s="150" t="s">
        <v>46</v>
      </c>
      <c r="E164" s="174" t="s">
        <v>391</v>
      </c>
      <c r="F164" s="47" t="s">
        <v>65</v>
      </c>
      <c r="G164" s="180"/>
    </row>
    <row r="165" spans="1:7" ht="28.5" customHeight="1">
      <c r="A165" s="46" t="s">
        <v>439</v>
      </c>
      <c r="B165" s="69" t="s">
        <v>345</v>
      </c>
      <c r="C165" s="47" t="s">
        <v>49</v>
      </c>
      <c r="D165" s="47" t="s">
        <v>50</v>
      </c>
      <c r="E165" s="146" t="s">
        <v>383</v>
      </c>
      <c r="F165" s="47"/>
      <c r="G165" s="180">
        <f>G166</f>
        <v>36</v>
      </c>
    </row>
    <row r="166" spans="1:7" ht="28.5" customHeight="1">
      <c r="A166" s="46" t="s">
        <v>457</v>
      </c>
      <c r="B166" s="69" t="s">
        <v>345</v>
      </c>
      <c r="C166" s="47" t="s">
        <v>49</v>
      </c>
      <c r="D166" s="47" t="s">
        <v>50</v>
      </c>
      <c r="E166" s="146" t="s">
        <v>383</v>
      </c>
      <c r="F166" s="47" t="s">
        <v>458</v>
      </c>
      <c r="G166" s="180">
        <f>G167</f>
        <v>36</v>
      </c>
    </row>
    <row r="167" spans="1:7" ht="28.5" customHeight="1">
      <c r="A167" s="26" t="s">
        <v>459</v>
      </c>
      <c r="B167" s="69" t="s">
        <v>345</v>
      </c>
      <c r="C167" s="47" t="s">
        <v>49</v>
      </c>
      <c r="D167" s="47" t="s">
        <v>50</v>
      </c>
      <c r="E167" s="146" t="s">
        <v>383</v>
      </c>
      <c r="F167" s="47" t="s">
        <v>425</v>
      </c>
      <c r="G167" s="180">
        <f>'расх 17 г'!G93</f>
        <v>36</v>
      </c>
    </row>
    <row r="168" spans="1:7" ht="27" customHeight="1" hidden="1">
      <c r="A168" s="130" t="s">
        <v>334</v>
      </c>
      <c r="B168" s="69" t="s">
        <v>345</v>
      </c>
      <c r="C168" s="150" t="s">
        <v>49</v>
      </c>
      <c r="D168" s="150" t="s">
        <v>50</v>
      </c>
      <c r="E168" s="174" t="s">
        <v>383</v>
      </c>
      <c r="F168" s="47" t="s">
        <v>65</v>
      </c>
      <c r="G168" s="180"/>
    </row>
    <row r="169" spans="1:7" ht="26.25">
      <c r="A169" s="184" t="s">
        <v>20</v>
      </c>
      <c r="B169" s="69" t="s">
        <v>345</v>
      </c>
      <c r="C169" s="47" t="s">
        <v>85</v>
      </c>
      <c r="D169" s="47" t="s">
        <v>47</v>
      </c>
      <c r="E169" s="146" t="s">
        <v>21</v>
      </c>
      <c r="F169" s="47"/>
      <c r="G169" s="180">
        <f>G170</f>
        <v>338.75</v>
      </c>
    </row>
    <row r="170" spans="1:7" ht="29.25" customHeight="1">
      <c r="A170" s="46" t="s">
        <v>457</v>
      </c>
      <c r="B170" s="69" t="s">
        <v>345</v>
      </c>
      <c r="C170" s="47" t="s">
        <v>85</v>
      </c>
      <c r="D170" s="47" t="s">
        <v>47</v>
      </c>
      <c r="E170" s="146" t="s">
        <v>21</v>
      </c>
      <c r="F170" s="47" t="s">
        <v>458</v>
      </c>
      <c r="G170" s="180">
        <f>G171</f>
        <v>338.75</v>
      </c>
    </row>
    <row r="171" spans="1:7" ht="29.25" customHeight="1">
      <c r="A171" s="26" t="s">
        <v>459</v>
      </c>
      <c r="B171" s="69" t="s">
        <v>345</v>
      </c>
      <c r="C171" s="47" t="s">
        <v>85</v>
      </c>
      <c r="D171" s="47" t="s">
        <v>47</v>
      </c>
      <c r="E171" s="146" t="s">
        <v>21</v>
      </c>
      <c r="F171" s="47" t="s">
        <v>425</v>
      </c>
      <c r="G171" s="180">
        <f>'расх 17 г'!W236</f>
        <v>338.75</v>
      </c>
    </row>
    <row r="172" spans="1:7" ht="51">
      <c r="A172" s="224" t="s">
        <v>22</v>
      </c>
      <c r="B172" s="69" t="s">
        <v>340</v>
      </c>
      <c r="C172" s="78" t="s">
        <v>85</v>
      </c>
      <c r="D172" s="78" t="s">
        <v>47</v>
      </c>
      <c r="E172" s="80" t="s">
        <v>23</v>
      </c>
      <c r="F172" s="47"/>
      <c r="G172" s="180">
        <f>G173</f>
        <v>40</v>
      </c>
    </row>
    <row r="173" spans="1:7" ht="30.75" customHeight="1">
      <c r="A173" s="46" t="s">
        <v>457</v>
      </c>
      <c r="B173" s="69" t="s">
        <v>340</v>
      </c>
      <c r="C173" s="47" t="s">
        <v>85</v>
      </c>
      <c r="D173" s="47" t="s">
        <v>47</v>
      </c>
      <c r="E173" s="146" t="s">
        <v>23</v>
      </c>
      <c r="F173" s="47" t="s">
        <v>458</v>
      </c>
      <c r="G173" s="85">
        <f>G174</f>
        <v>40</v>
      </c>
    </row>
    <row r="174" spans="1:7" ht="30.75" customHeight="1">
      <c r="A174" s="33" t="s">
        <v>459</v>
      </c>
      <c r="B174" s="69" t="s">
        <v>340</v>
      </c>
      <c r="C174" s="47" t="s">
        <v>85</v>
      </c>
      <c r="D174" s="47" t="s">
        <v>47</v>
      </c>
      <c r="E174" s="146" t="s">
        <v>23</v>
      </c>
      <c r="F174" s="47" t="s">
        <v>425</v>
      </c>
      <c r="G174" s="85">
        <f>'расх 17 г'!O239</f>
        <v>40</v>
      </c>
    </row>
    <row r="175" spans="1:7" ht="15" customHeight="1">
      <c r="A175" s="46" t="s">
        <v>58</v>
      </c>
      <c r="B175" s="69" t="s">
        <v>345</v>
      </c>
      <c r="C175" s="47" t="s">
        <v>51</v>
      </c>
      <c r="D175" s="47" t="s">
        <v>47</v>
      </c>
      <c r="E175" s="146" t="s">
        <v>36</v>
      </c>
      <c r="F175" s="47"/>
      <c r="G175" s="230">
        <f>G176</f>
        <v>949.37924</v>
      </c>
    </row>
    <row r="176" spans="1:7" ht="28.5" customHeight="1">
      <c r="A176" s="46" t="s">
        <v>457</v>
      </c>
      <c r="B176" s="69" t="s">
        <v>345</v>
      </c>
      <c r="C176" s="47" t="s">
        <v>51</v>
      </c>
      <c r="D176" s="47" t="s">
        <v>47</v>
      </c>
      <c r="E176" s="146" t="s">
        <v>36</v>
      </c>
      <c r="F176" s="47" t="s">
        <v>458</v>
      </c>
      <c r="G176" s="230">
        <f>G177</f>
        <v>949.37924</v>
      </c>
    </row>
    <row r="177" spans="1:7" ht="30" customHeight="1">
      <c r="A177" s="26" t="s">
        <v>459</v>
      </c>
      <c r="B177" s="69" t="s">
        <v>345</v>
      </c>
      <c r="C177" s="47" t="s">
        <v>51</v>
      </c>
      <c r="D177" s="47" t="s">
        <v>47</v>
      </c>
      <c r="E177" s="146" t="s">
        <v>36</v>
      </c>
      <c r="F177" s="47" t="s">
        <v>425</v>
      </c>
      <c r="G177" s="230">
        <f>'расх 17 г'!Y150</f>
        <v>949.37924</v>
      </c>
    </row>
    <row r="178" spans="1:7" ht="29.25" customHeight="1" hidden="1">
      <c r="A178" s="130" t="s">
        <v>334</v>
      </c>
      <c r="B178" s="69" t="s">
        <v>345</v>
      </c>
      <c r="C178" s="150" t="s">
        <v>51</v>
      </c>
      <c r="D178" s="150" t="s">
        <v>47</v>
      </c>
      <c r="E178" s="174" t="s">
        <v>36</v>
      </c>
      <c r="F178" s="47" t="s">
        <v>65</v>
      </c>
      <c r="G178" s="85"/>
    </row>
    <row r="179" spans="1:7" ht="51.75" customHeight="1" hidden="1">
      <c r="A179" s="175" t="s">
        <v>7</v>
      </c>
      <c r="B179" s="171" t="s">
        <v>345</v>
      </c>
      <c r="C179" s="176" t="s">
        <v>51</v>
      </c>
      <c r="D179" s="176" t="s">
        <v>47</v>
      </c>
      <c r="E179" s="146" t="s">
        <v>34</v>
      </c>
      <c r="F179" s="47"/>
      <c r="G179" s="85">
        <f>G180</f>
        <v>0</v>
      </c>
    </row>
    <row r="180" spans="1:7" ht="16.5" customHeight="1" hidden="1">
      <c r="A180" s="46" t="s">
        <v>8</v>
      </c>
      <c r="B180" s="171" t="s">
        <v>345</v>
      </c>
      <c r="C180" s="176" t="s">
        <v>51</v>
      </c>
      <c r="D180" s="176" t="s">
        <v>47</v>
      </c>
      <c r="E180" s="146" t="s">
        <v>331</v>
      </c>
      <c r="F180" s="47"/>
      <c r="G180" s="85">
        <f>G181</f>
        <v>0</v>
      </c>
    </row>
    <row r="181" spans="1:7" ht="16.5" customHeight="1" hidden="1">
      <c r="A181" s="46" t="s">
        <v>9</v>
      </c>
      <c r="B181" s="171" t="s">
        <v>345</v>
      </c>
      <c r="C181" s="176" t="s">
        <v>51</v>
      </c>
      <c r="D181" s="176" t="s">
        <v>47</v>
      </c>
      <c r="E181" s="146" t="s">
        <v>332</v>
      </c>
      <c r="F181" s="47"/>
      <c r="G181" s="85">
        <f>G182</f>
        <v>0</v>
      </c>
    </row>
    <row r="182" spans="1:7" ht="27.75" customHeight="1" hidden="1">
      <c r="A182" s="46" t="s">
        <v>334</v>
      </c>
      <c r="B182" s="171" t="s">
        <v>345</v>
      </c>
      <c r="C182" s="176" t="s">
        <v>51</v>
      </c>
      <c r="D182" s="176" t="s">
        <v>47</v>
      </c>
      <c r="E182" s="146" t="s">
        <v>332</v>
      </c>
      <c r="F182" s="47" t="s">
        <v>65</v>
      </c>
      <c r="G182" s="85"/>
    </row>
    <row r="183" spans="1:7" ht="29.25" customHeight="1" hidden="1">
      <c r="A183" s="46" t="s">
        <v>437</v>
      </c>
      <c r="B183" s="171" t="s">
        <v>345</v>
      </c>
      <c r="C183" s="176" t="s">
        <v>51</v>
      </c>
      <c r="D183" s="176" t="s">
        <v>47</v>
      </c>
      <c r="E183" s="146" t="s">
        <v>436</v>
      </c>
      <c r="F183" s="47"/>
      <c r="G183" s="85">
        <f>G186</f>
        <v>278.4</v>
      </c>
    </row>
    <row r="184" spans="1:7" ht="30.75" customHeight="1">
      <c r="A184" s="46" t="s">
        <v>402</v>
      </c>
      <c r="B184" s="69" t="s">
        <v>345</v>
      </c>
      <c r="C184" s="47" t="s">
        <v>94</v>
      </c>
      <c r="D184" s="47" t="s">
        <v>49</v>
      </c>
      <c r="E184" s="146" t="s">
        <v>399</v>
      </c>
      <c r="F184" s="47"/>
      <c r="G184" s="180">
        <f>G186</f>
        <v>278.4</v>
      </c>
    </row>
    <row r="185" spans="1:7" ht="16.5" customHeight="1">
      <c r="A185" s="46" t="s">
        <v>38</v>
      </c>
      <c r="B185" s="69" t="s">
        <v>407</v>
      </c>
      <c r="C185" s="34" t="s">
        <v>94</v>
      </c>
      <c r="D185" s="34" t="s">
        <v>49</v>
      </c>
      <c r="E185" s="45" t="s">
        <v>399</v>
      </c>
      <c r="F185" s="47" t="s">
        <v>39</v>
      </c>
      <c r="G185" s="180">
        <f>G186</f>
        <v>278.4</v>
      </c>
    </row>
    <row r="186" spans="1:7" ht="16.5" customHeight="1">
      <c r="A186" s="46" t="s">
        <v>339</v>
      </c>
      <c r="B186" s="69" t="s">
        <v>345</v>
      </c>
      <c r="C186" s="47" t="s">
        <v>94</v>
      </c>
      <c r="D186" s="47" t="s">
        <v>49</v>
      </c>
      <c r="E186" s="146" t="s">
        <v>399</v>
      </c>
      <c r="F186" s="47" t="s">
        <v>59</v>
      </c>
      <c r="G186" s="180">
        <f>'расх 17 г'!O246</f>
        <v>278.4</v>
      </c>
    </row>
    <row r="187" spans="1:7" ht="27.75" customHeight="1">
      <c r="A187" s="46" t="s">
        <v>342</v>
      </c>
      <c r="B187" s="69" t="s">
        <v>345</v>
      </c>
      <c r="C187" s="47" t="s">
        <v>94</v>
      </c>
      <c r="D187" s="47" t="s">
        <v>49</v>
      </c>
      <c r="E187" s="146" t="s">
        <v>400</v>
      </c>
      <c r="F187" s="47"/>
      <c r="G187" s="180">
        <f>G189</f>
        <v>183.4</v>
      </c>
    </row>
    <row r="188" spans="1:7" ht="18" customHeight="1">
      <c r="A188" s="46" t="s">
        <v>38</v>
      </c>
      <c r="B188" s="69"/>
      <c r="C188" s="47"/>
      <c r="D188" s="47"/>
      <c r="E188" s="146" t="s">
        <v>400</v>
      </c>
      <c r="F188" s="47" t="s">
        <v>39</v>
      </c>
      <c r="G188" s="180">
        <f>G189</f>
        <v>183.4</v>
      </c>
    </row>
    <row r="189" spans="1:7" ht="17.25" customHeight="1">
      <c r="A189" s="46" t="s">
        <v>339</v>
      </c>
      <c r="B189" s="69" t="s">
        <v>345</v>
      </c>
      <c r="C189" s="47" t="s">
        <v>94</v>
      </c>
      <c r="D189" s="47" t="s">
        <v>49</v>
      </c>
      <c r="E189" s="146" t="s">
        <v>400</v>
      </c>
      <c r="F189" s="47" t="s">
        <v>59</v>
      </c>
      <c r="G189" s="180">
        <f>'расх 17 г'!G249</f>
        <v>183.4</v>
      </c>
    </row>
    <row r="190" spans="1:7" ht="28.5" customHeight="1">
      <c r="A190" s="46" t="s">
        <v>403</v>
      </c>
      <c r="B190" s="69" t="s">
        <v>345</v>
      </c>
      <c r="C190" s="47" t="s">
        <v>94</v>
      </c>
      <c r="D190" s="47" t="s">
        <v>49</v>
      </c>
      <c r="E190" s="146" t="s">
        <v>401</v>
      </c>
      <c r="F190" s="47"/>
      <c r="G190" s="180">
        <f>G192</f>
        <v>37.3</v>
      </c>
    </row>
    <row r="191" spans="1:7" ht="16.5" customHeight="1">
      <c r="A191" s="46" t="s">
        <v>38</v>
      </c>
      <c r="B191" s="69"/>
      <c r="C191" s="47"/>
      <c r="D191" s="47"/>
      <c r="E191" s="146" t="s">
        <v>401</v>
      </c>
      <c r="F191" s="47" t="s">
        <v>39</v>
      </c>
      <c r="G191" s="180">
        <f>G192</f>
        <v>37.3</v>
      </c>
    </row>
    <row r="192" spans="1:7" ht="17.25" customHeight="1">
      <c r="A192" s="46" t="s">
        <v>339</v>
      </c>
      <c r="B192" s="69" t="s">
        <v>345</v>
      </c>
      <c r="C192" s="47" t="s">
        <v>94</v>
      </c>
      <c r="D192" s="47" t="s">
        <v>49</v>
      </c>
      <c r="E192" s="146" t="s">
        <v>401</v>
      </c>
      <c r="F192" s="47" t="s">
        <v>59</v>
      </c>
      <c r="G192" s="180">
        <f>'расх 17 г'!G252</f>
        <v>37.3</v>
      </c>
    </row>
    <row r="193" spans="1:7" ht="40.5" customHeight="1" hidden="1">
      <c r="A193" s="46" t="s">
        <v>348</v>
      </c>
      <c r="B193" s="171" t="s">
        <v>345</v>
      </c>
      <c r="C193" s="176" t="s">
        <v>51</v>
      </c>
      <c r="D193" s="176" t="s">
        <v>49</v>
      </c>
      <c r="E193" s="146" t="s">
        <v>349</v>
      </c>
      <c r="F193" s="47"/>
      <c r="G193" s="85">
        <f>G194</f>
        <v>0</v>
      </c>
    </row>
    <row r="194" spans="1:7" ht="29.25" customHeight="1" hidden="1">
      <c r="A194" s="46" t="s">
        <v>350</v>
      </c>
      <c r="B194" s="171" t="s">
        <v>345</v>
      </c>
      <c r="C194" s="176" t="s">
        <v>51</v>
      </c>
      <c r="D194" s="176" t="s">
        <v>49</v>
      </c>
      <c r="E194" s="146" t="s">
        <v>351</v>
      </c>
      <c r="F194" s="47"/>
      <c r="G194" s="85">
        <f>G195</f>
        <v>0</v>
      </c>
    </row>
    <row r="195" spans="1:7" ht="21.75" customHeight="1" hidden="1">
      <c r="A195" s="46" t="s">
        <v>352</v>
      </c>
      <c r="B195" s="171" t="s">
        <v>345</v>
      </c>
      <c r="C195" s="176" t="s">
        <v>51</v>
      </c>
      <c r="D195" s="176" t="s">
        <v>49</v>
      </c>
      <c r="E195" s="146" t="s">
        <v>353</v>
      </c>
      <c r="F195" s="47"/>
      <c r="G195" s="85">
        <f>G196</f>
        <v>0</v>
      </c>
    </row>
    <row r="196" spans="1:7" ht="25.5" customHeight="1" hidden="1">
      <c r="A196" s="46" t="s">
        <v>334</v>
      </c>
      <c r="B196" s="171" t="s">
        <v>345</v>
      </c>
      <c r="C196" s="176" t="s">
        <v>51</v>
      </c>
      <c r="D196" s="176" t="s">
        <v>49</v>
      </c>
      <c r="E196" s="146" t="s">
        <v>353</v>
      </c>
      <c r="F196" s="73" t="s">
        <v>65</v>
      </c>
      <c r="G196" s="85">
        <v>0</v>
      </c>
    </row>
    <row r="197" spans="1:7" ht="14.25" customHeight="1">
      <c r="A197" s="25" t="s">
        <v>26</v>
      </c>
      <c r="B197" s="69" t="s">
        <v>345</v>
      </c>
      <c r="C197" s="47" t="s">
        <v>51</v>
      </c>
      <c r="D197" s="47" t="s">
        <v>49</v>
      </c>
      <c r="E197" s="146" t="s">
        <v>386</v>
      </c>
      <c r="F197" s="73"/>
      <c r="G197" s="180">
        <f>G198</f>
        <v>542.8199999999999</v>
      </c>
    </row>
    <row r="198" spans="1:7" ht="27" customHeight="1">
      <c r="A198" s="46" t="s">
        <v>457</v>
      </c>
      <c r="B198" s="69" t="s">
        <v>345</v>
      </c>
      <c r="C198" s="47" t="s">
        <v>51</v>
      </c>
      <c r="D198" s="47" t="s">
        <v>49</v>
      </c>
      <c r="E198" s="146" t="s">
        <v>386</v>
      </c>
      <c r="F198" s="73" t="s">
        <v>458</v>
      </c>
      <c r="G198" s="180">
        <f>G199</f>
        <v>542.8199999999999</v>
      </c>
    </row>
    <row r="199" spans="1:7" ht="27" customHeight="1">
      <c r="A199" s="26" t="s">
        <v>459</v>
      </c>
      <c r="B199" s="69" t="s">
        <v>345</v>
      </c>
      <c r="C199" s="47" t="s">
        <v>51</v>
      </c>
      <c r="D199" s="47" t="s">
        <v>49</v>
      </c>
      <c r="E199" s="146" t="s">
        <v>386</v>
      </c>
      <c r="F199" s="73" t="s">
        <v>425</v>
      </c>
      <c r="G199" s="180">
        <f>'расх 17 г'!Y162</f>
        <v>542.8199999999999</v>
      </c>
    </row>
    <row r="200" spans="1:7" ht="27" customHeight="1" hidden="1">
      <c r="A200" s="130" t="s">
        <v>334</v>
      </c>
      <c r="B200" s="69" t="s">
        <v>345</v>
      </c>
      <c r="C200" s="150" t="s">
        <v>51</v>
      </c>
      <c r="D200" s="150" t="s">
        <v>49</v>
      </c>
      <c r="E200" s="174" t="s">
        <v>386</v>
      </c>
      <c r="F200" s="73" t="s">
        <v>65</v>
      </c>
      <c r="G200" s="180"/>
    </row>
    <row r="201" spans="1:7" ht="26.25" customHeight="1">
      <c r="A201" s="183" t="s">
        <v>28</v>
      </c>
      <c r="B201" s="69" t="s">
        <v>345</v>
      </c>
      <c r="C201" s="47" t="s">
        <v>51</v>
      </c>
      <c r="D201" s="47" t="s">
        <v>49</v>
      </c>
      <c r="E201" s="146" t="s">
        <v>387</v>
      </c>
      <c r="F201" s="73"/>
      <c r="G201" s="180">
        <f>G202</f>
        <v>20</v>
      </c>
    </row>
    <row r="202" spans="1:7" ht="26.25" customHeight="1">
      <c r="A202" s="46" t="s">
        <v>457</v>
      </c>
      <c r="B202" s="69" t="s">
        <v>345</v>
      </c>
      <c r="C202" s="47" t="s">
        <v>51</v>
      </c>
      <c r="D202" s="47" t="s">
        <v>49</v>
      </c>
      <c r="E202" s="146" t="s">
        <v>387</v>
      </c>
      <c r="F202" s="73" t="s">
        <v>458</v>
      </c>
      <c r="G202" s="180">
        <f>G203</f>
        <v>20</v>
      </c>
    </row>
    <row r="203" spans="1:7" ht="26.25" customHeight="1">
      <c r="A203" s="26" t="s">
        <v>459</v>
      </c>
      <c r="B203" s="69" t="s">
        <v>345</v>
      </c>
      <c r="C203" s="47" t="s">
        <v>51</v>
      </c>
      <c r="D203" s="47" t="s">
        <v>49</v>
      </c>
      <c r="E203" s="146" t="s">
        <v>387</v>
      </c>
      <c r="F203" s="73" t="s">
        <v>425</v>
      </c>
      <c r="G203" s="180">
        <f>'расх 17 г'!G166</f>
        <v>20</v>
      </c>
    </row>
    <row r="204" spans="1:7" ht="27" customHeight="1" hidden="1">
      <c r="A204" s="130" t="s">
        <v>334</v>
      </c>
      <c r="B204" s="69" t="s">
        <v>345</v>
      </c>
      <c r="C204" s="150" t="s">
        <v>51</v>
      </c>
      <c r="D204" s="150" t="s">
        <v>49</v>
      </c>
      <c r="E204" s="174" t="s">
        <v>387</v>
      </c>
      <c r="F204" s="73" t="s">
        <v>65</v>
      </c>
      <c r="G204" s="180"/>
    </row>
    <row r="205" spans="1:7" ht="15.75" customHeight="1" hidden="1">
      <c r="A205" s="25" t="s">
        <v>29</v>
      </c>
      <c r="B205" s="69" t="s">
        <v>345</v>
      </c>
      <c r="C205" s="47" t="s">
        <v>51</v>
      </c>
      <c r="D205" s="47" t="s">
        <v>49</v>
      </c>
      <c r="E205" s="146" t="s">
        <v>388</v>
      </c>
      <c r="F205" s="73"/>
      <c r="G205" s="180">
        <f>G206</f>
        <v>0</v>
      </c>
    </row>
    <row r="206" spans="1:7" ht="28.5" customHeight="1" hidden="1">
      <c r="A206" s="46" t="s">
        <v>457</v>
      </c>
      <c r="B206" s="69" t="s">
        <v>345</v>
      </c>
      <c r="C206" s="47" t="s">
        <v>51</v>
      </c>
      <c r="D206" s="47" t="s">
        <v>49</v>
      </c>
      <c r="E206" s="146" t="s">
        <v>388</v>
      </c>
      <c r="F206" s="73" t="s">
        <v>458</v>
      </c>
      <c r="G206" s="180">
        <f>G207</f>
        <v>0</v>
      </c>
    </row>
    <row r="207" spans="1:7" ht="27" customHeight="1" hidden="1">
      <c r="A207" s="26" t="s">
        <v>459</v>
      </c>
      <c r="B207" s="69" t="s">
        <v>345</v>
      </c>
      <c r="C207" s="47" t="s">
        <v>51</v>
      </c>
      <c r="D207" s="47" t="s">
        <v>49</v>
      </c>
      <c r="E207" s="146" t="s">
        <v>388</v>
      </c>
      <c r="F207" s="73" t="s">
        <v>425</v>
      </c>
      <c r="G207" s="180"/>
    </row>
    <row r="208" spans="1:7" ht="26.25" customHeight="1" hidden="1">
      <c r="A208" s="130" t="s">
        <v>334</v>
      </c>
      <c r="B208" s="69" t="s">
        <v>345</v>
      </c>
      <c r="C208" s="150" t="s">
        <v>51</v>
      </c>
      <c r="D208" s="150" t="s">
        <v>49</v>
      </c>
      <c r="E208" s="174" t="s">
        <v>388</v>
      </c>
      <c r="F208" s="73" t="s">
        <v>65</v>
      </c>
      <c r="G208" s="180"/>
    </row>
    <row r="209" spans="1:7" ht="15" customHeight="1">
      <c r="A209" s="46" t="s">
        <v>77</v>
      </c>
      <c r="B209" s="69" t="s">
        <v>345</v>
      </c>
      <c r="C209" s="47" t="s">
        <v>51</v>
      </c>
      <c r="D209" s="47" t="s">
        <v>49</v>
      </c>
      <c r="E209" s="146" t="s">
        <v>389</v>
      </c>
      <c r="F209" s="73"/>
      <c r="G209" s="180">
        <f>G210</f>
        <v>77.9</v>
      </c>
    </row>
    <row r="210" spans="1:7" ht="28.5" customHeight="1">
      <c r="A210" s="46" t="s">
        <v>457</v>
      </c>
      <c r="B210" s="69" t="s">
        <v>345</v>
      </c>
      <c r="C210" s="47" t="s">
        <v>51</v>
      </c>
      <c r="D210" s="47" t="s">
        <v>49</v>
      </c>
      <c r="E210" s="146" t="s">
        <v>389</v>
      </c>
      <c r="F210" s="73" t="s">
        <v>458</v>
      </c>
      <c r="G210" s="180">
        <f>G211</f>
        <v>77.9</v>
      </c>
    </row>
    <row r="211" spans="1:7" ht="30" customHeight="1">
      <c r="A211" s="26" t="s">
        <v>459</v>
      </c>
      <c r="B211" s="69" t="s">
        <v>345</v>
      </c>
      <c r="C211" s="47" t="s">
        <v>51</v>
      </c>
      <c r="D211" s="47" t="s">
        <v>49</v>
      </c>
      <c r="E211" s="146" t="s">
        <v>389</v>
      </c>
      <c r="F211" s="73" t="s">
        <v>425</v>
      </c>
      <c r="G211" s="180">
        <f>'расх 17 г'!W174</f>
        <v>77.9</v>
      </c>
    </row>
    <row r="212" spans="1:7" ht="27" customHeight="1" hidden="1">
      <c r="A212" s="130" t="s">
        <v>334</v>
      </c>
      <c r="B212" s="69" t="s">
        <v>345</v>
      </c>
      <c r="C212" s="150" t="s">
        <v>51</v>
      </c>
      <c r="D212" s="150" t="s">
        <v>49</v>
      </c>
      <c r="E212" s="174" t="s">
        <v>389</v>
      </c>
      <c r="F212" s="73" t="s">
        <v>65</v>
      </c>
      <c r="G212" s="180"/>
    </row>
    <row r="213" spans="1:7" ht="27.75" customHeight="1">
      <c r="A213" s="46" t="s">
        <v>30</v>
      </c>
      <c r="B213" s="69" t="s">
        <v>345</v>
      </c>
      <c r="C213" s="47" t="s">
        <v>51</v>
      </c>
      <c r="D213" s="47" t="s">
        <v>49</v>
      </c>
      <c r="E213" s="146" t="s">
        <v>390</v>
      </c>
      <c r="F213" s="73"/>
      <c r="G213" s="332">
        <f>G214</f>
        <v>703.345</v>
      </c>
    </row>
    <row r="214" spans="1:7" ht="27.75" customHeight="1">
      <c r="A214" s="46" t="s">
        <v>457</v>
      </c>
      <c r="B214" s="69" t="s">
        <v>345</v>
      </c>
      <c r="C214" s="47" t="s">
        <v>51</v>
      </c>
      <c r="D214" s="47" t="s">
        <v>49</v>
      </c>
      <c r="E214" s="146" t="s">
        <v>390</v>
      </c>
      <c r="F214" s="73" t="s">
        <v>458</v>
      </c>
      <c r="G214" s="332">
        <f>G215</f>
        <v>703.345</v>
      </c>
    </row>
    <row r="215" spans="1:7" ht="27.75" customHeight="1">
      <c r="A215" s="26" t="s">
        <v>459</v>
      </c>
      <c r="B215" s="69" t="s">
        <v>345</v>
      </c>
      <c r="C215" s="47" t="s">
        <v>51</v>
      </c>
      <c r="D215" s="47" t="s">
        <v>49</v>
      </c>
      <c r="E215" s="146" t="s">
        <v>390</v>
      </c>
      <c r="F215" s="73" t="s">
        <v>425</v>
      </c>
      <c r="G215" s="332">
        <f>'расх 17 г'!Y178</f>
        <v>703.345</v>
      </c>
    </row>
    <row r="216" spans="1:7" ht="27" customHeight="1" hidden="1">
      <c r="A216" s="130" t="s">
        <v>334</v>
      </c>
      <c r="B216" s="69" t="s">
        <v>345</v>
      </c>
      <c r="C216" s="150" t="s">
        <v>51</v>
      </c>
      <c r="D216" s="150" t="s">
        <v>49</v>
      </c>
      <c r="E216" s="174" t="s">
        <v>390</v>
      </c>
      <c r="F216" s="73" t="s">
        <v>65</v>
      </c>
      <c r="G216" s="180"/>
    </row>
    <row r="217" spans="1:7" s="5" customFormat="1" ht="28.5" customHeight="1">
      <c r="A217" s="46" t="s">
        <v>438</v>
      </c>
      <c r="B217" s="69" t="s">
        <v>345</v>
      </c>
      <c r="C217" s="28" t="s">
        <v>46</v>
      </c>
      <c r="D217" s="28" t="s">
        <v>57</v>
      </c>
      <c r="E217" s="146" t="s">
        <v>381</v>
      </c>
      <c r="F217" s="47"/>
      <c r="G217" s="85">
        <f>G218</f>
        <v>50</v>
      </c>
    </row>
    <row r="218" spans="1:7" s="5" customFormat="1" ht="28.5" customHeight="1">
      <c r="A218" s="46" t="s">
        <v>457</v>
      </c>
      <c r="B218" s="69" t="s">
        <v>345</v>
      </c>
      <c r="C218" s="28" t="s">
        <v>46</v>
      </c>
      <c r="D218" s="28" t="s">
        <v>57</v>
      </c>
      <c r="E218" s="146" t="s">
        <v>381</v>
      </c>
      <c r="F218" s="47" t="s">
        <v>458</v>
      </c>
      <c r="G218" s="85">
        <f>G219</f>
        <v>50</v>
      </c>
    </row>
    <row r="219" spans="1:7" s="5" customFormat="1" ht="28.5" customHeight="1">
      <c r="A219" s="26" t="s">
        <v>459</v>
      </c>
      <c r="B219" s="69" t="s">
        <v>345</v>
      </c>
      <c r="C219" s="28" t="s">
        <v>46</v>
      </c>
      <c r="D219" s="28" t="s">
        <v>57</v>
      </c>
      <c r="E219" s="146" t="s">
        <v>381</v>
      </c>
      <c r="F219" s="47" t="s">
        <v>425</v>
      </c>
      <c r="G219" s="85">
        <f>'расх 17 г'!Y69</f>
        <v>50</v>
      </c>
    </row>
    <row r="220" spans="1:7" s="5" customFormat="1" ht="27" customHeight="1" hidden="1">
      <c r="A220" s="130" t="s">
        <v>334</v>
      </c>
      <c r="B220" s="69" t="s">
        <v>345</v>
      </c>
      <c r="C220" s="139" t="s">
        <v>46</v>
      </c>
      <c r="D220" s="139" t="s">
        <v>57</v>
      </c>
      <c r="E220" s="174" t="s">
        <v>381</v>
      </c>
      <c r="F220" s="47" t="s">
        <v>65</v>
      </c>
      <c r="G220" s="85"/>
    </row>
    <row r="221" spans="1:7" ht="15" customHeight="1">
      <c r="A221" s="46" t="s">
        <v>404</v>
      </c>
      <c r="B221" s="69" t="s">
        <v>345</v>
      </c>
      <c r="C221" s="47" t="s">
        <v>51</v>
      </c>
      <c r="D221" s="47" t="s">
        <v>46</v>
      </c>
      <c r="E221" s="146" t="s">
        <v>385</v>
      </c>
      <c r="F221" s="47"/>
      <c r="G221" s="85">
        <f>G222+G225</f>
        <v>78.1</v>
      </c>
    </row>
    <row r="222" spans="1:7" ht="28.5" customHeight="1">
      <c r="A222" s="46" t="s">
        <v>457</v>
      </c>
      <c r="B222" s="69" t="s">
        <v>345</v>
      </c>
      <c r="C222" s="47" t="s">
        <v>51</v>
      </c>
      <c r="D222" s="47" t="s">
        <v>46</v>
      </c>
      <c r="E222" s="146" t="s">
        <v>385</v>
      </c>
      <c r="F222" s="47" t="s">
        <v>458</v>
      </c>
      <c r="G222" s="85">
        <f>G223</f>
        <v>78.1</v>
      </c>
    </row>
    <row r="223" spans="1:7" ht="29.25" customHeight="1">
      <c r="A223" s="26" t="s">
        <v>459</v>
      </c>
      <c r="B223" s="69" t="s">
        <v>345</v>
      </c>
      <c r="C223" s="47" t="s">
        <v>51</v>
      </c>
      <c r="D223" s="47" t="s">
        <v>46</v>
      </c>
      <c r="E223" s="146" t="s">
        <v>385</v>
      </c>
      <c r="F223" s="47" t="s">
        <v>425</v>
      </c>
      <c r="G223" s="85">
        <f>'расх 17 г'!Y140</f>
        <v>78.1</v>
      </c>
    </row>
    <row r="224" spans="1:7" ht="30" customHeight="1" hidden="1">
      <c r="A224" s="130" t="s">
        <v>334</v>
      </c>
      <c r="B224" s="69" t="s">
        <v>345</v>
      </c>
      <c r="C224" s="150" t="s">
        <v>51</v>
      </c>
      <c r="D224" s="150" t="s">
        <v>46</v>
      </c>
      <c r="E224" s="174" t="s">
        <v>385</v>
      </c>
      <c r="F224" s="47" t="s">
        <v>65</v>
      </c>
      <c r="G224" s="85"/>
    </row>
    <row r="225" spans="1:7" s="5" customFormat="1" ht="30" customHeight="1" hidden="1">
      <c r="A225" s="26" t="s">
        <v>459</v>
      </c>
      <c r="B225" s="69" t="s">
        <v>345</v>
      </c>
      <c r="C225" s="47" t="s">
        <v>51</v>
      </c>
      <c r="D225" s="47" t="s">
        <v>47</v>
      </c>
      <c r="E225" s="146" t="s">
        <v>385</v>
      </c>
      <c r="F225" s="47" t="s">
        <v>425</v>
      </c>
      <c r="G225" s="85">
        <f>'расх 17 г'!U146</f>
        <v>0</v>
      </c>
    </row>
    <row r="226" spans="1:7" ht="30" customHeight="1" hidden="1">
      <c r="A226" s="130" t="s">
        <v>334</v>
      </c>
      <c r="B226" s="69" t="s">
        <v>345</v>
      </c>
      <c r="C226" s="150" t="s">
        <v>51</v>
      </c>
      <c r="D226" s="150" t="s">
        <v>47</v>
      </c>
      <c r="E226" s="174" t="s">
        <v>385</v>
      </c>
      <c r="F226" s="47" t="s">
        <v>65</v>
      </c>
      <c r="G226" s="85"/>
    </row>
    <row r="227" spans="1:7" s="5" customFormat="1" ht="16.5" customHeight="1">
      <c r="A227" s="46" t="s">
        <v>4</v>
      </c>
      <c r="B227" s="69" t="s">
        <v>345</v>
      </c>
      <c r="C227" s="73" t="s">
        <v>46</v>
      </c>
      <c r="D227" s="73" t="s">
        <v>57</v>
      </c>
      <c r="E227" s="200" t="s">
        <v>5</v>
      </c>
      <c r="F227" s="47"/>
      <c r="G227" s="85">
        <f>G228</f>
        <v>50</v>
      </c>
    </row>
    <row r="228" spans="1:7" s="5" customFormat="1" ht="17.25" customHeight="1">
      <c r="A228" s="46" t="s">
        <v>343</v>
      </c>
      <c r="B228" s="69" t="s">
        <v>345</v>
      </c>
      <c r="C228" s="73" t="s">
        <v>46</v>
      </c>
      <c r="D228" s="73" t="s">
        <v>57</v>
      </c>
      <c r="E228" s="200" t="s">
        <v>5</v>
      </c>
      <c r="F228" s="47" t="s">
        <v>460</v>
      </c>
      <c r="G228" s="85">
        <f>G229</f>
        <v>50</v>
      </c>
    </row>
    <row r="229" spans="1:7" s="5" customFormat="1" ht="18" customHeight="1">
      <c r="A229" s="46" t="s">
        <v>1</v>
      </c>
      <c r="B229" s="69" t="s">
        <v>345</v>
      </c>
      <c r="C229" s="73" t="s">
        <v>46</v>
      </c>
      <c r="D229" s="73" t="s">
        <v>57</v>
      </c>
      <c r="E229" s="200" t="s">
        <v>5</v>
      </c>
      <c r="F229" s="47" t="s">
        <v>428</v>
      </c>
      <c r="G229" s="85">
        <f>'расх 17 г'!Y73</f>
        <v>50</v>
      </c>
    </row>
    <row r="230" spans="1:7" s="5" customFormat="1" ht="15.75" customHeight="1" hidden="1">
      <c r="A230" s="130" t="s">
        <v>431</v>
      </c>
      <c r="B230" s="69" t="s">
        <v>345</v>
      </c>
      <c r="C230" s="139" t="s">
        <v>46</v>
      </c>
      <c r="D230" s="139" t="s">
        <v>57</v>
      </c>
      <c r="E230" s="174" t="s">
        <v>5</v>
      </c>
      <c r="F230" s="47" t="s">
        <v>430</v>
      </c>
      <c r="G230" s="85"/>
    </row>
    <row r="231" spans="1:7" s="142" customFormat="1" ht="15.75" customHeight="1">
      <c r="A231" s="100" t="s">
        <v>354</v>
      </c>
      <c r="B231" s="68"/>
      <c r="C231" s="185"/>
      <c r="D231" s="185"/>
      <c r="E231" s="201"/>
      <c r="F231" s="64"/>
      <c r="G231" s="237">
        <f>G62+G69+G76+G125+G153</f>
        <v>15476.544530000001</v>
      </c>
    </row>
    <row r="232" spans="1:7" s="19" customFormat="1" ht="15" customHeight="1">
      <c r="A232" s="100" t="s">
        <v>355</v>
      </c>
      <c r="B232" s="186"/>
      <c r="C232" s="187"/>
      <c r="D232" s="187"/>
      <c r="E232" s="119"/>
      <c r="F232" s="64"/>
      <c r="G232" s="333">
        <f>G231+G61</f>
        <v>28258.30058</v>
      </c>
    </row>
    <row r="234" ht="15.75">
      <c r="G234" s="334"/>
    </row>
    <row r="235" ht="15.75">
      <c r="G235" s="335"/>
    </row>
    <row r="236" ht="15.75">
      <c r="G236" s="335"/>
    </row>
    <row r="237" spans="7:9" ht="15.75">
      <c r="G237" s="16">
        <f>G232-'расх 17 г'!W253</f>
        <v>0</v>
      </c>
      <c r="I237" s="251"/>
    </row>
    <row r="238" ht="15.75">
      <c r="G238" s="335"/>
    </row>
    <row r="242" ht="15.75">
      <c r="G242" s="335"/>
    </row>
    <row r="308" spans="2:5" ht="15.75">
      <c r="B308" s="188"/>
      <c r="C308" s="189"/>
      <c r="D308" s="189"/>
      <c r="E308" s="2"/>
    </row>
    <row r="309" spans="2:5" ht="15.75">
      <c r="B309" s="188"/>
      <c r="C309" s="189"/>
      <c r="D309" s="189"/>
      <c r="E309" s="2"/>
    </row>
    <row r="310" spans="2:5" ht="15.75">
      <c r="B310" s="188"/>
      <c r="C310" s="189"/>
      <c r="D310" s="189"/>
      <c r="E310" s="2"/>
    </row>
    <row r="311" spans="2:5" ht="15.75">
      <c r="B311" s="188"/>
      <c r="C311" s="189"/>
      <c r="D311" s="189"/>
      <c r="E311" s="2"/>
    </row>
    <row r="312" spans="2:5" ht="15.75">
      <c r="B312" s="188"/>
      <c r="C312" s="189"/>
      <c r="D312" s="189"/>
      <c r="E312" s="2"/>
    </row>
  </sheetData>
  <mergeCells count="4">
    <mergeCell ref="C1:G1"/>
    <mergeCell ref="C2:G2"/>
    <mergeCell ref="C3:G3"/>
    <mergeCell ref="A5:G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2005-07-10T21:24:25Z</cp:lastPrinted>
  <dcterms:created xsi:type="dcterms:W3CDTF">2007-12-24T02:44:39Z</dcterms:created>
  <dcterms:modified xsi:type="dcterms:W3CDTF">2005-07-10T21:43:03Z</dcterms:modified>
  <cp:category/>
  <cp:version/>
  <cp:contentType/>
  <cp:contentStatus/>
</cp:coreProperties>
</file>