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10" windowWidth="11340" windowHeight="6600" tabRatio="922" activeTab="2"/>
  </bookViews>
  <sheets>
    <sheet name="Источн21 г" sheetId="1" r:id="rId1"/>
    <sheet name="источн 22-23" sheetId="2" r:id="rId2"/>
    <sheet name="гл админ )" sheetId="3" r:id="rId3"/>
    <sheet name="гл админ деф" sheetId="4" r:id="rId4"/>
    <sheet name="доходы2021" sheetId="5" r:id="rId5"/>
    <sheet name="дох 2022-2023" sheetId="6" r:id="rId6"/>
    <sheet name="расх 21 г" sheetId="7" r:id="rId7"/>
    <sheet name="расх 2022-2023" sheetId="8" r:id="rId8"/>
    <sheet name="РБА 2021" sheetId="9" r:id="rId9"/>
    <sheet name="РБА 2022-2023" sheetId="10" r:id="rId10"/>
    <sheet name="целев 2021" sheetId="11" r:id="rId11"/>
    <sheet name="целев 2022-2023" sheetId="12" r:id="rId12"/>
    <sheet name="мтр18" sheetId="13" state="hidden" r:id="rId13"/>
    <sheet name="мтр21" sheetId="14" r:id="rId14"/>
  </sheets>
  <definedNames/>
  <calcPr fullCalcOnLoad="1"/>
</workbook>
</file>

<file path=xl/sharedStrings.xml><?xml version="1.0" encoding="utf-8"?>
<sst xmlns="http://schemas.openxmlformats.org/spreadsheetml/2006/main" count="10518" uniqueCount="752">
  <si>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</si>
  <si>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</si>
  <si>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</si>
  <si>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</si>
  <si>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</si>
  <si>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</si>
  <si>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</si>
  <si>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</si>
  <si>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</si>
  <si>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</si>
  <si>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</si>
  <si>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</si>
  <si>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</si>
  <si>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</si>
  <si>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</si>
  <si>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</si>
  <si>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</si>
  <si>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</si>
  <si>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</si>
  <si>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</si>
  <si>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</si>
  <si>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</si>
  <si>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</si>
  <si>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</si>
  <si>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</si>
  <si>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</si>
  <si>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</si>
  <si>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</si>
  <si>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</si>
  <si>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</si>
  <si>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</si>
  <si>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</si>
  <si>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</si>
  <si>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</si>
  <si>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</si>
  <si>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</si>
  <si>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</si>
  <si>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</si>
  <si>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</si>
  <si>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</si>
  <si>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</si>
  <si>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</si>
  <si>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</si>
  <si>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</si>
  <si>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</si>
  <si>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</si>
  <si>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</si>
  <si>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</si>
  <si>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</si>
  <si>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</si>
  <si>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</si>
  <si>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</si>
  <si>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</si>
  <si>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</si>
  <si>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</si>
  <si>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</si>
  <si>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</si>
  <si>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</si>
  <si>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</si>
  <si>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</si>
  <si>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</si>
  <si>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</si>
  <si>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</si>
  <si>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</si>
  <si>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</si>
  <si>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</si>
  <si>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</si>
  <si>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</si>
  <si>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</si>
  <si>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</si>
  <si>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</si>
  <si>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</si>
  <si>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</si>
  <si>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</si>
  <si>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</si>
  <si>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</si>
  <si>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</si>
  <si>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</si>
  <si>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</si>
  <si>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</si>
  <si>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</si>
  <si>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</si>
  <si>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</si>
  <si>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</si>
  <si>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</si>
  <si>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</si>
  <si>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</si>
  <si>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</si>
  <si>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</si>
  <si>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</si>
  <si>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</si>
  <si>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</si>
  <si>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</si>
  <si>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</si>
  <si>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</si>
  <si>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</si>
  <si>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</si>
  <si>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</si>
  <si>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</si>
  <si>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</si>
  <si>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</si>
  <si>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</si>
  <si>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</si>
  <si>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</si>
  <si>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</si>
  <si>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</si>
  <si>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</si>
  <si>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</si>
  <si>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</si>
  <si>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</si>
  <si>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</si>
  <si>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</si>
  <si>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</si>
  <si>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</si>
  <si>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</si>
  <si>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</si>
  <si>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</si>
  <si>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</si>
  <si>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</si>
  <si>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</si>
  <si>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</si>
  <si>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</si>
  <si>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</si>
  <si>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</si>
  <si>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</si>
  <si>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</si>
  <si>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</si>
  <si>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</si>
  <si>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</si>
  <si>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</si>
  <si>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</si>
  <si>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</si>
  <si>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</si>
  <si>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</si>
  <si>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</si>
  <si>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</si>
  <si>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</si>
  <si>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</si>
  <si>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</si>
  <si>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</si>
  <si>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</si>
  <si>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</si>
  <si>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</si>
  <si>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</si>
  <si>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</si>
  <si>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</si>
  <si>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</si>
  <si>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</si>
  <si>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</si>
  <si>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</si>
  <si>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</si>
  <si>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</si>
  <si>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</si>
  <si>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</si>
  <si>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</si>
  <si>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</si>
  <si>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</si>
  <si>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</si>
  <si>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</si>
  <si>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</si>
  <si>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</si>
  <si>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</si>
  <si>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</si>
  <si>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</si>
  <si>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</si>
  <si>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</si>
  <si>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</si>
  <si>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</si>
  <si>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</si>
  <si>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</si>
  <si>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</si>
  <si>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</si>
  <si>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</si>
  <si>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</si>
  <si>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</si>
  <si>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</si>
  <si>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</si>
  <si>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</si>
  <si>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</si>
  <si>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</si>
  <si>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</si>
  <si>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</si>
  <si>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</si>
  <si>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</si>
  <si>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</si>
  <si>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</si>
  <si>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</si>
  <si>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</si>
  <si>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</si>
  <si>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</si>
  <si>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</si>
  <si>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</si>
  <si>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</si>
  <si>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</si>
  <si>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</si>
  <si>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</si>
  <si>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</si>
  <si>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</si>
  <si>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</si>
  <si>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</si>
  <si>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</si>
  <si>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</si>
  <si>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</si>
  <si>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</si>
  <si>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</si>
  <si>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</si>
  <si>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</si>
  <si>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</si>
  <si>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</si>
  <si>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</si>
  <si>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</si>
  <si>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</si>
  <si>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</si>
  <si>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</si>
  <si>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</si>
  <si>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</si>
  <si>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</si>
  <si>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</si>
  <si>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</si>
  <si>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</si>
  <si>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</si>
  <si>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</si>
  <si>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</si>
  <si>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</si>
  <si>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</si>
  <si>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</si>
  <si>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</si>
  <si>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</si>
  <si>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</si>
  <si>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</si>
  <si>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</si>
  <si>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</si>
  <si>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</si>
  <si>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</si>
  <si>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</si>
  <si>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</si>
  <si>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</si>
  <si>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</si>
  <si>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</si>
  <si>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</si>
  <si>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</si>
  <si>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</si>
  <si>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</si>
  <si>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</si>
  <si>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</si>
  <si>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</si>
  <si>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</si>
  <si>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</si>
  <si>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</si>
  <si>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</si>
  <si>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</si>
  <si>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</si>
  <si>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</si>
  <si>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</si>
  <si>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</si>
  <si>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</si>
  <si>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</si>
  <si>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</si>
  <si>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</si>
  <si>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</si>
  <si>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</si>
  <si>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</si>
  <si>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</si>
  <si>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</si>
  <si>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</si>
  <si>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</si>
  <si>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</si>
  <si>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</si>
  <si>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</si>
  <si>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</si>
  <si>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</si>
  <si>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</si>
  <si>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</si>
  <si>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</si>
  <si>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</si>
  <si>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</si>
  <si>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</si>
  <si>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</si>
  <si>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</si>
  <si>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</si>
  <si>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</si>
  <si>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</si>
  <si>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</si>
  <si>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</si>
  <si>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</si>
  <si>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</si>
  <si>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</si>
  <si>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</si>
  <si>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</si>
  <si>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</si>
  <si>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</si>
  <si>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</si>
  <si>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</si>
  <si>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</si>
  <si>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</si>
  <si>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</si>
  <si>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</si>
  <si>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</si>
  <si>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</si>
  <si>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</si>
  <si>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</si>
  <si>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</si>
  <si>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</si>
  <si>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</si>
  <si>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</si>
  <si>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</si>
  <si>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</si>
  <si>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</si>
  <si>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</si>
  <si>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</si>
  <si>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</si>
  <si>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</si>
  <si>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</si>
  <si>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</si>
  <si>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</si>
  <si>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</si>
  <si>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</si>
  <si>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</si>
  <si>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</si>
  <si>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</si>
  <si>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</si>
  <si>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</si>
  <si>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</si>
  <si>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</si>
  <si>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</si>
  <si>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</si>
  <si>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</si>
  <si>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</si>
  <si>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</si>
  <si>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</si>
  <si>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</si>
  <si>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</si>
  <si>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</si>
  <si>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</si>
  <si>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</si>
  <si>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</si>
  <si>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</si>
  <si>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</si>
  <si>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</si>
  <si>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</si>
  <si>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</si>
  <si>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</si>
  <si>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</si>
  <si>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</si>
  <si>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</si>
  <si>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</si>
  <si>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</si>
  <si>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</si>
  <si>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</si>
  <si>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</si>
  <si>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</si>
  <si>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</si>
  <si>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</si>
  <si>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</si>
  <si>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</si>
  <si>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</si>
  <si>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</si>
  <si>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</si>
  <si>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</si>
  <si>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</si>
  <si>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</si>
  <si>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</si>
  <si>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</si>
  <si>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</si>
  <si>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</si>
  <si>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</si>
  <si>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</si>
  <si>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</si>
  <si>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</si>
  <si>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</si>
  <si>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</si>
  <si>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</si>
  <si>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</si>
  <si>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</si>
  <si>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</si>
  <si>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</si>
  <si>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</si>
  <si>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</si>
  <si>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</si>
  <si>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</si>
  <si>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</si>
  <si>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</si>
  <si>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</si>
  <si>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</si>
  <si>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</si>
  <si>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</si>
  <si>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</si>
  <si>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</si>
  <si>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</si>
  <si>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</si>
  <si>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</si>
  <si>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</si>
  <si>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</si>
  <si>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</si>
  <si>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</si>
  <si>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</si>
  <si>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</si>
  <si>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</si>
  <si>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</si>
  <si>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</si>
  <si>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</si>
  <si>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</si>
  <si>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</si>
  <si>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</si>
  <si>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</si>
  <si>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</si>
  <si>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</si>
  <si>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</si>
  <si>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</si>
  <si>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</si>
  <si>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</si>
  <si>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</si>
  <si>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</si>
  <si>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</si>
  <si>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</si>
  <si>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</si>
  <si>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</si>
  <si>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</si>
  <si>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</si>
  <si>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</si>
  <si>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</si>
  <si>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</si>
  <si>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</si>
  <si>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</si>
  <si>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</si>
  <si>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</si>
  <si>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</si>
  <si>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</si>
  <si>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</si>
  <si>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</si>
  <si>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</si>
  <si>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</si>
  <si>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</si>
  <si>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</si>
  <si>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</si>
  <si>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</si>
  <si>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</si>
  <si>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</si>
  <si>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</si>
  <si>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</si>
  <si>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</si>
  <si>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</si>
  <si>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</si>
  <si>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</si>
  <si>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</si>
  <si>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</si>
  <si>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</si>
  <si>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</si>
  <si>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</si>
  <si>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</si>
  <si>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</si>
  <si>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</si>
  <si>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</si>
  <si>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</si>
  <si>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</si>
  <si>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</si>
  <si>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</si>
  <si>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</si>
  <si>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</si>
  <si>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</si>
  <si>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</si>
  <si>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</si>
  <si>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</si>
  <si>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</si>
  <si>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</si>
  <si>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</si>
  <si>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</si>
  <si>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</si>
  <si>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</si>
  <si>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</si>
  <si>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</si>
  <si>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</si>
  <si>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</si>
  <si>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</si>
  <si>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</si>
  <si>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</si>
  <si>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</si>
  <si>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</si>
  <si>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</si>
  <si>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</si>
  <si>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</si>
  <si>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</si>
  <si>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</si>
  <si>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</si>
  <si>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</si>
  <si>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</si>
  <si>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</si>
  <si>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</si>
  <si>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</si>
  <si>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</si>
  <si>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</si>
  <si>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</si>
  <si>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</si>
  <si>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</si>
  <si>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</si>
  <si>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</si>
  <si>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</si>
  <si>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</si>
  <si>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</si>
  <si>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</si>
  <si>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</si>
  <si>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</si>
  <si>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</si>
  <si>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</si>
  <si>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</si>
  <si>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</si>
  <si>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</si>
  <si>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</si>
  <si>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</si>
  <si>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</si>
  <si>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</si>
  <si>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</si>
  <si>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</si>
  <si>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</si>
  <si>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</si>
  <si>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</si>
  <si>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</si>
  <si>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</si>
  <si>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</si>
  <si>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</si>
  <si>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</si>
  <si>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</si>
  <si>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</si>
  <si>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</si>
  <si>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</si>
  <si>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</si>
  <si>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</si>
  <si>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</si>
  <si>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</si>
  <si>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</si>
  <si>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</si>
  <si>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</si>
  <si>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</si>
  <si>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</si>
  <si>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</si>
  <si>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</si>
  <si>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</si>
  <si>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</si>
  <si>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</si>
  <si>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</si>
  <si>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</si>
  <si>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</si>
  <si>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</si>
  <si>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</si>
  <si>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</si>
  <si>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</si>
  <si>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</si>
  <si>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</si>
  <si>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</si>
  <si>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</si>
  <si>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</si>
  <si>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</si>
  <si>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</si>
  <si>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</si>
  <si>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</si>
  <si>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</si>
  <si>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</si>
  <si>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</si>
  <si>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</si>
  <si>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</si>
  <si>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</si>
  <si>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</si>
  <si>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</si>
  <si>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</si>
  <si>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</si>
  <si>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</si>
  <si>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</si>
  <si>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</si>
  <si>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</si>
  <si>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</si>
  <si>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</si>
  <si>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</si>
  <si>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</si>
  <si>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</si>
  <si>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</si>
  <si>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</si>
  <si>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</si>
  <si>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</si>
  <si>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</si>
  <si>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</si>
  <si>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</si>
  <si>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</si>
  <si>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</si>
  <si>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</si>
  <si>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</si>
  <si>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</si>
  <si>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</si>
  <si>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</si>
  <si>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</si>
  <si>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</si>
  <si>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</si>
  <si>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</si>
  <si>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</si>
  <si>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</si>
  <si>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</si>
  <si>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</si>
  <si>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</si>
  <si>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</si>
  <si>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</si>
  <si>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</si>
  <si>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</si>
  <si>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</si>
  <si>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</si>
  <si>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</si>
  <si>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</si>
  <si>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</si>
  <si>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</si>
  <si>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</si>
  <si>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</si>
  <si>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</si>
  <si>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</si>
  <si>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</si>
  <si>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</si>
  <si>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</si>
  <si>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</si>
  <si>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</si>
  <si>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</si>
  <si>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</si>
  <si>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</si>
  <si>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</si>
  <si>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</si>
  <si>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</si>
  <si>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</si>
  <si>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</si>
  <si>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</si>
  <si>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</si>
  <si>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</si>
  <si>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</si>
  <si>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</si>
  <si>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</si>
  <si>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</si>
  <si>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</si>
  <si>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</si>
  <si>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</si>
  <si>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</si>
  <si>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</si>
  <si>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</si>
  <si>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</si>
  <si>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</si>
  <si>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</si>
  <si>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</si>
  <si>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</si>
  <si>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</si>
  <si>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</si>
  <si>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</si>
  <si>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</si>
  <si>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</si>
  <si>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</si>
  <si>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</si>
  <si>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</si>
  <si>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</si>
  <si>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</si>
  <si>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</si>
  <si>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</si>
  <si>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</si>
  <si>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</si>
  <si>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</si>
  <si>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</si>
  <si>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</si>
  <si>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</si>
  <si>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</si>
  <si>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</si>
  <si>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</si>
  <si>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</si>
  <si>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</si>
  <si>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</si>
  <si>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</si>
  <si>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</si>
  <si>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</si>
  <si>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</si>
  <si>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</si>
  <si>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</si>
  <si>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</si>
  <si>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</si>
  <si>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</si>
  <si>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</si>
  <si>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</si>
  <si>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</si>
  <si>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</si>
  <si>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</si>
  <si>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</si>
  <si>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</si>
  <si>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</si>
  <si>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</si>
  <si>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</si>
  <si>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</si>
  <si>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</si>
  <si>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</si>
  <si>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</si>
  <si>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</si>
  <si>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</si>
  <si>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</si>
  <si>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</si>
  <si>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</si>
  <si>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</si>
  <si>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</si>
  <si>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</si>
  <si>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</si>
  <si>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</si>
  <si>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</si>
  <si>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</si>
  <si>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</si>
  <si>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</si>
  <si>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</si>
  <si>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</si>
  <si>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</si>
  <si>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</si>
  <si>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</si>
  <si>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</si>
  <si>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</si>
  <si>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</si>
  <si>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</si>
  <si>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</si>
  <si>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</si>
  <si>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</si>
  <si>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</si>
  <si>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</si>
  <si>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</si>
  <si>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</si>
  <si>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</si>
  <si>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</si>
  <si>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</si>
  <si>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</si>
  <si>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</si>
  <si>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</si>
  <si>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</si>
  <si>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</si>
  <si>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</si>
  <si>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</si>
  <si>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</si>
  <si>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</si>
  <si>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</si>
  <si>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</si>
  <si>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</si>
  <si>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</si>
  <si>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</si>
  <si>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</si>
  <si>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</si>
  <si>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от               №     </t>
  </si>
  <si>
    <t xml:space="preserve">от            №       </t>
  </si>
  <si>
    <t xml:space="preserve">от                  №       </t>
  </si>
  <si>
    <t xml:space="preserve">от              №          </t>
  </si>
  <si>
    <t xml:space="preserve">от                  №        </t>
  </si>
  <si>
    <t xml:space="preserve">от                 №    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</si>
  <si>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</si>
  <si>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                от  31.03.2021  № 174   </t>
  </si>
  <si>
    <t xml:space="preserve">                                         от 31.03.2021 № 174     </t>
  </si>
  <si>
    <t xml:space="preserve">от 31.03.2021   № 174  </t>
  </si>
  <si>
    <t xml:space="preserve">от 31.03.2021 №174  </t>
  </si>
  <si>
    <t xml:space="preserve">от 31.03.2021  №174  </t>
  </si>
  <si>
    <t xml:space="preserve">от 31.03.2021  № 174 </t>
  </si>
  <si>
    <t xml:space="preserve">                от31.03.2021  №174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</si>
</sst>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9" t="s">
        <v>686</v>
      </c>
      <c r="E3" s="429"/>
    </row>
    <row r="4" spans="4:5" ht="15.75">
      <c r="D4" s="431" t="s">
        <v>721</v>
      </c>
      <c r="E4" s="432"/>
    </row>
    <row r="5" spans="3:5" ht="15.75">
      <c r="C5" s="433" t="s">
        <v>722</v>
      </c>
      <c r="D5" s="434"/>
      <c r="E5" s="434"/>
    </row>
    <row r="6" spans="4:5" ht="15.75">
      <c r="D6" s="429" t="s">
        <v>749</v>
      </c>
      <c r="E6" s="440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29" t="s">
        <v>706</v>
      </c>
      <c r="E10" s="429"/>
    </row>
    <row r="11" spans="1:4" ht="15.75">
      <c r="A11" s="217"/>
      <c r="B11" s="8"/>
      <c r="C11" s="218"/>
      <c r="D11" s="218"/>
    </row>
    <row r="12" spans="1:5" ht="31.5" customHeight="1">
      <c r="A12" s="427" t="s">
        <v>702</v>
      </c>
      <c r="B12" s="427"/>
      <c r="C12" s="427"/>
      <c r="D12" s="427"/>
      <c r="E12" s="427"/>
    </row>
    <row r="14" spans="1:5" s="221" customFormat="1" ht="32.25" customHeight="1">
      <c r="A14" s="428" t="s">
        <v>504</v>
      </c>
      <c r="B14" s="428"/>
      <c r="C14" s="435" t="s">
        <v>507</v>
      </c>
      <c r="D14" s="436"/>
      <c r="E14" s="439" t="s">
        <v>226</v>
      </c>
    </row>
    <row r="15" spans="1:5" s="221" customFormat="1" ht="78.75" customHeight="1">
      <c r="A15" s="43" t="s">
        <v>508</v>
      </c>
      <c r="B15" s="43" t="s">
        <v>510</v>
      </c>
      <c r="C15" s="437"/>
      <c r="D15" s="438"/>
      <c r="E15" s="439"/>
    </row>
    <row r="16" spans="1:5" s="223" customFormat="1" ht="15">
      <c r="A16" s="222" t="s">
        <v>511</v>
      </c>
      <c r="B16" s="40" t="s">
        <v>512</v>
      </c>
      <c r="C16" s="428">
        <v>3</v>
      </c>
      <c r="D16" s="428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25" t="s">
        <v>514</v>
      </c>
      <c r="D17" s="426"/>
      <c r="E17" s="336">
        <f>E20</f>
        <v>1636.671319999994</v>
      </c>
    </row>
    <row r="18" spans="1:5" s="226" customFormat="1" ht="30.75" customHeight="1" hidden="1">
      <c r="A18" s="224"/>
      <c r="B18" s="225"/>
      <c r="C18" s="425"/>
      <c r="D18" s="430"/>
      <c r="E18" s="336"/>
    </row>
    <row r="19" spans="1:5" s="226" customFormat="1" ht="30.75" customHeight="1" hidden="1">
      <c r="A19" s="224"/>
      <c r="B19" s="225"/>
      <c r="C19" s="425"/>
      <c r="D19" s="430"/>
      <c r="E19" s="336"/>
    </row>
    <row r="20" spans="1:5" s="226" customFormat="1" ht="27.75" customHeight="1">
      <c r="A20" s="224" t="s">
        <v>155</v>
      </c>
      <c r="B20" s="225" t="s">
        <v>515</v>
      </c>
      <c r="C20" s="425" t="s">
        <v>516</v>
      </c>
      <c r="D20" s="426"/>
      <c r="E20" s="336">
        <f>E21+E25</f>
        <v>1636.671319999994</v>
      </c>
    </row>
    <row r="21" spans="1:5" s="229" customFormat="1" ht="18.75" customHeight="1">
      <c r="A21" s="227" t="s">
        <v>155</v>
      </c>
      <c r="B21" s="228" t="s">
        <v>517</v>
      </c>
      <c r="C21" s="443" t="s">
        <v>518</v>
      </c>
      <c r="D21" s="444"/>
      <c r="E21" s="365">
        <f>E24</f>
        <v>-37035.130000000005</v>
      </c>
    </row>
    <row r="22" spans="1:5" s="221" customFormat="1" ht="24" customHeight="1">
      <c r="A22" s="230" t="s">
        <v>155</v>
      </c>
      <c r="B22" s="222" t="s">
        <v>519</v>
      </c>
      <c r="C22" s="441" t="s">
        <v>520</v>
      </c>
      <c r="D22" s="442"/>
      <c r="E22" s="335">
        <f>E21</f>
        <v>-37035.130000000005</v>
      </c>
    </row>
    <row r="23" spans="1:5" s="221" customFormat="1" ht="29.25" customHeight="1">
      <c r="A23" s="230" t="s">
        <v>155</v>
      </c>
      <c r="B23" s="222" t="s">
        <v>521</v>
      </c>
      <c r="C23" s="441" t="s">
        <v>522</v>
      </c>
      <c r="D23" s="442"/>
      <c r="E23" s="335">
        <f>E22</f>
        <v>-37035.130000000005</v>
      </c>
    </row>
    <row r="24" spans="1:5" s="221" customFormat="1" ht="30" customHeight="1">
      <c r="A24" s="230" t="s">
        <v>155</v>
      </c>
      <c r="B24" s="222" t="s">
        <v>345</v>
      </c>
      <c r="C24" s="441" t="s">
        <v>346</v>
      </c>
      <c r="D24" s="442"/>
      <c r="E24" s="335">
        <f>-доходы2021!G133</f>
        <v>-37035.130000000005</v>
      </c>
    </row>
    <row r="25" spans="1:5" s="229" customFormat="1" ht="17.25" customHeight="1">
      <c r="A25" s="227" t="s">
        <v>155</v>
      </c>
      <c r="B25" s="228" t="s">
        <v>523</v>
      </c>
      <c r="C25" s="443" t="s">
        <v>524</v>
      </c>
      <c r="D25" s="444"/>
      <c r="E25" s="365">
        <f>E26</f>
        <v>38671.80132</v>
      </c>
    </row>
    <row r="26" spans="1:5" s="221" customFormat="1" ht="25.5" customHeight="1">
      <c r="A26" s="230" t="s">
        <v>155</v>
      </c>
      <c r="B26" s="222" t="s">
        <v>525</v>
      </c>
      <c r="C26" s="441" t="s">
        <v>526</v>
      </c>
      <c r="D26" s="442"/>
      <c r="E26" s="335">
        <f>E27</f>
        <v>38671.80132</v>
      </c>
    </row>
    <row r="27" spans="1:5" s="221" customFormat="1" ht="29.25" customHeight="1">
      <c r="A27" s="230" t="s">
        <v>155</v>
      </c>
      <c r="B27" s="222" t="s">
        <v>527</v>
      </c>
      <c r="C27" s="441" t="s">
        <v>528</v>
      </c>
      <c r="D27" s="442"/>
      <c r="E27" s="335">
        <f>E28</f>
        <v>38671.80132</v>
      </c>
    </row>
    <row r="28" spans="1:5" s="221" customFormat="1" ht="31.5" customHeight="1">
      <c r="A28" s="230" t="s">
        <v>155</v>
      </c>
      <c r="B28" s="222" t="s">
        <v>347</v>
      </c>
      <c r="C28" s="441" t="s">
        <v>348</v>
      </c>
      <c r="D28" s="442"/>
      <c r="E28" s="335">
        <f>'расх 21 г'!G359</f>
        <v>38671.80132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C26:D26"/>
    <mergeCell ref="C25:D25"/>
    <mergeCell ref="E14:E15"/>
    <mergeCell ref="D6:E6"/>
    <mergeCell ref="C16:D16"/>
    <mergeCell ref="D10:E10"/>
    <mergeCell ref="C28:D28"/>
    <mergeCell ref="C24:D24"/>
    <mergeCell ref="C21:D21"/>
    <mergeCell ref="C23:D23"/>
    <mergeCell ref="C22:D22"/>
    <mergeCell ref="C27:D27"/>
    <mergeCell ref="C20:D20"/>
    <mergeCell ref="C17:D17"/>
    <mergeCell ref="A12:E12"/>
    <mergeCell ref="A14:B14"/>
    <mergeCell ref="D3:E3"/>
    <mergeCell ref="C18:D18"/>
    <mergeCell ref="C19:D19"/>
    <mergeCell ref="D4:E4"/>
    <mergeCell ref="C5:E5"/>
    <mergeCell ref="C14:D1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00">
      <selection activeCell="A189" sqref="A189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9" t="s">
        <v>589</v>
      </c>
      <c r="F1" s="429"/>
      <c r="G1" s="429"/>
      <c r="H1" s="429"/>
      <c r="I1" s="429"/>
    </row>
    <row r="2" spans="5:9" ht="15.75">
      <c r="E2" s="429" t="s">
        <v>366</v>
      </c>
      <c r="F2" s="429"/>
      <c r="G2" s="429"/>
      <c r="H2" s="429"/>
      <c r="I2" s="429"/>
    </row>
    <row r="3" spans="5:9" ht="15.75">
      <c r="E3" s="429" t="s">
        <v>742</v>
      </c>
      <c r="F3" s="429"/>
      <c r="G3" s="429"/>
      <c r="H3" s="429"/>
      <c r="I3" s="429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27" t="s">
        <v>699</v>
      </c>
      <c r="B9" s="427"/>
      <c r="C9" s="427"/>
      <c r="D9" s="427"/>
      <c r="E9" s="427"/>
      <c r="F9" s="427"/>
      <c r="G9" s="427"/>
      <c r="H9" s="427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604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0"/>
  <sheetViews>
    <sheetView zoomScalePageLayoutView="0" workbookViewId="0" topLeftCell="A39">
      <selection activeCell="J43" sqref="J4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2" t="s">
        <v>643</v>
      </c>
      <c r="F1" s="432"/>
      <c r="G1" s="432"/>
    </row>
    <row r="2" spans="5:7" ht="15.75" hidden="1">
      <c r="E2" s="472" t="s">
        <v>366</v>
      </c>
      <c r="F2" s="432"/>
      <c r="G2" s="432"/>
    </row>
    <row r="3" spans="5:7" ht="15.75" hidden="1">
      <c r="E3" s="472" t="s">
        <v>682</v>
      </c>
      <c r="F3" s="432"/>
      <c r="G3" s="432"/>
    </row>
    <row r="4" spans="5:7" ht="15.75">
      <c r="E4" s="473" t="s">
        <v>590</v>
      </c>
      <c r="F4" s="470"/>
      <c r="G4" s="470"/>
    </row>
    <row r="5" spans="5:7" ht="15.75">
      <c r="E5" s="473" t="s">
        <v>366</v>
      </c>
      <c r="F5" s="470"/>
      <c r="G5" s="470"/>
    </row>
    <row r="6" spans="5:7" ht="15.75">
      <c r="E6" s="473" t="s">
        <v>743</v>
      </c>
      <c r="F6" s="470"/>
      <c r="G6" s="470"/>
    </row>
    <row r="7" spans="5:7" ht="15.75">
      <c r="E7" s="414"/>
      <c r="F7" s="413"/>
      <c r="G7" s="413"/>
    </row>
    <row r="9" spans="1:7" s="4" customFormat="1" ht="15.75">
      <c r="A9" s="7"/>
      <c r="B9" s="78"/>
      <c r="C9" s="471" t="s">
        <v>590</v>
      </c>
      <c r="D9" s="471"/>
      <c r="E9" s="471"/>
      <c r="F9" s="471"/>
      <c r="G9" s="471"/>
    </row>
    <row r="10" spans="1:7" s="4" customFormat="1" ht="15.75">
      <c r="A10" s="7"/>
      <c r="B10" s="78"/>
      <c r="C10" s="429" t="s">
        <v>366</v>
      </c>
      <c r="D10" s="429"/>
      <c r="E10" s="429"/>
      <c r="F10" s="429"/>
      <c r="G10" s="429"/>
    </row>
    <row r="11" spans="1:7" s="4" customFormat="1" ht="15.75">
      <c r="A11" s="7"/>
      <c r="B11" s="78"/>
      <c r="C11" s="429" t="s">
        <v>716</v>
      </c>
      <c r="D11" s="429"/>
      <c r="E11" s="429"/>
      <c r="F11" s="429"/>
      <c r="G11" s="429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27" t="s">
        <v>700</v>
      </c>
      <c r="B13" s="427"/>
      <c r="C13" s="427"/>
      <c r="D13" s="427"/>
      <c r="E13" s="427"/>
      <c r="F13" s="427"/>
      <c r="G13" s="427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2918.78399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</f>
        <v>2918.78399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722.45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722.45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г'!G153</f>
        <v>722.45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2136.33399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2136.33399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г'!G157</f>
        <v>2136.33399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г'!G161</f>
        <v>60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214</v>
      </c>
      <c r="F28" s="86" t="s">
        <v>377</v>
      </c>
      <c r="G28" s="371"/>
    </row>
    <row r="29" spans="1:7" s="11" customFormat="1" ht="52.5" customHeight="1">
      <c r="A29" s="77" t="s">
        <v>736</v>
      </c>
      <c r="B29" s="36" t="s">
        <v>155</v>
      </c>
      <c r="C29" s="34" t="s">
        <v>360</v>
      </c>
      <c r="D29" s="34" t="s">
        <v>354</v>
      </c>
      <c r="E29" s="55" t="s">
        <v>217</v>
      </c>
      <c r="F29" s="101"/>
      <c r="G29" s="372">
        <f>G30</f>
        <v>10</v>
      </c>
    </row>
    <row r="30" spans="1:7" s="5" customFormat="1" ht="28.5" customHeight="1">
      <c r="A30" s="46" t="s">
        <v>245</v>
      </c>
      <c r="B30" s="44" t="s">
        <v>155</v>
      </c>
      <c r="C30" s="45" t="s">
        <v>360</v>
      </c>
      <c r="D30" s="45" t="s">
        <v>354</v>
      </c>
      <c r="E30" s="107" t="s">
        <v>218</v>
      </c>
      <c r="F30" s="62"/>
      <c r="G30" s="373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40"/>
      <c r="G31" s="374">
        <f>G32</f>
        <v>10</v>
      </c>
    </row>
    <row r="32" spans="1:7" ht="29.25" customHeight="1">
      <c r="A32" s="28" t="s">
        <v>232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233</v>
      </c>
      <c r="G32" s="374">
        <f>G33</f>
        <v>10</v>
      </c>
    </row>
    <row r="33" spans="1:7" ht="30" customHeight="1">
      <c r="A33" s="15" t="s">
        <v>234</v>
      </c>
      <c r="B33" s="37" t="s">
        <v>155</v>
      </c>
      <c r="C33" s="29" t="s">
        <v>360</v>
      </c>
      <c r="D33" s="29" t="s">
        <v>354</v>
      </c>
      <c r="E33" s="70" t="s">
        <v>173</v>
      </c>
      <c r="F33" s="29" t="s">
        <v>195</v>
      </c>
      <c r="G33" s="374">
        <f>'расх 21 г'!G171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173</v>
      </c>
      <c r="F34" s="40" t="s">
        <v>377</v>
      </c>
      <c r="G34" s="374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1"/>
    </row>
    <row r="36" spans="1:7" ht="39.75" customHeight="1">
      <c r="A36" s="64" t="s">
        <v>732</v>
      </c>
      <c r="B36" s="37"/>
      <c r="C36" s="24"/>
      <c r="D36" s="24"/>
      <c r="E36" s="74" t="s">
        <v>249</v>
      </c>
      <c r="F36" s="69"/>
      <c r="G36" s="123">
        <f>G37</f>
        <v>2459.72</v>
      </c>
    </row>
    <row r="37" spans="1:7" ht="28.5" customHeight="1">
      <c r="A37" s="323" t="s">
        <v>158</v>
      </c>
      <c r="B37" s="37"/>
      <c r="C37" s="24"/>
      <c r="D37" s="24"/>
      <c r="E37" s="51" t="s">
        <v>250</v>
      </c>
      <c r="F37" s="62"/>
      <c r="G37" s="124">
        <f>G38+G40+G42</f>
        <v>2459.72</v>
      </c>
    </row>
    <row r="38" spans="1:7" ht="19.5" customHeight="1">
      <c r="A38" s="125" t="s">
        <v>575</v>
      </c>
      <c r="B38" s="37"/>
      <c r="C38" s="24"/>
      <c r="D38" s="24"/>
      <c r="E38" s="71" t="s">
        <v>604</v>
      </c>
      <c r="F38" s="40" t="s">
        <v>233</v>
      </c>
      <c r="G38" s="124">
        <f>G39</f>
        <v>0</v>
      </c>
    </row>
    <row r="39" spans="1:7" ht="28.5" customHeight="1">
      <c r="A39" s="28" t="s">
        <v>232</v>
      </c>
      <c r="B39" s="37"/>
      <c r="C39" s="24"/>
      <c r="D39" s="24"/>
      <c r="E39" s="71" t="s">
        <v>604</v>
      </c>
      <c r="F39" s="29" t="s">
        <v>195</v>
      </c>
      <c r="G39" s="375">
        <f>'расх 21 г'!G208</f>
        <v>0</v>
      </c>
    </row>
    <row r="40" spans="1:7" ht="18.75" customHeight="1">
      <c r="A40" s="125" t="s">
        <v>575</v>
      </c>
      <c r="B40" s="37"/>
      <c r="C40" s="24"/>
      <c r="D40" s="24"/>
      <c r="E40" s="71" t="s">
        <v>604</v>
      </c>
      <c r="F40" s="29" t="s">
        <v>233</v>
      </c>
      <c r="G40" s="375">
        <f>G41</f>
        <v>2241.6</v>
      </c>
    </row>
    <row r="41" spans="1:7" ht="29.25" customHeight="1">
      <c r="A41" s="28" t="s">
        <v>232</v>
      </c>
      <c r="B41" s="37"/>
      <c r="C41" s="24"/>
      <c r="D41" s="24"/>
      <c r="E41" s="71" t="s">
        <v>604</v>
      </c>
      <c r="F41" s="29" t="s">
        <v>195</v>
      </c>
      <c r="G41" s="375">
        <f>'расх 21 г'!G210</f>
        <v>2241.6</v>
      </c>
    </row>
    <row r="42" spans="1:7" ht="29.25" customHeight="1">
      <c r="A42" s="334" t="s">
        <v>594</v>
      </c>
      <c r="B42" s="37"/>
      <c r="C42" s="24"/>
      <c r="D42" s="24"/>
      <c r="E42" s="71" t="s">
        <v>604</v>
      </c>
      <c r="F42" s="29" t="s">
        <v>233</v>
      </c>
      <c r="G42" s="124">
        <f>G43</f>
        <v>218.12</v>
      </c>
    </row>
    <row r="43" spans="1:7" s="4" customFormat="1" ht="29.25" customHeight="1">
      <c r="A43" s="28" t="s">
        <v>232</v>
      </c>
      <c r="B43" s="37"/>
      <c r="C43" s="24"/>
      <c r="D43" s="24"/>
      <c r="E43" s="71" t="s">
        <v>604</v>
      </c>
      <c r="F43" s="29" t="s">
        <v>195</v>
      </c>
      <c r="G43" s="375">
        <f>'расх 21 г'!G214</f>
        <v>218.12</v>
      </c>
    </row>
    <row r="44" spans="1:7" s="4" customFormat="1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8179.198000000001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6149.4580000000005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124">
        <f>G47+G53+G57+G60</f>
        <v>6149.4580000000005</v>
      </c>
    </row>
    <row r="47" spans="1:7" s="4" customFormat="1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124">
        <f>G48</f>
        <v>4496.518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124">
        <f>'расх 21 г'!G258</f>
        <v>4496.518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124">
        <f>G53</f>
        <v>1635.94</v>
      </c>
    </row>
    <row r="53" spans="1:7" s="4" customFormat="1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124">
        <f>G54</f>
        <v>1635.94</v>
      </c>
    </row>
    <row r="54" spans="1:7" s="4" customFormat="1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124">
        <f>'расх 21 г'!G264</f>
        <v>1635.94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124">
        <f>G59+G58</f>
        <v>17</v>
      </c>
    </row>
    <row r="58" spans="1:7" s="4" customFormat="1" ht="29.25" customHeight="1">
      <c r="A58" s="26"/>
      <c r="B58" s="37"/>
      <c r="C58" s="24"/>
      <c r="D58" s="24"/>
      <c r="E58" s="71" t="s">
        <v>255</v>
      </c>
      <c r="F58" s="24" t="s">
        <v>237</v>
      </c>
      <c r="G58" s="124">
        <f>'расх 21 г'!G268</f>
        <v>0</v>
      </c>
    </row>
    <row r="59" spans="1:7" s="4" customFormat="1" ht="29.25" customHeight="1">
      <c r="A59" s="26" t="s">
        <v>199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198</v>
      </c>
      <c r="G59" s="124">
        <f>'расх 21 г'!G269</f>
        <v>17</v>
      </c>
    </row>
    <row r="60" spans="1:7" s="4" customFormat="1" ht="29.25" customHeight="1">
      <c r="A60" s="28" t="s">
        <v>551</v>
      </c>
      <c r="B60" s="37"/>
      <c r="C60" s="24"/>
      <c r="D60" s="24"/>
      <c r="E60" s="71" t="s">
        <v>553</v>
      </c>
      <c r="F60" s="24"/>
      <c r="G60" s="124">
        <f>'расх 21 г'!G272</f>
        <v>0</v>
      </c>
    </row>
    <row r="61" spans="1:7" s="4" customFormat="1" ht="29.25" customHeight="1" hidden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256</v>
      </c>
      <c r="F62" s="62"/>
      <c r="G62" s="124">
        <f>G63+G70+G75</f>
        <v>1793.14</v>
      </c>
    </row>
    <row r="63" spans="1:7" s="4" customFormat="1" ht="29.25" customHeight="1">
      <c r="A63" s="59" t="s">
        <v>228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40" t="s">
        <v>536</v>
      </c>
      <c r="G63" s="124">
        <f>G64</f>
        <v>1520.265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40" t="s">
        <v>424</v>
      </c>
      <c r="G64" s="124">
        <f>'расх 21 г'!G283</f>
        <v>1520.265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24" t="s">
        <v>187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/>
      <c r="G70" s="124">
        <f>G71</f>
        <v>272.875</v>
      </c>
    </row>
    <row r="71" spans="1:7" s="4" customFormat="1" ht="29.25" customHeight="1">
      <c r="A71" s="28" t="s">
        <v>232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233</v>
      </c>
      <c r="G71" s="124">
        <f>G72</f>
        <v>272.875</v>
      </c>
    </row>
    <row r="72" spans="1:7" s="4" customFormat="1" ht="29.25" customHeight="1">
      <c r="A72" s="125" t="s">
        <v>234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195</v>
      </c>
      <c r="G72" s="124">
        <f>'расх 21 г'!G291</f>
        <v>272.875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377</v>
      </c>
      <c r="G74" s="124"/>
    </row>
    <row r="75" spans="1:7" s="4" customFormat="1" ht="29.25" customHeight="1" hidden="1">
      <c r="A75" s="28" t="s">
        <v>552</v>
      </c>
      <c r="B75" s="37"/>
      <c r="C75" s="24"/>
      <c r="D75" s="24"/>
      <c r="E75" s="71" t="s">
        <v>554</v>
      </c>
      <c r="F75" s="24"/>
      <c r="G75" s="124">
        <f>'расх 21 г'!G294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260</v>
      </c>
      <c r="F76" s="45"/>
      <c r="G76" s="124">
        <f>G77</f>
        <v>236.6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24"/>
      <c r="G77" s="124">
        <f>G78</f>
        <v>236.6</v>
      </c>
    </row>
    <row r="78" spans="1:7" s="4" customFormat="1" ht="29.25" customHeight="1">
      <c r="A78" s="59" t="s">
        <v>228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536</v>
      </c>
      <c r="G78" s="124">
        <f>G79</f>
        <v>236.6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261</v>
      </c>
      <c r="F79" s="40" t="s">
        <v>424</v>
      </c>
      <c r="G79" s="124">
        <f>'расх 21 г'!G302</f>
        <v>236.6</v>
      </c>
    </row>
    <row r="80" spans="1:7" s="4" customFormat="1" ht="39.75" customHeight="1">
      <c r="A80" s="77" t="s">
        <v>744</v>
      </c>
      <c r="B80" s="37"/>
      <c r="C80" s="24"/>
      <c r="D80" s="24"/>
      <c r="E80" s="74" t="s">
        <v>292</v>
      </c>
      <c r="F80" s="40"/>
      <c r="G80" s="320">
        <f>G81</f>
        <v>2002</v>
      </c>
    </row>
    <row r="81" spans="1:7" s="4" customFormat="1" ht="29.25" customHeight="1">
      <c r="A81" s="182" t="s">
        <v>726</v>
      </c>
      <c r="B81" s="37"/>
      <c r="C81" s="24"/>
      <c r="D81" s="24"/>
      <c r="E81" s="48" t="s">
        <v>440</v>
      </c>
      <c r="F81" s="40" t="s">
        <v>546</v>
      </c>
      <c r="G81" s="124">
        <f>G82+G83</f>
        <v>2002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7</v>
      </c>
      <c r="G82" s="124">
        <f>'расх 21 г'!G191</f>
        <v>2000</v>
      </c>
    </row>
    <row r="83" spans="1:7" s="4" customFormat="1" ht="29.25" customHeight="1">
      <c r="A83" s="334" t="s">
        <v>545</v>
      </c>
      <c r="B83" s="37"/>
      <c r="C83" s="24"/>
      <c r="D83" s="24"/>
      <c r="E83" s="48" t="s">
        <v>441</v>
      </c>
      <c r="F83" s="40" t="s">
        <v>7</v>
      </c>
      <c r="G83" s="124">
        <f>'расх 21 г'!G196</f>
        <v>2</v>
      </c>
    </row>
    <row r="84" spans="1:7" s="4" customFormat="1" ht="29.25" customHeight="1">
      <c r="A84" s="359" t="s">
        <v>725</v>
      </c>
      <c r="B84" s="37"/>
      <c r="C84" s="24"/>
      <c r="D84" s="24"/>
      <c r="E84" s="74" t="s">
        <v>65</v>
      </c>
      <c r="F84" s="40"/>
      <c r="G84" s="124">
        <f>G85</f>
        <v>404.04</v>
      </c>
    </row>
    <row r="85" spans="1:7" s="4" customFormat="1" ht="45" customHeight="1">
      <c r="A85" s="424" t="s">
        <v>728</v>
      </c>
      <c r="B85" s="37"/>
      <c r="C85" s="24"/>
      <c r="D85" s="24"/>
      <c r="E85" s="71" t="s">
        <v>729</v>
      </c>
      <c r="F85" s="40" t="s">
        <v>195</v>
      </c>
      <c r="G85" s="124">
        <f>G86</f>
        <v>404.04</v>
      </c>
    </row>
    <row r="86" spans="1:7" s="4" customFormat="1" ht="29.25" customHeight="1">
      <c r="A86" s="125" t="s">
        <v>234</v>
      </c>
      <c r="B86" s="37"/>
      <c r="C86" s="24"/>
      <c r="D86" s="24"/>
      <c r="E86" s="71" t="s">
        <v>729</v>
      </c>
      <c r="F86" s="40" t="s">
        <v>377</v>
      </c>
      <c r="G86" s="124">
        <f>'расх 21 г'!G144</f>
        <v>404.04</v>
      </c>
    </row>
    <row r="87" spans="1:7" s="4" customFormat="1" ht="29.25" customHeight="1">
      <c r="A87" s="64" t="s">
        <v>733</v>
      </c>
      <c r="B87" s="37"/>
      <c r="C87" s="24"/>
      <c r="D87" s="24"/>
      <c r="E87" s="74" t="s">
        <v>638</v>
      </c>
      <c r="F87" s="40"/>
      <c r="G87" s="320">
        <f>G88</f>
        <v>0</v>
      </c>
    </row>
    <row r="88" spans="1:7" s="4" customFormat="1" ht="29.25" customHeight="1">
      <c r="A88" s="26" t="s">
        <v>637</v>
      </c>
      <c r="B88" s="37"/>
      <c r="C88" s="24"/>
      <c r="D88" s="24"/>
      <c r="E88" s="71" t="s">
        <v>639</v>
      </c>
      <c r="F88" s="40" t="s">
        <v>233</v>
      </c>
      <c r="G88" s="124">
        <f>G89</f>
        <v>0</v>
      </c>
    </row>
    <row r="89" spans="1:7" s="4" customFormat="1" ht="29.25" customHeight="1">
      <c r="A89" s="28" t="s">
        <v>232</v>
      </c>
      <c r="B89" s="37"/>
      <c r="C89" s="24"/>
      <c r="D89" s="24"/>
      <c r="E89" s="71" t="s">
        <v>639</v>
      </c>
      <c r="F89" s="40" t="s">
        <v>195</v>
      </c>
      <c r="G89" s="124">
        <f>G90</f>
        <v>0</v>
      </c>
    </row>
    <row r="90" spans="1:7" s="4" customFormat="1" ht="27.75" customHeight="1">
      <c r="A90" s="26" t="s">
        <v>453</v>
      </c>
      <c r="B90" s="37"/>
      <c r="C90" s="24"/>
      <c r="D90" s="24"/>
      <c r="E90" s="71" t="s">
        <v>639</v>
      </c>
      <c r="F90" s="29" t="s">
        <v>377</v>
      </c>
      <c r="G90" s="124">
        <f>'расх 21 г'!G219</f>
        <v>0</v>
      </c>
    </row>
    <row r="91" spans="1:10" s="4" customFormat="1" ht="25.5" customHeight="1">
      <c r="A91" s="113" t="s">
        <v>62</v>
      </c>
      <c r="B91" s="122"/>
      <c r="C91" s="114"/>
      <c r="D91" s="114"/>
      <c r="E91" s="71"/>
      <c r="F91" s="114"/>
      <c r="G91" s="336">
        <f>G17+G29+G36+G44+G87+G80+G84</f>
        <v>15973.741990000002</v>
      </c>
      <c r="J91" s="126"/>
    </row>
    <row r="92" spans="1:7" s="4" customFormat="1" ht="28.5" customHeight="1">
      <c r="A92" s="116" t="s">
        <v>227</v>
      </c>
      <c r="B92" s="36" t="s">
        <v>58</v>
      </c>
      <c r="C92" s="55" t="s">
        <v>358</v>
      </c>
      <c r="D92" s="55" t="s">
        <v>359</v>
      </c>
      <c r="E92" s="55" t="s">
        <v>105</v>
      </c>
      <c r="F92" s="56"/>
      <c r="G92" s="376">
        <f>G93</f>
        <v>1453.6619600000001</v>
      </c>
    </row>
    <row r="93" spans="1:7" s="4" customFormat="1" ht="15.75">
      <c r="A93" s="15" t="s">
        <v>184</v>
      </c>
      <c r="B93" s="37" t="s">
        <v>58</v>
      </c>
      <c r="C93" s="90" t="s">
        <v>358</v>
      </c>
      <c r="D93" s="90" t="s">
        <v>359</v>
      </c>
      <c r="E93" s="70" t="s">
        <v>106</v>
      </c>
      <c r="F93" s="90"/>
      <c r="G93" s="377">
        <f>G94</f>
        <v>1453.6619600000001</v>
      </c>
    </row>
    <row r="94" spans="1:7" s="4" customFormat="1" ht="25.5">
      <c r="A94" s="15" t="s">
        <v>185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/>
      <c r="G94" s="377">
        <f>G95</f>
        <v>1453.6619600000001</v>
      </c>
    </row>
    <row r="95" spans="1:7" s="68" customFormat="1" ht="27" customHeight="1">
      <c r="A95" s="59" t="s">
        <v>228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536</v>
      </c>
      <c r="G95" s="377">
        <f>G96</f>
        <v>1453.6619600000001</v>
      </c>
    </row>
    <row r="96" spans="1:7" s="4" customFormat="1" ht="15" customHeight="1">
      <c r="A96" s="59" t="s">
        <v>229</v>
      </c>
      <c r="B96" s="37" t="s">
        <v>58</v>
      </c>
      <c r="C96" s="70" t="s">
        <v>358</v>
      </c>
      <c r="D96" s="70" t="s">
        <v>359</v>
      </c>
      <c r="E96" s="70" t="s">
        <v>107</v>
      </c>
      <c r="F96" s="90" t="s">
        <v>460</v>
      </c>
      <c r="G96" s="377">
        <f>'расх 21 г'!G23</f>
        <v>1453.6619600000001</v>
      </c>
    </row>
    <row r="97" spans="1:10" s="4" customFormat="1" ht="25.5" customHeight="1" hidden="1">
      <c r="A97" s="92" t="s">
        <v>186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>
        <v>121</v>
      </c>
      <c r="G97" s="375"/>
      <c r="J97" s="126"/>
    </row>
    <row r="98" spans="1:7" s="4" customFormat="1" ht="51.75" customHeight="1" hidden="1">
      <c r="A98" s="92" t="s">
        <v>188</v>
      </c>
      <c r="B98" s="60" t="s">
        <v>58</v>
      </c>
      <c r="C98" s="86" t="s">
        <v>358</v>
      </c>
      <c r="D98" s="86" t="s">
        <v>359</v>
      </c>
      <c r="E98" s="86" t="s">
        <v>107</v>
      </c>
      <c r="F98" s="86" t="s">
        <v>189</v>
      </c>
      <c r="G98" s="375"/>
    </row>
    <row r="99" spans="1:7" s="4" customFormat="1" ht="26.25" customHeight="1">
      <c r="A99" s="116" t="s">
        <v>190</v>
      </c>
      <c r="B99" s="36" t="s">
        <v>58</v>
      </c>
      <c r="C99" s="34" t="s">
        <v>358</v>
      </c>
      <c r="D99" s="34" t="s">
        <v>361</v>
      </c>
      <c r="E99" s="55" t="s">
        <v>108</v>
      </c>
      <c r="F99" s="34"/>
      <c r="G99" s="123">
        <f>G100</f>
        <v>959.92919</v>
      </c>
    </row>
    <row r="100" spans="1:7" s="4" customFormat="1" ht="15.75">
      <c r="A100" s="94" t="s">
        <v>230</v>
      </c>
      <c r="B100" s="37" t="s">
        <v>58</v>
      </c>
      <c r="C100" s="29" t="s">
        <v>358</v>
      </c>
      <c r="D100" s="29" t="s">
        <v>361</v>
      </c>
      <c r="E100" s="70" t="s">
        <v>109</v>
      </c>
      <c r="F100" s="40"/>
      <c r="G100" s="124">
        <f>G101</f>
        <v>959.92919</v>
      </c>
    </row>
    <row r="101" spans="1:7" s="4" customFormat="1" ht="25.5">
      <c r="A101" s="15" t="s">
        <v>185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/>
      <c r="G101" s="377">
        <f>G102</f>
        <v>959.92919</v>
      </c>
    </row>
    <row r="102" spans="1:7" s="4" customFormat="1" ht="39.75" customHeight="1">
      <c r="A102" s="59" t="s">
        <v>228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536</v>
      </c>
      <c r="G102" s="377">
        <f>G103</f>
        <v>959.92919</v>
      </c>
    </row>
    <row r="103" spans="1:10" s="4" customFormat="1" ht="26.25" customHeight="1">
      <c r="A103" s="59" t="s">
        <v>229</v>
      </c>
      <c r="B103" s="37" t="s">
        <v>58</v>
      </c>
      <c r="C103" s="29" t="s">
        <v>358</v>
      </c>
      <c r="D103" s="29" t="s">
        <v>361</v>
      </c>
      <c r="E103" s="70" t="s">
        <v>110</v>
      </c>
      <c r="F103" s="40" t="s">
        <v>460</v>
      </c>
      <c r="G103" s="377">
        <f>'расх 21 г'!G31</f>
        <v>959.92919</v>
      </c>
      <c r="J103" s="127"/>
    </row>
    <row r="104" spans="1:7" s="4" customFormat="1" ht="27" customHeight="1" hidden="1">
      <c r="A104" s="92" t="s">
        <v>186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>
        <v>121</v>
      </c>
      <c r="G104" s="375"/>
    </row>
    <row r="105" spans="1:7" s="4" customFormat="1" ht="52.5" customHeight="1" hidden="1">
      <c r="A105" s="92" t="s">
        <v>188</v>
      </c>
      <c r="B105" s="60" t="s">
        <v>58</v>
      </c>
      <c r="C105" s="86" t="s">
        <v>358</v>
      </c>
      <c r="D105" s="86" t="s">
        <v>361</v>
      </c>
      <c r="E105" s="86" t="s">
        <v>110</v>
      </c>
      <c r="F105" s="86" t="s">
        <v>189</v>
      </c>
      <c r="G105" s="375"/>
    </row>
    <row r="106" spans="1:7" s="4" customFormat="1" ht="26.25" customHeight="1">
      <c r="A106" s="54" t="s">
        <v>191</v>
      </c>
      <c r="B106" s="37" t="s">
        <v>58</v>
      </c>
      <c r="C106" s="29" t="s">
        <v>358</v>
      </c>
      <c r="D106" s="29" t="s">
        <v>360</v>
      </c>
      <c r="E106" s="55" t="s">
        <v>111</v>
      </c>
      <c r="F106" s="34"/>
      <c r="G106" s="123">
        <f>G107+G157+G194+G126</f>
        <v>20284.46818</v>
      </c>
    </row>
    <row r="107" spans="1:7" s="4" customFormat="1" ht="25.5">
      <c r="A107" s="28" t="s">
        <v>231</v>
      </c>
      <c r="B107" s="37" t="s">
        <v>58</v>
      </c>
      <c r="C107" s="29" t="s">
        <v>358</v>
      </c>
      <c r="D107" s="29" t="s">
        <v>360</v>
      </c>
      <c r="E107" s="70" t="s">
        <v>112</v>
      </c>
      <c r="F107" s="29"/>
      <c r="G107" s="124">
        <f>G108+G114</f>
        <v>9519.37883</v>
      </c>
    </row>
    <row r="108" spans="1:7" s="4" customFormat="1" ht="25.5">
      <c r="A108" s="15" t="s">
        <v>185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/>
      <c r="G108" s="335">
        <f>G109</f>
        <v>8531.91042</v>
      </c>
    </row>
    <row r="109" spans="1:7" s="4" customFormat="1" ht="41.25" customHeight="1">
      <c r="A109" s="59" t="s">
        <v>228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536</v>
      </c>
      <c r="G109" s="335">
        <f>G110</f>
        <v>8531.91042</v>
      </c>
    </row>
    <row r="110" spans="1:7" s="4" customFormat="1" ht="19.5" customHeight="1">
      <c r="A110" s="15" t="s">
        <v>194</v>
      </c>
      <c r="B110" s="37" t="s">
        <v>58</v>
      </c>
      <c r="C110" s="29" t="s">
        <v>358</v>
      </c>
      <c r="D110" s="29" t="s">
        <v>360</v>
      </c>
      <c r="E110" s="70" t="s">
        <v>113</v>
      </c>
      <c r="F110" s="29" t="s">
        <v>460</v>
      </c>
      <c r="G110" s="335">
        <f>'расх 21 г'!G39</f>
        <v>8531.91042</v>
      </c>
    </row>
    <row r="111" spans="1:7" s="4" customFormat="1" ht="29.25" customHeight="1" hidden="1">
      <c r="A111" s="92" t="s">
        <v>186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373</v>
      </c>
      <c r="G111" s="124">
        <v>5080</v>
      </c>
    </row>
    <row r="112" spans="1:7" s="4" customFormat="1" ht="28.5" customHeight="1" hidden="1">
      <c r="A112" s="92" t="s">
        <v>197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374</v>
      </c>
      <c r="G112" s="124">
        <v>2.34</v>
      </c>
    </row>
    <row r="113" spans="1:7" s="4" customFormat="1" ht="38.25" hidden="1">
      <c r="A113" s="92" t="s">
        <v>188</v>
      </c>
      <c r="B113" s="60" t="s">
        <v>58</v>
      </c>
      <c r="C113" s="72" t="s">
        <v>358</v>
      </c>
      <c r="D113" s="72" t="s">
        <v>360</v>
      </c>
      <c r="E113" s="86" t="s">
        <v>113</v>
      </c>
      <c r="F113" s="72" t="s">
        <v>189</v>
      </c>
      <c r="G113" s="124">
        <v>1417.445</v>
      </c>
    </row>
    <row r="114" spans="1:7" s="4" customFormat="1" ht="27" customHeight="1">
      <c r="A114" s="15" t="s">
        <v>193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/>
      <c r="G114" s="124">
        <f>G115+G119</f>
        <v>987.46841</v>
      </c>
    </row>
    <row r="115" spans="1:7" s="4" customFormat="1" ht="16.5" customHeight="1">
      <c r="A115" s="28" t="s">
        <v>232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233</v>
      </c>
      <c r="G115" s="124">
        <f>G116</f>
        <v>987.46841</v>
      </c>
    </row>
    <row r="116" spans="1:7" s="4" customFormat="1" ht="16.5" customHeight="1">
      <c r="A116" s="15" t="s">
        <v>234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195</v>
      </c>
      <c r="G116" s="124">
        <f>'расх 21 г'!G45</f>
        <v>987.46841</v>
      </c>
    </row>
    <row r="117" spans="1:7" s="4" customFormat="1" ht="66.75" customHeight="1" hidden="1">
      <c r="A117" s="65" t="s">
        <v>375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376</v>
      </c>
      <c r="G117" s="124">
        <v>441.02</v>
      </c>
    </row>
    <row r="118" spans="1:7" s="4" customFormat="1" ht="18" customHeight="1" hidden="1">
      <c r="A118" s="65" t="s">
        <v>453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377</v>
      </c>
      <c r="G118" s="124">
        <v>1044.489</v>
      </c>
    </row>
    <row r="119" spans="1:7" s="4" customFormat="1" ht="17.25" customHeight="1">
      <c r="A119" s="28" t="s">
        <v>45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235</v>
      </c>
      <c r="G119" s="124">
        <f>G120+G122</f>
        <v>0</v>
      </c>
    </row>
    <row r="120" spans="1:7" s="4" customFormat="1" ht="17.25" customHeight="1" hidden="1">
      <c r="A120" s="28" t="s">
        <v>236</v>
      </c>
      <c r="B120" s="37" t="s">
        <v>58</v>
      </c>
      <c r="C120" s="29" t="s">
        <v>358</v>
      </c>
      <c r="D120" s="29" t="s">
        <v>360</v>
      </c>
      <c r="E120" s="117" t="s">
        <v>114</v>
      </c>
      <c r="F120" s="29" t="s">
        <v>237</v>
      </c>
      <c r="G120" s="124">
        <f>'расх 21 г'!G50</f>
        <v>0</v>
      </c>
    </row>
    <row r="121" spans="1:7" ht="39.75" customHeight="1" hidden="1">
      <c r="A121" s="97" t="s">
        <v>238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295</v>
      </c>
      <c r="G121" s="124"/>
    </row>
    <row r="122" spans="1:7" ht="15.75" customHeight="1">
      <c r="A122" s="28" t="s">
        <v>239</v>
      </c>
      <c r="B122" s="37" t="s">
        <v>58</v>
      </c>
      <c r="C122" s="29" t="s">
        <v>358</v>
      </c>
      <c r="D122" s="29" t="s">
        <v>360</v>
      </c>
      <c r="E122" s="70" t="s">
        <v>114</v>
      </c>
      <c r="F122" s="29" t="s">
        <v>198</v>
      </c>
      <c r="G122" s="124">
        <f>'расх 21 г'!G52</f>
        <v>0</v>
      </c>
    </row>
    <row r="123" spans="1:7" ht="27" customHeight="1" hidden="1">
      <c r="A123" s="65" t="s">
        <v>240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379</v>
      </c>
      <c r="G123" s="124"/>
    </row>
    <row r="124" spans="1:7" ht="42" customHeight="1" hidden="1">
      <c r="A124" s="65" t="s">
        <v>201</v>
      </c>
      <c r="B124" s="60" t="s">
        <v>58</v>
      </c>
      <c r="C124" s="72" t="s">
        <v>358</v>
      </c>
      <c r="D124" s="72" t="s">
        <v>360</v>
      </c>
      <c r="E124" s="86" t="s">
        <v>114</v>
      </c>
      <c r="F124" s="72" t="s">
        <v>200</v>
      </c>
      <c r="G124" s="124"/>
    </row>
    <row r="125" spans="1:7" ht="16.5" customHeight="1" hidden="1">
      <c r="A125" s="28" t="s">
        <v>191</v>
      </c>
      <c r="B125" s="37" t="s">
        <v>58</v>
      </c>
      <c r="C125" s="29" t="s">
        <v>364</v>
      </c>
      <c r="D125" s="29" t="s">
        <v>358</v>
      </c>
      <c r="E125" s="70" t="s">
        <v>111</v>
      </c>
      <c r="F125" s="22"/>
      <c r="G125" s="371">
        <f>G126</f>
        <v>6822.54</v>
      </c>
    </row>
    <row r="126" spans="1:7" ht="15.75">
      <c r="A126" s="64" t="s">
        <v>203</v>
      </c>
      <c r="B126" s="58" t="s">
        <v>58</v>
      </c>
      <c r="C126" s="50" t="s">
        <v>364</v>
      </c>
      <c r="D126" s="50" t="s">
        <v>358</v>
      </c>
      <c r="E126" s="386" t="s">
        <v>130</v>
      </c>
      <c r="F126" s="387"/>
      <c r="G126" s="388">
        <f>'расх 21 г'!G222</f>
        <v>6822.54</v>
      </c>
    </row>
    <row r="127" spans="1:7" ht="28.5" customHeight="1" hidden="1">
      <c r="A127" s="28" t="s">
        <v>267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/>
      <c r="G127" s="371">
        <f>G128</f>
        <v>0</v>
      </c>
    </row>
    <row r="128" spans="1:7" ht="28.5" customHeight="1" hidden="1">
      <c r="A128" s="59" t="s">
        <v>228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536</v>
      </c>
      <c r="G128" s="371">
        <f>G129</f>
        <v>0</v>
      </c>
    </row>
    <row r="129" spans="1:7" ht="29.25" customHeight="1" hidden="1">
      <c r="A129" s="28" t="s">
        <v>289</v>
      </c>
      <c r="B129" s="37" t="s">
        <v>58</v>
      </c>
      <c r="C129" s="29" t="s">
        <v>364</v>
      </c>
      <c r="D129" s="29" t="s">
        <v>358</v>
      </c>
      <c r="E129" s="70" t="s">
        <v>131</v>
      </c>
      <c r="F129" s="22" t="s">
        <v>424</v>
      </c>
      <c r="G129" s="371"/>
    </row>
    <row r="130" spans="1:7" ht="51" customHeight="1" hidden="1">
      <c r="A130" s="65" t="s">
        <v>268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396</v>
      </c>
      <c r="G130" s="371"/>
    </row>
    <row r="131" spans="1:7" ht="17.25" customHeight="1" hidden="1">
      <c r="A131" s="65" t="s">
        <v>269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397</v>
      </c>
      <c r="G131" s="371"/>
    </row>
    <row r="132" spans="1:7" ht="25.5" hidden="1">
      <c r="A132" s="65" t="s">
        <v>270</v>
      </c>
      <c r="B132" s="37" t="s">
        <v>58</v>
      </c>
      <c r="C132" s="72" t="s">
        <v>364</v>
      </c>
      <c r="D132" s="72" t="s">
        <v>358</v>
      </c>
      <c r="E132" s="86" t="s">
        <v>131</v>
      </c>
      <c r="F132" s="72" t="s">
        <v>187</v>
      </c>
      <c r="G132" s="371"/>
    </row>
    <row r="133" spans="1:7" ht="27.75" customHeight="1" hidden="1">
      <c r="A133" s="28" t="s">
        <v>272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/>
      <c r="G133" s="371">
        <f>G134</f>
        <v>0</v>
      </c>
    </row>
    <row r="134" spans="1:7" ht="27.75" customHeight="1" hidden="1">
      <c r="A134" s="59" t="s">
        <v>228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536</v>
      </c>
      <c r="G134" s="371">
        <f>G135</f>
        <v>0</v>
      </c>
    </row>
    <row r="135" spans="1:7" ht="42" customHeight="1" hidden="1">
      <c r="A135" s="28" t="s">
        <v>63</v>
      </c>
      <c r="B135" s="37" t="s">
        <v>58</v>
      </c>
      <c r="C135" s="29" t="s">
        <v>364</v>
      </c>
      <c r="D135" s="29" t="s">
        <v>358</v>
      </c>
      <c r="E135" s="70" t="s">
        <v>133</v>
      </c>
      <c r="F135" s="22" t="s">
        <v>424</v>
      </c>
      <c r="G135" s="371"/>
    </row>
    <row r="136" spans="1:7" ht="42" customHeight="1" hidden="1">
      <c r="A136" s="65" t="s">
        <v>268</v>
      </c>
      <c r="B136" s="37" t="s">
        <v>58</v>
      </c>
      <c r="C136" s="72" t="s">
        <v>364</v>
      </c>
      <c r="D136" s="72" t="s">
        <v>358</v>
      </c>
      <c r="E136" s="86" t="s">
        <v>133</v>
      </c>
      <c r="F136" s="72" t="s">
        <v>396</v>
      </c>
      <c r="G136" s="371"/>
    </row>
    <row r="137" spans="1:7" ht="18" customHeight="1" hidden="1">
      <c r="A137" s="65" t="s">
        <v>269</v>
      </c>
      <c r="B137" s="37" t="s">
        <v>58</v>
      </c>
      <c r="C137" s="72" t="s">
        <v>364</v>
      </c>
      <c r="D137" s="72" t="s">
        <v>358</v>
      </c>
      <c r="E137" s="86" t="s">
        <v>273</v>
      </c>
      <c r="F137" s="72" t="s">
        <v>397</v>
      </c>
      <c r="G137" s="371"/>
    </row>
    <row r="138" spans="1:7" ht="29.25" customHeight="1" hidden="1">
      <c r="A138" s="65" t="s">
        <v>270</v>
      </c>
      <c r="B138" s="37" t="s">
        <v>58</v>
      </c>
      <c r="C138" s="72" t="s">
        <v>364</v>
      </c>
      <c r="D138" s="72" t="s">
        <v>358</v>
      </c>
      <c r="E138" s="86" t="s">
        <v>133</v>
      </c>
      <c r="F138" s="72" t="s">
        <v>187</v>
      </c>
      <c r="G138" s="371"/>
    </row>
    <row r="139" spans="1:7" ht="29.25" customHeight="1" hidden="1">
      <c r="A139" s="26" t="s">
        <v>72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/>
      <c r="G139" s="378">
        <f>G140</f>
        <v>0</v>
      </c>
    </row>
    <row r="140" spans="1:7" ht="29.25" customHeight="1" hidden="1">
      <c r="A140" s="59" t="s">
        <v>228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4" t="s">
        <v>536</v>
      </c>
      <c r="G140" s="378">
        <f>G141</f>
        <v>0</v>
      </c>
    </row>
    <row r="141" spans="1:7" ht="15.75" hidden="1">
      <c r="A141" s="26" t="s">
        <v>289</v>
      </c>
      <c r="B141" s="37" t="s">
        <v>406</v>
      </c>
      <c r="C141" s="24" t="s">
        <v>364</v>
      </c>
      <c r="D141" s="24" t="s">
        <v>358</v>
      </c>
      <c r="E141" s="27" t="s">
        <v>135</v>
      </c>
      <c r="F141" s="22" t="s">
        <v>424</v>
      </c>
      <c r="G141" s="378"/>
    </row>
    <row r="142" spans="1:8" ht="27" customHeight="1" hidden="1">
      <c r="A142" s="28" t="s">
        <v>599</v>
      </c>
      <c r="B142" s="37" t="s">
        <v>58</v>
      </c>
      <c r="C142" s="29" t="s">
        <v>364</v>
      </c>
      <c r="D142" s="29" t="s">
        <v>358</v>
      </c>
      <c r="E142" s="70" t="s">
        <v>598</v>
      </c>
      <c r="F142" s="29"/>
      <c r="G142" s="371">
        <f>G145+G149</f>
        <v>0</v>
      </c>
      <c r="H142" s="39"/>
    </row>
    <row r="143" spans="1:8" ht="27" customHeight="1">
      <c r="A143" s="28" t="s">
        <v>605</v>
      </c>
      <c r="B143" s="37"/>
      <c r="C143" s="29"/>
      <c r="D143" s="29"/>
      <c r="E143" s="70" t="s">
        <v>607</v>
      </c>
      <c r="F143" s="29" t="s">
        <v>396</v>
      </c>
      <c r="G143" s="371">
        <f>'расх 21 г'!G223</f>
        <v>5255.4</v>
      </c>
      <c r="H143" s="39"/>
    </row>
    <row r="144" spans="1:8" ht="27" customHeight="1">
      <c r="A144" s="28" t="s">
        <v>606</v>
      </c>
      <c r="B144" s="37"/>
      <c r="C144" s="29"/>
      <c r="D144" s="29"/>
      <c r="E144" s="70" t="s">
        <v>607</v>
      </c>
      <c r="F144" s="29" t="s">
        <v>187</v>
      </c>
      <c r="G144" s="371">
        <f>'расх 21 г'!G224</f>
        <v>1567.14</v>
      </c>
      <c r="H144" s="39"/>
    </row>
    <row r="145" spans="1:8" ht="19.5" customHeight="1">
      <c r="A145" s="28" t="s">
        <v>599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233</v>
      </c>
      <c r="G145" s="371">
        <f>G146</f>
        <v>0</v>
      </c>
      <c r="H145" s="39"/>
    </row>
    <row r="146" spans="1:7" ht="27.75" customHeight="1">
      <c r="A146" s="15" t="s">
        <v>234</v>
      </c>
      <c r="B146" s="37" t="s">
        <v>58</v>
      </c>
      <c r="C146" s="29" t="s">
        <v>364</v>
      </c>
      <c r="D146" s="29" t="s">
        <v>358</v>
      </c>
      <c r="E146" s="70" t="s">
        <v>598</v>
      </c>
      <c r="F146" s="29" t="s">
        <v>195</v>
      </c>
      <c r="G146" s="371">
        <f>G148</f>
        <v>0</v>
      </c>
    </row>
    <row r="147" spans="1:7" ht="25.5" customHeight="1" hidden="1">
      <c r="A147" s="65" t="s">
        <v>375</v>
      </c>
      <c r="B147" s="37" t="s">
        <v>58</v>
      </c>
      <c r="C147" s="72" t="s">
        <v>364</v>
      </c>
      <c r="D147" s="72" t="s">
        <v>358</v>
      </c>
      <c r="E147" s="86" t="s">
        <v>132</v>
      </c>
      <c r="F147" s="72" t="s">
        <v>376</v>
      </c>
      <c r="G147" s="371"/>
    </row>
    <row r="148" spans="1:7" ht="27.75" customHeight="1">
      <c r="A148" s="28" t="s">
        <v>453</v>
      </c>
      <c r="B148" s="37" t="s">
        <v>58</v>
      </c>
      <c r="C148" s="72" t="s">
        <v>364</v>
      </c>
      <c r="D148" s="72" t="s">
        <v>358</v>
      </c>
      <c r="E148" s="70" t="s">
        <v>598</v>
      </c>
      <c r="F148" s="29" t="s">
        <v>377</v>
      </c>
      <c r="G148" s="371">
        <f>'расх 21 г'!G228</f>
        <v>0</v>
      </c>
    </row>
    <row r="149" spans="1:7" ht="27.75" customHeight="1" hidden="1">
      <c r="A149" s="28" t="s">
        <v>45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235</v>
      </c>
      <c r="G149" s="371">
        <f>G150</f>
        <v>0</v>
      </c>
    </row>
    <row r="150" spans="1:7" ht="27.75" customHeight="1" hidden="1">
      <c r="A150" s="28" t="s">
        <v>199</v>
      </c>
      <c r="B150" s="37" t="s">
        <v>58</v>
      </c>
      <c r="C150" s="29" t="s">
        <v>364</v>
      </c>
      <c r="D150" s="29" t="s">
        <v>358</v>
      </c>
      <c r="E150" s="70" t="s">
        <v>132</v>
      </c>
      <c r="F150" s="29" t="s">
        <v>198</v>
      </c>
      <c r="G150" s="371"/>
    </row>
    <row r="151" spans="1:7" ht="25.5" hidden="1">
      <c r="A151" s="65" t="s">
        <v>378</v>
      </c>
      <c r="B151" s="37" t="s">
        <v>58</v>
      </c>
      <c r="C151" s="72" t="s">
        <v>364</v>
      </c>
      <c r="D151" s="72" t="s">
        <v>358</v>
      </c>
      <c r="E151" s="86" t="s">
        <v>132</v>
      </c>
      <c r="F151" s="72" t="s">
        <v>379</v>
      </c>
      <c r="G151" s="371"/>
    </row>
    <row r="152" spans="1:7" ht="26.25" customHeight="1" hidden="1">
      <c r="A152" s="28" t="s">
        <v>274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/>
      <c r="G152" s="371">
        <f>G153</f>
        <v>0</v>
      </c>
    </row>
    <row r="153" spans="1:10" ht="26.25" customHeight="1" hidden="1">
      <c r="A153" s="28" t="s">
        <v>232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233</v>
      </c>
      <c r="G153" s="371">
        <f>G154</f>
        <v>0</v>
      </c>
      <c r="J153" s="38"/>
    </row>
    <row r="154" spans="1:7" s="4" customFormat="1" ht="30.75" customHeight="1" hidden="1">
      <c r="A154" s="15" t="s">
        <v>234</v>
      </c>
      <c r="B154" s="37" t="s">
        <v>58</v>
      </c>
      <c r="C154" s="29" t="s">
        <v>364</v>
      </c>
      <c r="D154" s="29" t="s">
        <v>358</v>
      </c>
      <c r="E154" s="70" t="s">
        <v>134</v>
      </c>
      <c r="F154" s="29" t="s">
        <v>195</v>
      </c>
      <c r="G154" s="371"/>
    </row>
    <row r="155" spans="1:7" s="4" customFormat="1" ht="30.75" customHeight="1" hidden="1">
      <c r="A155" s="65" t="s">
        <v>375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376</v>
      </c>
      <c r="G155" s="371"/>
    </row>
    <row r="156" spans="1:7" s="4" customFormat="1" ht="30.75" customHeight="1" hidden="1">
      <c r="A156" s="65" t="s">
        <v>453</v>
      </c>
      <c r="B156" s="37" t="s">
        <v>58</v>
      </c>
      <c r="C156" s="72" t="s">
        <v>364</v>
      </c>
      <c r="D156" s="72" t="s">
        <v>358</v>
      </c>
      <c r="E156" s="86" t="s">
        <v>134</v>
      </c>
      <c r="F156" s="72" t="s">
        <v>377</v>
      </c>
      <c r="G156" s="371"/>
    </row>
    <row r="157" spans="1:7" s="4" customFormat="1" ht="30" customHeight="1">
      <c r="A157" s="66" t="s">
        <v>241</v>
      </c>
      <c r="B157" s="58" t="s">
        <v>155</v>
      </c>
      <c r="C157" s="69" t="s">
        <v>359</v>
      </c>
      <c r="D157" s="69" t="s">
        <v>361</v>
      </c>
      <c r="E157" s="74" t="s">
        <v>116</v>
      </c>
      <c r="F157" s="29"/>
      <c r="G157" s="369">
        <f>G158+G167+G175+G162</f>
        <v>941.2000000000002</v>
      </c>
    </row>
    <row r="158" spans="1:7" ht="36" customHeight="1">
      <c r="A158" s="183" t="s">
        <v>204</v>
      </c>
      <c r="B158" s="37" t="s">
        <v>58</v>
      </c>
      <c r="C158" s="29" t="s">
        <v>358</v>
      </c>
      <c r="D158" s="29" t="s">
        <v>360</v>
      </c>
      <c r="E158" s="70" t="s">
        <v>115</v>
      </c>
      <c r="F158" s="29"/>
      <c r="G158" s="124">
        <f>G159</f>
        <v>3.6</v>
      </c>
    </row>
    <row r="159" spans="1:7" s="4" customFormat="1" ht="30.75" customHeight="1">
      <c r="A159" s="28" t="s">
        <v>232</v>
      </c>
      <c r="B159" s="37" t="s">
        <v>58</v>
      </c>
      <c r="C159" s="29" t="s">
        <v>358</v>
      </c>
      <c r="D159" s="29" t="s">
        <v>360</v>
      </c>
      <c r="E159" s="70" t="s">
        <v>115</v>
      </c>
      <c r="F159" s="29" t="s">
        <v>233</v>
      </c>
      <c r="G159" s="124">
        <f>G160</f>
        <v>3.6</v>
      </c>
    </row>
    <row r="160" spans="1:7" s="4" customFormat="1" ht="26.25" customHeight="1">
      <c r="A160" s="15" t="s">
        <v>234</v>
      </c>
      <c r="B160" s="37" t="s">
        <v>58</v>
      </c>
      <c r="C160" s="29" t="s">
        <v>358</v>
      </c>
      <c r="D160" s="29" t="s">
        <v>360</v>
      </c>
      <c r="E160" s="70" t="s">
        <v>115</v>
      </c>
      <c r="F160" s="29" t="s">
        <v>195</v>
      </c>
      <c r="G160" s="124">
        <f>'расх 21 г'!G58</f>
        <v>3.6</v>
      </c>
    </row>
    <row r="161" spans="1:7" s="4" customFormat="1" ht="30.75" customHeight="1" hidden="1">
      <c r="A161" s="65" t="s">
        <v>453</v>
      </c>
      <c r="B161" s="37" t="s">
        <v>58</v>
      </c>
      <c r="C161" s="72" t="s">
        <v>358</v>
      </c>
      <c r="D161" s="72" t="s">
        <v>360</v>
      </c>
      <c r="E161" s="86" t="s">
        <v>115</v>
      </c>
      <c r="F161" s="72" t="s">
        <v>377</v>
      </c>
      <c r="G161" s="124"/>
    </row>
    <row r="162" spans="1:7" s="4" customFormat="1" ht="25.5" customHeight="1">
      <c r="A162" s="46" t="s">
        <v>211</v>
      </c>
      <c r="B162" s="37" t="s">
        <v>58</v>
      </c>
      <c r="C162" s="29" t="s">
        <v>360</v>
      </c>
      <c r="D162" s="29" t="s">
        <v>363</v>
      </c>
      <c r="E162" s="117" t="s">
        <v>122</v>
      </c>
      <c r="F162" s="29"/>
      <c r="G162" s="124">
        <f>G163</f>
        <v>44.6</v>
      </c>
    </row>
    <row r="163" spans="1:7" ht="29.25" customHeight="1">
      <c r="A163" s="28" t="s">
        <v>232</v>
      </c>
      <c r="B163" s="37"/>
      <c r="C163" s="29"/>
      <c r="D163" s="29"/>
      <c r="E163" s="117" t="s">
        <v>122</v>
      </c>
      <c r="F163" s="29" t="s">
        <v>233</v>
      </c>
      <c r="G163" s="124">
        <f>G164</f>
        <v>44.6</v>
      </c>
    </row>
    <row r="164" spans="1:7" ht="43.5" customHeight="1">
      <c r="A164" s="125" t="s">
        <v>234</v>
      </c>
      <c r="B164" s="37"/>
      <c r="C164" s="29"/>
      <c r="D164" s="29"/>
      <c r="E164" s="117" t="s">
        <v>122</v>
      </c>
      <c r="F164" s="29" t="s">
        <v>195</v>
      </c>
      <c r="G164" s="124">
        <f>G165</f>
        <v>44.6</v>
      </c>
    </row>
    <row r="165" spans="1:7" s="4" customFormat="1" ht="24" customHeight="1">
      <c r="A165" s="28" t="s">
        <v>453</v>
      </c>
      <c r="B165" s="37"/>
      <c r="C165" s="29"/>
      <c r="D165" s="29"/>
      <c r="E165" s="117" t="s">
        <v>115</v>
      </c>
      <c r="F165" s="29" t="s">
        <v>377</v>
      </c>
      <c r="G165" s="124">
        <f>'расх 21 г'!G136</f>
        <v>44.6</v>
      </c>
    </row>
    <row r="166" spans="1:7" s="4" customFormat="1" ht="38.25" hidden="1">
      <c r="A166" s="65" t="s">
        <v>453</v>
      </c>
      <c r="B166" s="37"/>
      <c r="C166" s="72"/>
      <c r="D166" s="72"/>
      <c r="E166" s="86" t="s">
        <v>115</v>
      </c>
      <c r="F166" s="72" t="s">
        <v>377</v>
      </c>
      <c r="G166" s="124"/>
    </row>
    <row r="167" spans="1:7" s="4" customFormat="1" ht="25.5">
      <c r="A167" s="99" t="s">
        <v>205</v>
      </c>
      <c r="B167" s="37" t="s">
        <v>58</v>
      </c>
      <c r="C167" s="22" t="s">
        <v>358</v>
      </c>
      <c r="D167" s="22" t="s">
        <v>369</v>
      </c>
      <c r="E167" s="70" t="s">
        <v>603</v>
      </c>
      <c r="F167" s="22"/>
      <c r="G167" s="371">
        <f>G168+G172</f>
        <v>183</v>
      </c>
    </row>
    <row r="168" spans="1:7" s="4" customFormat="1" ht="43.5" customHeight="1">
      <c r="A168" s="59" t="s">
        <v>228</v>
      </c>
      <c r="B168" s="37" t="s">
        <v>58</v>
      </c>
      <c r="C168" s="22" t="s">
        <v>358</v>
      </c>
      <c r="D168" s="22" t="s">
        <v>369</v>
      </c>
      <c r="E168" s="70" t="s">
        <v>603</v>
      </c>
      <c r="F168" s="22" t="s">
        <v>536</v>
      </c>
      <c r="G168" s="371">
        <f>G169</f>
        <v>113.2108</v>
      </c>
    </row>
    <row r="169" spans="1:7" s="4" customFormat="1" ht="15.75">
      <c r="A169" s="15" t="s">
        <v>194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2" t="s">
        <v>460</v>
      </c>
      <c r="G169" s="371">
        <f>'расх 21 г'!G64</f>
        <v>113.2108</v>
      </c>
    </row>
    <row r="170" spans="1:7" s="4" customFormat="1" ht="25.5" customHeight="1" hidden="1">
      <c r="A170" s="92" t="s">
        <v>186</v>
      </c>
      <c r="B170" s="60" t="s">
        <v>58</v>
      </c>
      <c r="C170" s="67" t="s">
        <v>358</v>
      </c>
      <c r="D170" s="67" t="s">
        <v>369</v>
      </c>
      <c r="E170" s="86" t="s">
        <v>117</v>
      </c>
      <c r="F170" s="72" t="s">
        <v>373</v>
      </c>
      <c r="G170" s="124"/>
    </row>
    <row r="171" spans="1:7" ht="27.75" customHeight="1" hidden="1">
      <c r="A171" s="92" t="s">
        <v>188</v>
      </c>
      <c r="B171" s="60" t="s">
        <v>58</v>
      </c>
      <c r="C171" s="67" t="s">
        <v>358</v>
      </c>
      <c r="D171" s="67" t="s">
        <v>369</v>
      </c>
      <c r="E171" s="86" t="s">
        <v>117</v>
      </c>
      <c r="F171" s="72" t="s">
        <v>189</v>
      </c>
      <c r="G171" s="124"/>
    </row>
    <row r="172" spans="1:7" ht="33" customHeight="1">
      <c r="A172" s="28" t="s">
        <v>232</v>
      </c>
      <c r="B172" s="37" t="s">
        <v>58</v>
      </c>
      <c r="C172" s="22" t="s">
        <v>358</v>
      </c>
      <c r="D172" s="22" t="s">
        <v>369</v>
      </c>
      <c r="E172" s="70" t="s">
        <v>603</v>
      </c>
      <c r="F172" s="29" t="s">
        <v>233</v>
      </c>
      <c r="G172" s="124">
        <f>G173</f>
        <v>69.78920000000001</v>
      </c>
    </row>
    <row r="173" spans="1:7" ht="31.5" customHeight="1">
      <c r="A173" s="15" t="s">
        <v>196</v>
      </c>
      <c r="B173" s="37" t="s">
        <v>58</v>
      </c>
      <c r="C173" s="22" t="s">
        <v>358</v>
      </c>
      <c r="D173" s="22" t="s">
        <v>369</v>
      </c>
      <c r="E173" s="70" t="s">
        <v>603</v>
      </c>
      <c r="F173" s="29" t="s">
        <v>195</v>
      </c>
      <c r="G173" s="124">
        <f>'расх 21 г'!G68</f>
        <v>69.78920000000001</v>
      </c>
    </row>
    <row r="174" spans="1:7" ht="15.75" hidden="1">
      <c r="A174" s="65"/>
      <c r="B174" s="37"/>
      <c r="C174" s="72"/>
      <c r="D174" s="72"/>
      <c r="E174" s="86"/>
      <c r="F174" s="72"/>
      <c r="G174" s="124"/>
    </row>
    <row r="175" spans="1:7" ht="38.25">
      <c r="A175" s="99" t="s">
        <v>385</v>
      </c>
      <c r="B175" s="37" t="s">
        <v>58</v>
      </c>
      <c r="C175" s="22" t="s">
        <v>359</v>
      </c>
      <c r="D175" s="22" t="s">
        <v>361</v>
      </c>
      <c r="E175" s="70" t="s">
        <v>120</v>
      </c>
      <c r="F175" s="22"/>
      <c r="G175" s="371">
        <f>G176+G181</f>
        <v>710.0000000000001</v>
      </c>
    </row>
    <row r="176" spans="1:7" ht="39.75" customHeight="1">
      <c r="A176" s="59" t="s">
        <v>228</v>
      </c>
      <c r="B176" s="37" t="s">
        <v>58</v>
      </c>
      <c r="C176" s="22" t="s">
        <v>359</v>
      </c>
      <c r="D176" s="22" t="s">
        <v>361</v>
      </c>
      <c r="E176" s="70" t="s">
        <v>120</v>
      </c>
      <c r="F176" s="22" t="s">
        <v>536</v>
      </c>
      <c r="G176" s="371">
        <f>G177</f>
        <v>672.3592600000001</v>
      </c>
    </row>
    <row r="177" spans="1:7" ht="28.5" customHeight="1">
      <c r="A177" s="15" t="s">
        <v>194</v>
      </c>
      <c r="B177" s="37" t="s">
        <v>58</v>
      </c>
      <c r="C177" s="22" t="s">
        <v>359</v>
      </c>
      <c r="D177" s="22" t="s">
        <v>361</v>
      </c>
      <c r="E177" s="70" t="s">
        <v>120</v>
      </c>
      <c r="F177" s="22" t="s">
        <v>460</v>
      </c>
      <c r="G177" s="371">
        <f>'расх 21 г'!G111</f>
        <v>672.3592600000001</v>
      </c>
    </row>
    <row r="178" spans="1:7" ht="25.5" hidden="1">
      <c r="A178" s="92" t="s">
        <v>452</v>
      </c>
      <c r="B178" s="37" t="s">
        <v>58</v>
      </c>
      <c r="C178" s="67" t="s">
        <v>359</v>
      </c>
      <c r="D178" s="67" t="s">
        <v>361</v>
      </c>
      <c r="E178" s="86" t="s">
        <v>120</v>
      </c>
      <c r="F178" s="72" t="s">
        <v>373</v>
      </c>
      <c r="G178" s="124"/>
    </row>
    <row r="179" spans="1:7" ht="15.75" hidden="1">
      <c r="A179" s="92" t="s">
        <v>197</v>
      </c>
      <c r="B179" s="37" t="s">
        <v>58</v>
      </c>
      <c r="C179" s="67" t="s">
        <v>359</v>
      </c>
      <c r="D179" s="67" t="s">
        <v>361</v>
      </c>
      <c r="E179" s="86" t="s">
        <v>120</v>
      </c>
      <c r="F179" s="72" t="s">
        <v>374</v>
      </c>
      <c r="G179" s="124"/>
    </row>
    <row r="180" spans="1:7" ht="29.25" customHeight="1" hidden="1">
      <c r="A180" s="92" t="s">
        <v>188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189</v>
      </c>
      <c r="G180" s="124"/>
    </row>
    <row r="181" spans="1:7" ht="29.25" customHeight="1">
      <c r="A181" s="28" t="s">
        <v>232</v>
      </c>
      <c r="B181" s="37" t="s">
        <v>58</v>
      </c>
      <c r="C181" s="22" t="s">
        <v>359</v>
      </c>
      <c r="D181" s="22" t="s">
        <v>361</v>
      </c>
      <c r="E181" s="70" t="s">
        <v>120</v>
      </c>
      <c r="F181" s="29" t="s">
        <v>233</v>
      </c>
      <c r="G181" s="124">
        <f>G182</f>
        <v>37.64074</v>
      </c>
    </row>
    <row r="182" spans="1:7" ht="32.25" customHeight="1">
      <c r="A182" s="15" t="s">
        <v>234</v>
      </c>
      <c r="B182" s="37" t="s">
        <v>58</v>
      </c>
      <c r="C182" s="22" t="s">
        <v>359</v>
      </c>
      <c r="D182" s="22" t="s">
        <v>361</v>
      </c>
      <c r="E182" s="70" t="s">
        <v>120</v>
      </c>
      <c r="F182" s="29" t="s">
        <v>195</v>
      </c>
      <c r="G182" s="124">
        <f>'расх 21 г'!G116</f>
        <v>37.64074</v>
      </c>
    </row>
    <row r="183" spans="1:7" ht="17.25" customHeight="1" hidden="1">
      <c r="A183" s="65" t="s">
        <v>375</v>
      </c>
      <c r="B183" s="37" t="s">
        <v>58</v>
      </c>
      <c r="C183" s="67" t="s">
        <v>359</v>
      </c>
      <c r="D183" s="67" t="s">
        <v>361</v>
      </c>
      <c r="E183" s="86" t="s">
        <v>120</v>
      </c>
      <c r="F183" s="72" t="s">
        <v>376</v>
      </c>
      <c r="G183" s="335"/>
    </row>
    <row r="184" spans="1:7" s="4" customFormat="1" ht="38.25" hidden="1">
      <c r="A184" s="65" t="s">
        <v>453</v>
      </c>
      <c r="B184" s="37" t="s">
        <v>58</v>
      </c>
      <c r="C184" s="67" t="s">
        <v>359</v>
      </c>
      <c r="D184" s="67" t="s">
        <v>361</v>
      </c>
      <c r="E184" s="86" t="s">
        <v>120</v>
      </c>
      <c r="F184" s="72" t="s">
        <v>377</v>
      </c>
      <c r="G184" s="124"/>
    </row>
    <row r="185" spans="1:7" s="4" customFormat="1" ht="25.5" hidden="1">
      <c r="A185" s="99" t="s">
        <v>205</v>
      </c>
      <c r="B185" s="37" t="s">
        <v>58</v>
      </c>
      <c r="C185" s="22" t="s">
        <v>358</v>
      </c>
      <c r="D185" s="22" t="s">
        <v>369</v>
      </c>
      <c r="E185" s="70" t="s">
        <v>117</v>
      </c>
      <c r="F185" s="22"/>
      <c r="G185" s="371">
        <f>G186+G190</f>
        <v>0</v>
      </c>
    </row>
    <row r="186" spans="1:7" s="4" customFormat="1" ht="51" hidden="1">
      <c r="A186" s="59" t="s">
        <v>228</v>
      </c>
      <c r="B186" s="37" t="s">
        <v>58</v>
      </c>
      <c r="C186" s="22" t="s">
        <v>358</v>
      </c>
      <c r="D186" s="22" t="s">
        <v>369</v>
      </c>
      <c r="E186" s="70" t="s">
        <v>117</v>
      </c>
      <c r="F186" s="22" t="s">
        <v>536</v>
      </c>
      <c r="G186" s="371">
        <f>G187</f>
        <v>0</v>
      </c>
    </row>
    <row r="187" spans="1:7" s="4" customFormat="1" ht="15.75" hidden="1">
      <c r="A187" s="15" t="s">
        <v>194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2" t="s">
        <v>460</v>
      </c>
      <c r="G187" s="371"/>
    </row>
    <row r="188" spans="1:7" s="4" customFormat="1" ht="15.75" hidden="1">
      <c r="A188" s="92" t="s">
        <v>186</v>
      </c>
      <c r="B188" s="60" t="s">
        <v>58</v>
      </c>
      <c r="C188" s="67" t="s">
        <v>358</v>
      </c>
      <c r="D188" s="67" t="s">
        <v>369</v>
      </c>
      <c r="E188" s="86" t="s">
        <v>117</v>
      </c>
      <c r="F188" s="72" t="s">
        <v>373</v>
      </c>
      <c r="G188" s="124"/>
    </row>
    <row r="189" spans="1:7" s="4" customFormat="1" ht="28.5" customHeight="1" hidden="1">
      <c r="A189" s="92" t="s">
        <v>188</v>
      </c>
      <c r="B189" s="60" t="s">
        <v>58</v>
      </c>
      <c r="C189" s="67" t="s">
        <v>358</v>
      </c>
      <c r="D189" s="67" t="s">
        <v>369</v>
      </c>
      <c r="E189" s="86" t="s">
        <v>117</v>
      </c>
      <c r="F189" s="72" t="s">
        <v>189</v>
      </c>
      <c r="G189" s="124"/>
    </row>
    <row r="190" spans="1:7" s="11" customFormat="1" ht="29.25" customHeight="1" hidden="1">
      <c r="A190" s="28" t="s">
        <v>232</v>
      </c>
      <c r="B190" s="37" t="s">
        <v>58</v>
      </c>
      <c r="C190" s="22" t="s">
        <v>358</v>
      </c>
      <c r="D190" s="22" t="s">
        <v>369</v>
      </c>
      <c r="E190" s="70" t="s">
        <v>117</v>
      </c>
      <c r="F190" s="29" t="s">
        <v>233</v>
      </c>
      <c r="G190" s="124">
        <f>G191</f>
        <v>0</v>
      </c>
    </row>
    <row r="191" spans="1:7" ht="15.75" customHeight="1" hidden="1">
      <c r="A191" s="15" t="s">
        <v>196</v>
      </c>
      <c r="B191" s="37" t="s">
        <v>58</v>
      </c>
      <c r="C191" s="22" t="s">
        <v>358</v>
      </c>
      <c r="D191" s="22" t="s">
        <v>369</v>
      </c>
      <c r="E191" s="70" t="s">
        <v>117</v>
      </c>
      <c r="F191" s="29" t="s">
        <v>195</v>
      </c>
      <c r="G191" s="124"/>
    </row>
    <row r="192" spans="1:7" ht="15.75" customHeight="1" hidden="1">
      <c r="A192" s="65" t="s">
        <v>375</v>
      </c>
      <c r="B192" s="60" t="s">
        <v>58</v>
      </c>
      <c r="C192" s="67" t="s">
        <v>358</v>
      </c>
      <c r="D192" s="67" t="s">
        <v>369</v>
      </c>
      <c r="E192" s="86" t="s">
        <v>117</v>
      </c>
      <c r="F192" s="72" t="s">
        <v>376</v>
      </c>
      <c r="G192" s="335"/>
    </row>
    <row r="193" spans="1:7" ht="15.75" customHeight="1" hidden="1">
      <c r="A193" s="65" t="s">
        <v>453</v>
      </c>
      <c r="B193" s="60" t="s">
        <v>58</v>
      </c>
      <c r="C193" s="67" t="s">
        <v>358</v>
      </c>
      <c r="D193" s="67" t="s">
        <v>369</v>
      </c>
      <c r="E193" s="86" t="s">
        <v>117</v>
      </c>
      <c r="F193" s="72" t="s">
        <v>377</v>
      </c>
      <c r="G193" s="124"/>
    </row>
    <row r="194" spans="1:7" ht="13.5" customHeight="1">
      <c r="A194" s="75" t="s">
        <v>207</v>
      </c>
      <c r="B194" s="36" t="s">
        <v>58</v>
      </c>
      <c r="C194" s="34" t="s">
        <v>403</v>
      </c>
      <c r="D194" s="34" t="s">
        <v>358</v>
      </c>
      <c r="E194" s="55" t="s">
        <v>118</v>
      </c>
      <c r="F194" s="34"/>
      <c r="G194" s="369">
        <f>G198+G207+G211+G215+G221+G230+G233+G236+G252+G256+G264+G268+G278+G302+G294+G202+G282+G285+G288+G291+G298+G306+G274+G243+G246+G249+G195+G271</f>
        <v>3001.34935</v>
      </c>
    </row>
    <row r="195" spans="1:7" ht="41.25" customHeight="1">
      <c r="A195" s="28" t="s">
        <v>675</v>
      </c>
      <c r="B195" s="36"/>
      <c r="C195" s="34"/>
      <c r="D195" s="34"/>
      <c r="E195" s="356" t="s">
        <v>676</v>
      </c>
      <c r="F195" s="34"/>
      <c r="G195" s="371">
        <f>G196</f>
        <v>0</v>
      </c>
    </row>
    <row r="196" spans="1:7" ht="25.5" customHeight="1">
      <c r="A196" s="28" t="s">
        <v>232</v>
      </c>
      <c r="B196" s="36"/>
      <c r="C196" s="34"/>
      <c r="D196" s="34"/>
      <c r="E196" s="356" t="s">
        <v>676</v>
      </c>
      <c r="F196" s="29" t="s">
        <v>233</v>
      </c>
      <c r="G196" s="371">
        <f>G197</f>
        <v>0</v>
      </c>
    </row>
    <row r="197" spans="1:7" ht="25.5" customHeight="1">
      <c r="A197" s="15" t="s">
        <v>234</v>
      </c>
      <c r="B197" s="36"/>
      <c r="C197" s="34"/>
      <c r="D197" s="34"/>
      <c r="E197" s="356" t="s">
        <v>676</v>
      </c>
      <c r="F197" s="29" t="s">
        <v>195</v>
      </c>
      <c r="G197" s="371">
        <f>'расх 21 г'!G182</f>
        <v>0</v>
      </c>
    </row>
    <row r="198" spans="1:7" ht="13.5" customHeight="1">
      <c r="A198" s="98" t="s">
        <v>405</v>
      </c>
      <c r="B198" s="37" t="s">
        <v>58</v>
      </c>
      <c r="C198" s="29" t="s">
        <v>403</v>
      </c>
      <c r="D198" s="29" t="s">
        <v>358</v>
      </c>
      <c r="E198" s="70" t="s">
        <v>136</v>
      </c>
      <c r="F198" s="29"/>
      <c r="G198" s="371">
        <f>G199</f>
        <v>129.6</v>
      </c>
    </row>
    <row r="199" spans="1:7" ht="13.5" customHeight="1">
      <c r="A199" s="98" t="s">
        <v>275</v>
      </c>
      <c r="B199" s="37" t="s">
        <v>58</v>
      </c>
      <c r="C199" s="29" t="s">
        <v>403</v>
      </c>
      <c r="D199" s="29" t="s">
        <v>358</v>
      </c>
      <c r="E199" s="70" t="s">
        <v>136</v>
      </c>
      <c r="F199" s="29" t="s">
        <v>276</v>
      </c>
      <c r="G199" s="371">
        <f>G200</f>
        <v>129.6</v>
      </c>
    </row>
    <row r="200" spans="1:7" ht="13.5" customHeight="1">
      <c r="A200" s="76" t="s">
        <v>342</v>
      </c>
      <c r="B200" s="37"/>
      <c r="C200" s="29"/>
      <c r="D200" s="29"/>
      <c r="E200" s="70" t="s">
        <v>136</v>
      </c>
      <c r="F200" s="29" t="s">
        <v>535</v>
      </c>
      <c r="G200" s="371">
        <f>'расх 21 г'!G316</f>
        <v>129.6</v>
      </c>
    </row>
    <row r="201" spans="1:7" ht="13.5" customHeight="1" hidden="1">
      <c r="A201" s="65" t="s">
        <v>455</v>
      </c>
      <c r="B201" s="37" t="s">
        <v>58</v>
      </c>
      <c r="C201" s="72" t="s">
        <v>403</v>
      </c>
      <c r="D201" s="72" t="s">
        <v>358</v>
      </c>
      <c r="E201" s="86" t="s">
        <v>136</v>
      </c>
      <c r="F201" s="72" t="s">
        <v>406</v>
      </c>
      <c r="G201" s="322"/>
    </row>
    <row r="202" spans="1:7" ht="13.5" customHeight="1" hidden="1">
      <c r="A202" s="46" t="s">
        <v>265</v>
      </c>
      <c r="B202" s="37"/>
      <c r="C202" s="29"/>
      <c r="D202" s="29"/>
      <c r="E202" s="47" t="s">
        <v>266</v>
      </c>
      <c r="F202" s="50"/>
      <c r="G202" s="322">
        <f>G203</f>
        <v>0</v>
      </c>
    </row>
    <row r="203" spans="1:7" ht="15" customHeight="1" hidden="1">
      <c r="A203" s="26" t="s">
        <v>45</v>
      </c>
      <c r="B203" s="37"/>
      <c r="C203" s="29"/>
      <c r="D203" s="29"/>
      <c r="E203" s="70" t="s">
        <v>266</v>
      </c>
      <c r="F203" s="29" t="s">
        <v>235</v>
      </c>
      <c r="G203" s="322">
        <f>G204</f>
        <v>0</v>
      </c>
    </row>
    <row r="204" spans="1:7" ht="28.5" customHeight="1" hidden="1">
      <c r="A204" s="26" t="s">
        <v>236</v>
      </c>
      <c r="B204" s="37"/>
      <c r="C204" s="29"/>
      <c r="D204" s="29"/>
      <c r="E204" s="70" t="s">
        <v>266</v>
      </c>
      <c r="F204" s="29" t="s">
        <v>237</v>
      </c>
      <c r="G204" s="322">
        <f>'расх 21 г'!G75</f>
        <v>0</v>
      </c>
    </row>
    <row r="205" spans="1:7" ht="27.75" customHeight="1" hidden="1">
      <c r="A205" s="321" t="s">
        <v>236</v>
      </c>
      <c r="B205" s="60"/>
      <c r="C205" s="72"/>
      <c r="D205" s="72"/>
      <c r="E205" s="70" t="s">
        <v>266</v>
      </c>
      <c r="F205" s="72" t="s">
        <v>295</v>
      </c>
      <c r="G205" s="379"/>
    </row>
    <row r="206" spans="1:7" ht="26.25" customHeight="1" hidden="1">
      <c r="A206" s="28"/>
      <c r="B206" s="37"/>
      <c r="C206" s="29"/>
      <c r="D206" s="29"/>
      <c r="E206" s="117"/>
      <c r="F206" s="29"/>
      <c r="G206" s="322"/>
    </row>
    <row r="207" spans="1:7" ht="28.5" customHeight="1">
      <c r="A207" s="28" t="s">
        <v>288</v>
      </c>
      <c r="B207" s="37" t="s">
        <v>58</v>
      </c>
      <c r="C207" s="29" t="s">
        <v>398</v>
      </c>
      <c r="D207" s="29" t="s">
        <v>358</v>
      </c>
      <c r="E207" s="70" t="s">
        <v>129</v>
      </c>
      <c r="F207" s="22"/>
      <c r="G207" s="371">
        <f>G208</f>
        <v>0</v>
      </c>
    </row>
    <row r="208" spans="1:7" ht="28.5" customHeight="1">
      <c r="A208" s="28" t="s">
        <v>232</v>
      </c>
      <c r="B208" s="37" t="s">
        <v>58</v>
      </c>
      <c r="C208" s="29" t="s">
        <v>364</v>
      </c>
      <c r="D208" s="29" t="s">
        <v>358</v>
      </c>
      <c r="E208" s="70" t="s">
        <v>129</v>
      </c>
      <c r="F208" s="22" t="s">
        <v>233</v>
      </c>
      <c r="G208" s="371">
        <f>G209</f>
        <v>0</v>
      </c>
    </row>
    <row r="209" spans="1:7" ht="28.5" customHeight="1">
      <c r="A209" s="15" t="s">
        <v>234</v>
      </c>
      <c r="B209" s="37" t="s">
        <v>58</v>
      </c>
      <c r="C209" s="29" t="s">
        <v>364</v>
      </c>
      <c r="D209" s="29" t="s">
        <v>358</v>
      </c>
      <c r="E209" s="70" t="s">
        <v>129</v>
      </c>
      <c r="F209" s="22" t="s">
        <v>195</v>
      </c>
      <c r="G209" s="371">
        <f>'расх 21 г'!G309</f>
        <v>0</v>
      </c>
    </row>
    <row r="210" spans="1:7" ht="27" customHeight="1" hidden="1">
      <c r="A210" s="65" t="s">
        <v>453</v>
      </c>
      <c r="B210" s="37" t="s">
        <v>58</v>
      </c>
      <c r="C210" s="72" t="s">
        <v>364</v>
      </c>
      <c r="D210" s="72" t="s">
        <v>358</v>
      </c>
      <c r="E210" s="86" t="s">
        <v>129</v>
      </c>
      <c r="F210" s="72" t="s">
        <v>377</v>
      </c>
      <c r="G210" s="371"/>
    </row>
    <row r="211" spans="1:7" ht="39.75" customHeight="1">
      <c r="A211" s="28" t="s">
        <v>209</v>
      </c>
      <c r="B211" s="37" t="s">
        <v>58</v>
      </c>
      <c r="C211" s="29" t="s">
        <v>361</v>
      </c>
      <c r="D211" s="29" t="s">
        <v>362</v>
      </c>
      <c r="E211" s="70" t="s">
        <v>121</v>
      </c>
      <c r="F211" s="29"/>
      <c r="G211" s="371">
        <f>G212</f>
        <v>45</v>
      </c>
    </row>
    <row r="212" spans="1:7" ht="29.25" customHeight="1">
      <c r="A212" s="28" t="s">
        <v>232</v>
      </c>
      <c r="B212" s="37" t="s">
        <v>58</v>
      </c>
      <c r="C212" s="29" t="s">
        <v>361</v>
      </c>
      <c r="D212" s="29" t="s">
        <v>362</v>
      </c>
      <c r="E212" s="70" t="s">
        <v>121</v>
      </c>
      <c r="F212" s="29" t="s">
        <v>233</v>
      </c>
      <c r="G212" s="371">
        <f>G213</f>
        <v>45</v>
      </c>
    </row>
    <row r="213" spans="1:7" ht="29.25" customHeight="1">
      <c r="A213" s="15" t="s">
        <v>234</v>
      </c>
      <c r="B213" s="37" t="s">
        <v>58</v>
      </c>
      <c r="C213" s="29" t="s">
        <v>361</v>
      </c>
      <c r="D213" s="29" t="s">
        <v>362</v>
      </c>
      <c r="E213" s="70" t="s">
        <v>121</v>
      </c>
      <c r="F213" s="29" t="s">
        <v>195</v>
      </c>
      <c r="G213" s="371">
        <f>'расх 21 г'!G125</f>
        <v>45</v>
      </c>
    </row>
    <row r="214" spans="1:7" ht="29.25" customHeight="1" hidden="1">
      <c r="A214" s="65" t="s">
        <v>453</v>
      </c>
      <c r="B214" s="37" t="s">
        <v>58</v>
      </c>
      <c r="C214" s="72" t="s">
        <v>361</v>
      </c>
      <c r="D214" s="72" t="s">
        <v>362</v>
      </c>
      <c r="E214" s="86" t="s">
        <v>121</v>
      </c>
      <c r="F214" s="72" t="s">
        <v>377</v>
      </c>
      <c r="G214" s="371"/>
    </row>
    <row r="215" spans="1:7" ht="30.75" customHeight="1">
      <c r="A215" s="100" t="s">
        <v>277</v>
      </c>
      <c r="B215" s="37" t="s">
        <v>58</v>
      </c>
      <c r="C215" s="29" t="s">
        <v>401</v>
      </c>
      <c r="D215" s="29" t="s">
        <v>359</v>
      </c>
      <c r="E215" s="70" t="s">
        <v>278</v>
      </c>
      <c r="F215" s="29"/>
      <c r="G215" s="371">
        <f>G216</f>
        <v>275.07833</v>
      </c>
    </row>
    <row r="216" spans="1:7" ht="30.75" customHeight="1">
      <c r="A216" s="28" t="s">
        <v>232</v>
      </c>
      <c r="B216" s="37" t="s">
        <v>58</v>
      </c>
      <c r="C216" s="29" t="s">
        <v>401</v>
      </c>
      <c r="D216" s="29" t="s">
        <v>359</v>
      </c>
      <c r="E216" s="70" t="s">
        <v>278</v>
      </c>
      <c r="F216" s="29" t="s">
        <v>233</v>
      </c>
      <c r="G216" s="371">
        <f>G217</f>
        <v>275.07833</v>
      </c>
    </row>
    <row r="217" spans="1:7" ht="15" customHeight="1">
      <c r="A217" s="15" t="s">
        <v>234</v>
      </c>
      <c r="B217" s="37" t="s">
        <v>58</v>
      </c>
      <c r="C217" s="29" t="s">
        <v>401</v>
      </c>
      <c r="D217" s="29" t="s">
        <v>359</v>
      </c>
      <c r="E217" s="70" t="s">
        <v>278</v>
      </c>
      <c r="F217" s="29" t="s">
        <v>195</v>
      </c>
      <c r="G217" s="371">
        <f>'расх 21 г'!G323+'расх 21 г'!G328</f>
        <v>275.07833</v>
      </c>
    </row>
    <row r="218" spans="1:7" ht="28.5" customHeight="1" hidden="1">
      <c r="A218" s="65" t="s">
        <v>453</v>
      </c>
      <c r="B218" s="37" t="s">
        <v>58</v>
      </c>
      <c r="C218" s="72" t="s">
        <v>401</v>
      </c>
      <c r="D218" s="72" t="s">
        <v>359</v>
      </c>
      <c r="E218" s="86" t="s">
        <v>278</v>
      </c>
      <c r="F218" s="72" t="s">
        <v>377</v>
      </c>
      <c r="G218" s="371"/>
    </row>
    <row r="219" spans="1:7" ht="30" customHeight="1" hidden="1">
      <c r="A219" s="28"/>
      <c r="B219" s="84" t="s">
        <v>58</v>
      </c>
      <c r="C219" s="88"/>
      <c r="D219" s="88"/>
      <c r="E219" s="118" t="s">
        <v>247</v>
      </c>
      <c r="F219" s="29"/>
      <c r="G219" s="124">
        <f>G220</f>
        <v>0</v>
      </c>
    </row>
    <row r="220" spans="1:7" ht="29.25" customHeight="1" hidden="1">
      <c r="A220" s="28"/>
      <c r="B220" s="84" t="s">
        <v>58</v>
      </c>
      <c r="C220" s="88"/>
      <c r="D220" s="88"/>
      <c r="E220" s="118" t="s">
        <v>247</v>
      </c>
      <c r="F220" s="29" t="s">
        <v>377</v>
      </c>
      <c r="G220" s="124">
        <v>0</v>
      </c>
    </row>
    <row r="221" spans="1:7" ht="21" customHeight="1">
      <c r="A221" s="28" t="s">
        <v>370</v>
      </c>
      <c r="B221" s="37" t="s">
        <v>58</v>
      </c>
      <c r="C221" s="29" t="s">
        <v>363</v>
      </c>
      <c r="D221" s="29" t="s">
        <v>359</v>
      </c>
      <c r="E221" s="70" t="s">
        <v>326</v>
      </c>
      <c r="F221" s="29"/>
      <c r="G221" s="124">
        <f>G222</f>
        <v>0</v>
      </c>
    </row>
    <row r="222" spans="1:7" ht="16.5" customHeight="1">
      <c r="A222" s="28" t="s">
        <v>232</v>
      </c>
      <c r="B222" s="37" t="s">
        <v>58</v>
      </c>
      <c r="C222" s="29" t="s">
        <v>363</v>
      </c>
      <c r="D222" s="29" t="s">
        <v>359</v>
      </c>
      <c r="E222" s="70" t="s">
        <v>326</v>
      </c>
      <c r="F222" s="29" t="s">
        <v>233</v>
      </c>
      <c r="G222" s="124">
        <f>G223</f>
        <v>0</v>
      </c>
    </row>
    <row r="223" spans="1:7" ht="16.5" customHeight="1">
      <c r="A223" s="15" t="s">
        <v>234</v>
      </c>
      <c r="B223" s="37" t="s">
        <v>58</v>
      </c>
      <c r="C223" s="29" t="s">
        <v>363</v>
      </c>
      <c r="D223" s="29" t="s">
        <v>359</v>
      </c>
      <c r="E223" s="70" t="s">
        <v>326</v>
      </c>
      <c r="F223" s="29" t="s">
        <v>195</v>
      </c>
      <c r="G223" s="124">
        <f>'расх 21 г'!G202</f>
        <v>0</v>
      </c>
    </row>
    <row r="224" spans="1:7" ht="27.75" customHeight="1" hidden="1">
      <c r="A224" s="65" t="s">
        <v>453</v>
      </c>
      <c r="B224" s="37" t="s">
        <v>58</v>
      </c>
      <c r="C224" s="72" t="s">
        <v>363</v>
      </c>
      <c r="D224" s="72" t="s">
        <v>359</v>
      </c>
      <c r="E224" s="86" t="s">
        <v>326</v>
      </c>
      <c r="F224" s="72" t="s">
        <v>377</v>
      </c>
      <c r="G224" s="124"/>
    </row>
    <row r="225" spans="1:7" ht="29.25" customHeight="1" hidden="1">
      <c r="A225" s="87" t="s">
        <v>262</v>
      </c>
      <c r="B225" s="84" t="s">
        <v>58</v>
      </c>
      <c r="C225" s="88" t="s">
        <v>363</v>
      </c>
      <c r="D225" s="88" t="s">
        <v>359</v>
      </c>
      <c r="E225" s="70" t="s">
        <v>292</v>
      </c>
      <c r="F225" s="29"/>
      <c r="G225" s="124">
        <f>G226</f>
        <v>0</v>
      </c>
    </row>
    <row r="226" spans="1:7" ht="30.75" customHeight="1" hidden="1">
      <c r="A226" s="28" t="s">
        <v>263</v>
      </c>
      <c r="B226" s="84" t="s">
        <v>58</v>
      </c>
      <c r="C226" s="88" t="s">
        <v>363</v>
      </c>
      <c r="D226" s="88" t="s">
        <v>359</v>
      </c>
      <c r="E226" s="70" t="s">
        <v>440</v>
      </c>
      <c r="F226" s="29"/>
      <c r="G226" s="124">
        <f>G227</f>
        <v>0</v>
      </c>
    </row>
    <row r="227" spans="1:7" ht="16.5" customHeight="1" hidden="1">
      <c r="A227" s="28" t="s">
        <v>264</v>
      </c>
      <c r="B227" s="84" t="s">
        <v>58</v>
      </c>
      <c r="C227" s="88" t="s">
        <v>363</v>
      </c>
      <c r="D227" s="88" t="s">
        <v>359</v>
      </c>
      <c r="E227" s="70" t="s">
        <v>441</v>
      </c>
      <c r="F227" s="29"/>
      <c r="G227" s="124">
        <f>G228</f>
        <v>0</v>
      </c>
    </row>
    <row r="228" spans="1:7" ht="16.5" customHeight="1" hidden="1">
      <c r="A228" s="28" t="s">
        <v>453</v>
      </c>
      <c r="B228" s="84" t="s">
        <v>58</v>
      </c>
      <c r="C228" s="88" t="s">
        <v>363</v>
      </c>
      <c r="D228" s="88" t="s">
        <v>359</v>
      </c>
      <c r="E228" s="70" t="s">
        <v>441</v>
      </c>
      <c r="F228" s="29" t="s">
        <v>377</v>
      </c>
      <c r="G228" s="124"/>
    </row>
    <row r="229" spans="1:7" ht="27.75" customHeight="1" hidden="1">
      <c r="A229" s="28" t="s">
        <v>207</v>
      </c>
      <c r="B229" s="84" t="s">
        <v>58</v>
      </c>
      <c r="C229" s="88" t="s">
        <v>363</v>
      </c>
      <c r="D229" s="88" t="s">
        <v>359</v>
      </c>
      <c r="E229" s="70" t="s">
        <v>206</v>
      </c>
      <c r="F229" s="29"/>
      <c r="G229" s="124"/>
    </row>
    <row r="230" spans="1:7" ht="34.5" customHeight="1">
      <c r="A230" s="28" t="s">
        <v>151</v>
      </c>
      <c r="B230" s="37" t="s">
        <v>58</v>
      </c>
      <c r="C230" s="29" t="s">
        <v>411</v>
      </c>
      <c r="D230" s="29" t="s">
        <v>361</v>
      </c>
      <c r="E230" s="70" t="s">
        <v>137</v>
      </c>
      <c r="F230" s="29"/>
      <c r="G230" s="371">
        <f>G232</f>
        <v>277.5</v>
      </c>
    </row>
    <row r="231" spans="1:7" ht="17.25" customHeight="1">
      <c r="A231" s="28" t="s">
        <v>343</v>
      </c>
      <c r="B231" s="37" t="s">
        <v>155</v>
      </c>
      <c r="C231" s="24" t="s">
        <v>411</v>
      </c>
      <c r="D231" s="24" t="s">
        <v>361</v>
      </c>
      <c r="E231" s="27" t="s">
        <v>137</v>
      </c>
      <c r="F231" s="29" t="s">
        <v>344</v>
      </c>
      <c r="G231" s="371">
        <f>G232</f>
        <v>277.5</v>
      </c>
    </row>
    <row r="232" spans="1:7" ht="28.5" customHeight="1">
      <c r="A232" s="28" t="s">
        <v>533</v>
      </c>
      <c r="B232" s="37" t="s">
        <v>58</v>
      </c>
      <c r="C232" s="29" t="s">
        <v>411</v>
      </c>
      <c r="D232" s="29" t="s">
        <v>361</v>
      </c>
      <c r="E232" s="70" t="s">
        <v>137</v>
      </c>
      <c r="F232" s="29" t="s">
        <v>371</v>
      </c>
      <c r="G232" s="371">
        <f>'расх 21 г'!G339</f>
        <v>277.5</v>
      </c>
    </row>
    <row r="233" spans="1:7" ht="28.5" customHeight="1" hidden="1">
      <c r="A233" s="28" t="s">
        <v>33</v>
      </c>
      <c r="B233" s="37" t="s">
        <v>58</v>
      </c>
      <c r="C233" s="29" t="s">
        <v>411</v>
      </c>
      <c r="D233" s="29" t="s">
        <v>361</v>
      </c>
      <c r="E233" s="70" t="s">
        <v>138</v>
      </c>
      <c r="F233" s="29"/>
      <c r="G233" s="371">
        <f>G235</f>
        <v>0</v>
      </c>
    </row>
    <row r="234" spans="1:7" ht="17.25" customHeight="1" hidden="1">
      <c r="A234" s="28" t="s">
        <v>343</v>
      </c>
      <c r="B234" s="37"/>
      <c r="C234" s="29"/>
      <c r="D234" s="29"/>
      <c r="E234" s="70" t="s">
        <v>138</v>
      </c>
      <c r="F234" s="29" t="s">
        <v>344</v>
      </c>
      <c r="G234" s="371">
        <f>G235</f>
        <v>0</v>
      </c>
    </row>
    <row r="235" spans="1:7" ht="40.5" customHeight="1" hidden="1">
      <c r="A235" s="28" t="s">
        <v>533</v>
      </c>
      <c r="B235" s="37" t="s">
        <v>58</v>
      </c>
      <c r="C235" s="29" t="s">
        <v>411</v>
      </c>
      <c r="D235" s="29" t="s">
        <v>361</v>
      </c>
      <c r="E235" s="70" t="s">
        <v>138</v>
      </c>
      <c r="F235" s="29" t="s">
        <v>371</v>
      </c>
      <c r="G235" s="371">
        <f>'расх 21 г'!G342</f>
        <v>0</v>
      </c>
    </row>
    <row r="236" spans="1:7" ht="29.25" customHeight="1">
      <c r="A236" s="28" t="s">
        <v>152</v>
      </c>
      <c r="B236" s="37" t="s">
        <v>58</v>
      </c>
      <c r="C236" s="29" t="s">
        <v>411</v>
      </c>
      <c r="D236" s="29" t="s">
        <v>361</v>
      </c>
      <c r="E236" s="70" t="s">
        <v>139</v>
      </c>
      <c r="F236" s="29"/>
      <c r="G236" s="371">
        <f>G238</f>
        <v>43.7</v>
      </c>
    </row>
    <row r="237" spans="1:7" ht="21.75" customHeight="1">
      <c r="A237" s="28" t="s">
        <v>343</v>
      </c>
      <c r="B237" s="37"/>
      <c r="C237" s="29"/>
      <c r="D237" s="29"/>
      <c r="E237" s="70" t="s">
        <v>139</v>
      </c>
      <c r="F237" s="29" t="s">
        <v>344</v>
      </c>
      <c r="G237" s="371">
        <f>G238</f>
        <v>43.7</v>
      </c>
    </row>
    <row r="238" spans="1:7" ht="20.25" customHeight="1">
      <c r="A238" s="28" t="s">
        <v>533</v>
      </c>
      <c r="B238" s="37" t="s">
        <v>58</v>
      </c>
      <c r="C238" s="29" t="s">
        <v>411</v>
      </c>
      <c r="D238" s="29" t="s">
        <v>361</v>
      </c>
      <c r="E238" s="70" t="s">
        <v>139</v>
      </c>
      <c r="F238" s="29" t="s">
        <v>371</v>
      </c>
      <c r="G238" s="371">
        <f>'расх 21 г'!G345</f>
        <v>43.7</v>
      </c>
    </row>
    <row r="239" spans="1:7" ht="14.25" customHeight="1" hidden="1">
      <c r="A239" s="28" t="s">
        <v>64</v>
      </c>
      <c r="B239" s="84" t="s">
        <v>58</v>
      </c>
      <c r="C239" s="88" t="s">
        <v>363</v>
      </c>
      <c r="D239" s="88" t="s">
        <v>361</v>
      </c>
      <c r="E239" s="70" t="s">
        <v>65</v>
      </c>
      <c r="F239" s="29"/>
      <c r="G239" s="124">
        <f>G240</f>
        <v>0</v>
      </c>
    </row>
    <row r="240" spans="1:7" ht="27" customHeight="1" hidden="1">
      <c r="A240" s="28" t="s">
        <v>66</v>
      </c>
      <c r="B240" s="84" t="s">
        <v>58</v>
      </c>
      <c r="C240" s="88" t="s">
        <v>363</v>
      </c>
      <c r="D240" s="88" t="s">
        <v>361</v>
      </c>
      <c r="E240" s="70" t="s">
        <v>67</v>
      </c>
      <c r="F240" s="29"/>
      <c r="G240" s="124">
        <f>G241</f>
        <v>0</v>
      </c>
    </row>
    <row r="241" spans="1:7" ht="27" customHeight="1" hidden="1">
      <c r="A241" s="28" t="s">
        <v>68</v>
      </c>
      <c r="B241" s="84" t="s">
        <v>58</v>
      </c>
      <c r="C241" s="88" t="s">
        <v>363</v>
      </c>
      <c r="D241" s="88" t="s">
        <v>361</v>
      </c>
      <c r="E241" s="70" t="s">
        <v>69</v>
      </c>
      <c r="F241" s="29"/>
      <c r="G241" s="124">
        <f>G242</f>
        <v>0</v>
      </c>
    </row>
    <row r="242" spans="1:7" ht="27" customHeight="1" hidden="1">
      <c r="A242" s="28" t="s">
        <v>453</v>
      </c>
      <c r="B242" s="84" t="s">
        <v>58</v>
      </c>
      <c r="C242" s="88" t="s">
        <v>363</v>
      </c>
      <c r="D242" s="88" t="s">
        <v>361</v>
      </c>
      <c r="E242" s="70" t="s">
        <v>69</v>
      </c>
      <c r="F242" s="40" t="s">
        <v>377</v>
      </c>
      <c r="G242" s="124">
        <v>0</v>
      </c>
    </row>
    <row r="243" spans="1:7" ht="52.5" customHeight="1">
      <c r="A243" s="404" t="s">
        <v>653</v>
      </c>
      <c r="B243" s="84"/>
      <c r="C243" s="88"/>
      <c r="D243" s="88"/>
      <c r="E243" s="70" t="s">
        <v>651</v>
      </c>
      <c r="F243" s="40"/>
      <c r="G243" s="124">
        <f>G244</f>
        <v>0</v>
      </c>
    </row>
    <row r="244" spans="1:7" ht="20.25" customHeight="1">
      <c r="A244" s="28" t="s">
        <v>343</v>
      </c>
      <c r="B244" s="84"/>
      <c r="C244" s="88"/>
      <c r="D244" s="88"/>
      <c r="E244" s="70" t="s">
        <v>651</v>
      </c>
      <c r="F244" s="40" t="s">
        <v>344</v>
      </c>
      <c r="G244" s="124">
        <f>G245</f>
        <v>0</v>
      </c>
    </row>
    <row r="245" spans="1:7" ht="20.25" customHeight="1">
      <c r="A245" s="28" t="s">
        <v>533</v>
      </c>
      <c r="B245" s="84"/>
      <c r="C245" s="88"/>
      <c r="D245" s="88"/>
      <c r="E245" s="70" t="s">
        <v>651</v>
      </c>
      <c r="F245" s="40" t="s">
        <v>371</v>
      </c>
      <c r="G245" s="124">
        <f>'расх 21 г'!G348</f>
        <v>0</v>
      </c>
    </row>
    <row r="246" spans="1:7" ht="57.75" customHeight="1">
      <c r="A246" s="406" t="s">
        <v>656</v>
      </c>
      <c r="B246" s="84"/>
      <c r="C246" s="88"/>
      <c r="D246" s="88"/>
      <c r="E246" s="70" t="s">
        <v>652</v>
      </c>
      <c r="F246" s="40"/>
      <c r="G246" s="124">
        <f>G247</f>
        <v>0</v>
      </c>
    </row>
    <row r="247" spans="1:7" ht="16.5" customHeight="1">
      <c r="A247" s="28" t="s">
        <v>343</v>
      </c>
      <c r="B247" s="84"/>
      <c r="C247" s="88"/>
      <c r="D247" s="88"/>
      <c r="E247" s="70" t="s">
        <v>652</v>
      </c>
      <c r="F247" s="40" t="s">
        <v>344</v>
      </c>
      <c r="G247" s="124">
        <f>G248</f>
        <v>0</v>
      </c>
    </row>
    <row r="248" spans="1:7" ht="20.25" customHeight="1">
      <c r="A248" s="28" t="s">
        <v>533</v>
      </c>
      <c r="B248" s="84"/>
      <c r="C248" s="88"/>
      <c r="D248" s="88"/>
      <c r="E248" s="70" t="s">
        <v>652</v>
      </c>
      <c r="F248" s="40" t="s">
        <v>371</v>
      </c>
      <c r="G248" s="124">
        <f>'расх 21 г'!G351</f>
        <v>0</v>
      </c>
    </row>
    <row r="249" spans="1:7" ht="114" customHeight="1">
      <c r="A249" s="405" t="s">
        <v>654</v>
      </c>
      <c r="B249" s="84"/>
      <c r="C249" s="88"/>
      <c r="D249" s="88"/>
      <c r="E249" s="70" t="s">
        <v>655</v>
      </c>
      <c r="F249" s="40"/>
      <c r="G249" s="124">
        <f>G250</f>
        <v>0</v>
      </c>
    </row>
    <row r="250" spans="1:7" ht="20.25" customHeight="1">
      <c r="A250" s="28" t="s">
        <v>343</v>
      </c>
      <c r="B250" s="84"/>
      <c r="C250" s="88"/>
      <c r="D250" s="88"/>
      <c r="E250" s="70" t="s">
        <v>655</v>
      </c>
      <c r="F250" s="40" t="s">
        <v>344</v>
      </c>
      <c r="G250" s="124">
        <f>G251</f>
        <v>0</v>
      </c>
    </row>
    <row r="251" spans="1:7" ht="20.25" customHeight="1">
      <c r="A251" s="28" t="s">
        <v>533</v>
      </c>
      <c r="B251" s="84"/>
      <c r="C251" s="88"/>
      <c r="D251" s="88"/>
      <c r="E251" s="70" t="s">
        <v>655</v>
      </c>
      <c r="F251" s="40" t="s">
        <v>371</v>
      </c>
      <c r="G251" s="124">
        <f>'расх 21 г'!G356</f>
        <v>0</v>
      </c>
    </row>
    <row r="252" spans="1:7" ht="15" customHeight="1">
      <c r="A252" s="14" t="s">
        <v>284</v>
      </c>
      <c r="B252" s="37" t="s">
        <v>58</v>
      </c>
      <c r="C252" s="29" t="s">
        <v>363</v>
      </c>
      <c r="D252" s="29" t="s">
        <v>361</v>
      </c>
      <c r="E252" s="70" t="s">
        <v>124</v>
      </c>
      <c r="F252" s="22"/>
      <c r="G252" s="371">
        <f>G253</f>
        <v>454.856</v>
      </c>
    </row>
    <row r="253" spans="1:7" ht="26.25" customHeight="1">
      <c r="A253" s="28" t="s">
        <v>232</v>
      </c>
      <c r="B253" s="37" t="s">
        <v>58</v>
      </c>
      <c r="C253" s="29" t="s">
        <v>363</v>
      </c>
      <c r="D253" s="29" t="s">
        <v>361</v>
      </c>
      <c r="E253" s="70" t="s">
        <v>124</v>
      </c>
      <c r="F253" s="22" t="s">
        <v>233</v>
      </c>
      <c r="G253" s="371">
        <f>G254</f>
        <v>454.856</v>
      </c>
    </row>
    <row r="254" spans="1:7" ht="26.25" customHeight="1">
      <c r="A254" s="15" t="s">
        <v>234</v>
      </c>
      <c r="B254" s="37" t="s">
        <v>58</v>
      </c>
      <c r="C254" s="29" t="s">
        <v>363</v>
      </c>
      <c r="D254" s="29" t="s">
        <v>361</v>
      </c>
      <c r="E254" s="70" t="s">
        <v>124</v>
      </c>
      <c r="F254" s="22" t="s">
        <v>195</v>
      </c>
      <c r="G254" s="371">
        <f>'расх 21 г'!G233</f>
        <v>454.856</v>
      </c>
    </row>
    <row r="255" spans="1:7" ht="27" customHeight="1" hidden="1">
      <c r="A255" s="65" t="s">
        <v>453</v>
      </c>
      <c r="B255" s="37" t="s">
        <v>58</v>
      </c>
      <c r="C255" s="72" t="s">
        <v>363</v>
      </c>
      <c r="D255" s="72" t="s">
        <v>361</v>
      </c>
      <c r="E255" s="86" t="s">
        <v>124</v>
      </c>
      <c r="F255" s="67" t="s">
        <v>377</v>
      </c>
      <c r="G255" s="371"/>
    </row>
    <row r="256" spans="1:7" ht="15.75" customHeight="1">
      <c r="A256" s="99" t="s">
        <v>285</v>
      </c>
      <c r="B256" s="37" t="s">
        <v>58</v>
      </c>
      <c r="C256" s="29" t="s">
        <v>363</v>
      </c>
      <c r="D256" s="29" t="s">
        <v>361</v>
      </c>
      <c r="E256" s="70" t="s">
        <v>125</v>
      </c>
      <c r="F256" s="22"/>
      <c r="G256" s="371">
        <f>G257</f>
        <v>0</v>
      </c>
    </row>
    <row r="257" spans="1:7" ht="28.5" customHeight="1">
      <c r="A257" s="28" t="s">
        <v>232</v>
      </c>
      <c r="B257" s="37" t="s">
        <v>58</v>
      </c>
      <c r="C257" s="29" t="s">
        <v>363</v>
      </c>
      <c r="D257" s="29" t="s">
        <v>361</v>
      </c>
      <c r="E257" s="70" t="s">
        <v>125</v>
      </c>
      <c r="F257" s="22" t="s">
        <v>233</v>
      </c>
      <c r="G257" s="371">
        <f>G258</f>
        <v>0</v>
      </c>
    </row>
    <row r="258" spans="1:7" ht="27" customHeight="1">
      <c r="A258" s="15" t="s">
        <v>234</v>
      </c>
      <c r="B258" s="37" t="s">
        <v>58</v>
      </c>
      <c r="C258" s="29" t="s">
        <v>363</v>
      </c>
      <c r="D258" s="29" t="s">
        <v>361</v>
      </c>
      <c r="E258" s="70" t="s">
        <v>125</v>
      </c>
      <c r="F258" s="22" t="s">
        <v>195</v>
      </c>
      <c r="G258" s="371">
        <f>'расх 21 г'!G238</f>
        <v>0</v>
      </c>
    </row>
    <row r="259" spans="1:7" ht="26.25" customHeight="1" hidden="1">
      <c r="A259" s="65" t="s">
        <v>453</v>
      </c>
      <c r="B259" s="37" t="s">
        <v>58</v>
      </c>
      <c r="C259" s="72" t="s">
        <v>363</v>
      </c>
      <c r="D259" s="72" t="s">
        <v>361</v>
      </c>
      <c r="E259" s="86" t="s">
        <v>125</v>
      </c>
      <c r="F259" s="67" t="s">
        <v>377</v>
      </c>
      <c r="G259" s="335"/>
    </row>
    <row r="260" spans="1:7" ht="15" customHeight="1" hidden="1">
      <c r="A260" s="14" t="s">
        <v>286</v>
      </c>
      <c r="B260" s="37" t="s">
        <v>58</v>
      </c>
      <c r="C260" s="29" t="s">
        <v>363</v>
      </c>
      <c r="D260" s="29" t="s">
        <v>361</v>
      </c>
      <c r="E260" s="70" t="s">
        <v>126</v>
      </c>
      <c r="F260" s="22"/>
      <c r="G260" s="371">
        <f>G261</f>
        <v>0</v>
      </c>
    </row>
    <row r="261" spans="1:7" ht="28.5" customHeight="1" hidden="1">
      <c r="A261" s="28" t="s">
        <v>232</v>
      </c>
      <c r="B261" s="37" t="s">
        <v>58</v>
      </c>
      <c r="C261" s="29" t="s">
        <v>363</v>
      </c>
      <c r="D261" s="29" t="s">
        <v>361</v>
      </c>
      <c r="E261" s="70" t="s">
        <v>126</v>
      </c>
      <c r="F261" s="22" t="s">
        <v>233</v>
      </c>
      <c r="G261" s="371">
        <f>G262</f>
        <v>0</v>
      </c>
    </row>
    <row r="262" spans="1:7" ht="30" customHeight="1" hidden="1">
      <c r="A262" s="15" t="s">
        <v>234</v>
      </c>
      <c r="B262" s="37" t="s">
        <v>58</v>
      </c>
      <c r="C262" s="29" t="s">
        <v>363</v>
      </c>
      <c r="D262" s="29" t="s">
        <v>361</v>
      </c>
      <c r="E262" s="70" t="s">
        <v>126</v>
      </c>
      <c r="F262" s="22" t="s">
        <v>195</v>
      </c>
      <c r="G262" s="371"/>
    </row>
    <row r="263" spans="1:7" ht="27" customHeight="1" hidden="1">
      <c r="A263" s="65" t="s">
        <v>453</v>
      </c>
      <c r="B263" s="37" t="s">
        <v>58</v>
      </c>
      <c r="C263" s="72" t="s">
        <v>363</v>
      </c>
      <c r="D263" s="72" t="s">
        <v>361</v>
      </c>
      <c r="E263" s="86" t="s">
        <v>126</v>
      </c>
      <c r="F263" s="67" t="s">
        <v>377</v>
      </c>
      <c r="G263" s="371"/>
    </row>
    <row r="264" spans="1:7" ht="27.75" customHeight="1" hidden="1">
      <c r="A264" s="28" t="s">
        <v>393</v>
      </c>
      <c r="B264" s="37" t="s">
        <v>58</v>
      </c>
      <c r="C264" s="29" t="s">
        <v>363</v>
      </c>
      <c r="D264" s="29" t="s">
        <v>361</v>
      </c>
      <c r="E264" s="70" t="s">
        <v>127</v>
      </c>
      <c r="F264" s="22"/>
      <c r="G264" s="371">
        <f>G265</f>
        <v>0</v>
      </c>
    </row>
    <row r="265" spans="1:7" ht="27.75" customHeight="1">
      <c r="A265" s="28" t="s">
        <v>232</v>
      </c>
      <c r="B265" s="37" t="s">
        <v>58</v>
      </c>
      <c r="C265" s="29" t="s">
        <v>363</v>
      </c>
      <c r="D265" s="29" t="s">
        <v>361</v>
      </c>
      <c r="E265" s="70" t="s">
        <v>127</v>
      </c>
      <c r="F265" s="22" t="s">
        <v>233</v>
      </c>
      <c r="G265" s="371">
        <f>G266</f>
        <v>0</v>
      </c>
    </row>
    <row r="266" spans="1:7" ht="27.75" customHeight="1">
      <c r="A266" s="15" t="s">
        <v>234</v>
      </c>
      <c r="B266" s="37" t="s">
        <v>58</v>
      </c>
      <c r="C266" s="29" t="s">
        <v>363</v>
      </c>
      <c r="D266" s="29" t="s">
        <v>361</v>
      </c>
      <c r="E266" s="70" t="s">
        <v>127</v>
      </c>
      <c r="F266" s="22" t="s">
        <v>195</v>
      </c>
      <c r="G266" s="371">
        <f>'расх 21 г'!G246</f>
        <v>0</v>
      </c>
    </row>
    <row r="267" spans="1:7" ht="27" customHeight="1" hidden="1">
      <c r="A267" s="65" t="s">
        <v>453</v>
      </c>
      <c r="B267" s="37" t="s">
        <v>58</v>
      </c>
      <c r="C267" s="72" t="s">
        <v>363</v>
      </c>
      <c r="D267" s="72" t="s">
        <v>361</v>
      </c>
      <c r="E267" s="86" t="s">
        <v>127</v>
      </c>
      <c r="F267" s="67" t="s">
        <v>377</v>
      </c>
      <c r="G267" s="371"/>
    </row>
    <row r="268" spans="1:7" s="4" customFormat="1" ht="28.5" customHeight="1">
      <c r="A268" s="28" t="s">
        <v>287</v>
      </c>
      <c r="B268" s="37" t="s">
        <v>58</v>
      </c>
      <c r="C268" s="29" t="s">
        <v>363</v>
      </c>
      <c r="D268" s="29" t="s">
        <v>361</v>
      </c>
      <c r="E268" s="70" t="s">
        <v>128</v>
      </c>
      <c r="F268" s="22"/>
      <c r="G268" s="371">
        <f>G269</f>
        <v>80</v>
      </c>
    </row>
    <row r="269" spans="1:7" s="4" customFormat="1" ht="28.5" customHeight="1">
      <c r="A269" s="28" t="s">
        <v>232</v>
      </c>
      <c r="B269" s="37" t="s">
        <v>58</v>
      </c>
      <c r="C269" s="29" t="s">
        <v>363</v>
      </c>
      <c r="D269" s="29" t="s">
        <v>361</v>
      </c>
      <c r="E269" s="70" t="s">
        <v>128</v>
      </c>
      <c r="F269" s="22" t="s">
        <v>233</v>
      </c>
      <c r="G269" s="371">
        <f>G270</f>
        <v>80</v>
      </c>
    </row>
    <row r="270" spans="1:7" s="4" customFormat="1" ht="28.5" customHeight="1">
      <c r="A270" s="15" t="s">
        <v>234</v>
      </c>
      <c r="B270" s="37" t="s">
        <v>58</v>
      </c>
      <c r="C270" s="29" t="s">
        <v>363</v>
      </c>
      <c r="D270" s="29" t="s">
        <v>361</v>
      </c>
      <c r="E270" s="70" t="s">
        <v>128</v>
      </c>
      <c r="F270" s="22" t="s">
        <v>195</v>
      </c>
      <c r="G270" s="371">
        <f>'расх 21 г'!G250</f>
        <v>80</v>
      </c>
    </row>
    <row r="271" spans="1:7" s="4" customFormat="1" ht="42" customHeight="1">
      <c r="A271" s="28" t="s">
        <v>678</v>
      </c>
      <c r="B271" s="37"/>
      <c r="C271" s="29"/>
      <c r="D271" s="29"/>
      <c r="E271" s="107" t="s">
        <v>679</v>
      </c>
      <c r="F271" s="22"/>
      <c r="G271" s="371">
        <f>G272</f>
        <v>0</v>
      </c>
    </row>
    <row r="272" spans="1:7" s="4" customFormat="1" ht="28.5" customHeight="1">
      <c r="A272" s="28" t="s">
        <v>232</v>
      </c>
      <c r="B272" s="37"/>
      <c r="C272" s="29"/>
      <c r="D272" s="29"/>
      <c r="E272" s="117" t="s">
        <v>679</v>
      </c>
      <c r="F272" s="22" t="s">
        <v>233</v>
      </c>
      <c r="G272" s="371">
        <f>G273</f>
        <v>0</v>
      </c>
    </row>
    <row r="273" spans="1:7" s="4" customFormat="1" ht="28.5" customHeight="1">
      <c r="A273" s="15" t="s">
        <v>234</v>
      </c>
      <c r="B273" s="37"/>
      <c r="C273" s="29"/>
      <c r="D273" s="29"/>
      <c r="E273" s="117" t="s">
        <v>679</v>
      </c>
      <c r="F273" s="22" t="s">
        <v>195</v>
      </c>
      <c r="G273" s="371">
        <f>'расх 21 г'!G127</f>
        <v>0</v>
      </c>
    </row>
    <row r="274" spans="1:7" s="4" customFormat="1" ht="39" customHeight="1">
      <c r="A274" s="28" t="s">
        <v>646</v>
      </c>
      <c r="B274" s="37"/>
      <c r="C274" s="29"/>
      <c r="D274" s="29"/>
      <c r="E274" s="107" t="s">
        <v>647</v>
      </c>
      <c r="F274" s="22"/>
      <c r="G274" s="371">
        <f>G275</f>
        <v>0</v>
      </c>
    </row>
    <row r="275" spans="1:7" s="4" customFormat="1" ht="28.5" customHeight="1">
      <c r="A275" s="28" t="s">
        <v>232</v>
      </c>
      <c r="B275" s="37"/>
      <c r="C275" s="29"/>
      <c r="D275" s="29"/>
      <c r="E275" s="140" t="s">
        <v>647</v>
      </c>
      <c r="F275" s="22" t="s">
        <v>233</v>
      </c>
      <c r="G275" s="371">
        <f>G276</f>
        <v>0</v>
      </c>
    </row>
    <row r="276" spans="1:7" s="4" customFormat="1" ht="28.5" customHeight="1">
      <c r="A276" s="15" t="s">
        <v>234</v>
      </c>
      <c r="B276" s="37"/>
      <c r="C276" s="29"/>
      <c r="D276" s="29"/>
      <c r="E276" s="140" t="s">
        <v>647</v>
      </c>
      <c r="F276" s="22" t="s">
        <v>195</v>
      </c>
      <c r="G276" s="371">
        <f>'расх 21 г'!G130</f>
        <v>0</v>
      </c>
    </row>
    <row r="277" spans="1:7" s="4" customFormat="1" ht="27" customHeight="1" hidden="1">
      <c r="A277" s="65" t="s">
        <v>453</v>
      </c>
      <c r="B277" s="37" t="s">
        <v>58</v>
      </c>
      <c r="C277" s="72" t="s">
        <v>363</v>
      </c>
      <c r="D277" s="72" t="s">
        <v>361</v>
      </c>
      <c r="E277" s="86" t="s">
        <v>128</v>
      </c>
      <c r="F277" s="67" t="s">
        <v>377</v>
      </c>
      <c r="G277" s="371"/>
    </row>
    <row r="278" spans="1:7" ht="27" customHeight="1">
      <c r="A278" s="46" t="s">
        <v>208</v>
      </c>
      <c r="B278" s="37" t="s">
        <v>58</v>
      </c>
      <c r="C278" s="22" t="s">
        <v>358</v>
      </c>
      <c r="D278" s="22" t="s">
        <v>369</v>
      </c>
      <c r="E278" s="47" t="s">
        <v>119</v>
      </c>
      <c r="F278" s="29"/>
      <c r="G278" s="124">
        <f>G279</f>
        <v>40</v>
      </c>
    </row>
    <row r="279" spans="1:7" ht="28.5" customHeight="1">
      <c r="A279" s="28" t="s">
        <v>232</v>
      </c>
      <c r="B279" s="37" t="s">
        <v>58</v>
      </c>
      <c r="C279" s="22" t="s">
        <v>358</v>
      </c>
      <c r="D279" s="22" t="s">
        <v>369</v>
      </c>
      <c r="E279" s="70" t="s">
        <v>119</v>
      </c>
      <c r="F279" s="29" t="s">
        <v>233</v>
      </c>
      <c r="G279" s="124">
        <f>G280</f>
        <v>40</v>
      </c>
    </row>
    <row r="280" spans="1:7" ht="29.25" customHeight="1">
      <c r="A280" s="15" t="s">
        <v>234</v>
      </c>
      <c r="B280" s="37" t="s">
        <v>58</v>
      </c>
      <c r="C280" s="22" t="s">
        <v>358</v>
      </c>
      <c r="D280" s="22" t="s">
        <v>369</v>
      </c>
      <c r="E280" s="70" t="s">
        <v>119</v>
      </c>
      <c r="F280" s="29" t="s">
        <v>195</v>
      </c>
      <c r="G280" s="124">
        <f>'расх 21 г'!G80</f>
        <v>40</v>
      </c>
    </row>
    <row r="281" spans="1:7" ht="30" customHeight="1" hidden="1">
      <c r="A281" s="352" t="s">
        <v>453</v>
      </c>
      <c r="B281" s="37" t="s">
        <v>58</v>
      </c>
      <c r="C281" s="67" t="s">
        <v>358</v>
      </c>
      <c r="D281" s="67" t="s">
        <v>369</v>
      </c>
      <c r="E281" s="353" t="s">
        <v>119</v>
      </c>
      <c r="F281" s="354" t="s">
        <v>377</v>
      </c>
      <c r="G281" s="124"/>
    </row>
    <row r="282" spans="1:7" ht="30" customHeight="1">
      <c r="A282" s="46" t="s">
        <v>555</v>
      </c>
      <c r="B282" s="37"/>
      <c r="C282" s="67"/>
      <c r="D282" s="67"/>
      <c r="E282" s="355" t="s">
        <v>556</v>
      </c>
      <c r="F282" s="354"/>
      <c r="G282" s="124">
        <f>G283</f>
        <v>0</v>
      </c>
    </row>
    <row r="283" spans="1:7" ht="30" customHeight="1">
      <c r="A283" s="26" t="s">
        <v>557</v>
      </c>
      <c r="B283" s="37"/>
      <c r="C283" s="67"/>
      <c r="D283" s="67"/>
      <c r="E283" s="356" t="s">
        <v>556</v>
      </c>
      <c r="F283" s="354" t="s">
        <v>233</v>
      </c>
      <c r="G283" s="124">
        <f>G284</f>
        <v>0</v>
      </c>
    </row>
    <row r="284" spans="1:7" ht="30" customHeight="1" hidden="1">
      <c r="A284" s="352"/>
      <c r="B284" s="37"/>
      <c r="C284" s="67"/>
      <c r="D284" s="67"/>
      <c r="E284" s="356" t="s">
        <v>556</v>
      </c>
      <c r="F284" s="354" t="s">
        <v>195</v>
      </c>
      <c r="G284" s="124">
        <f>'расх 21 г'!G84</f>
        <v>0</v>
      </c>
    </row>
    <row r="285" spans="1:7" ht="30" customHeight="1">
      <c r="A285" s="46" t="s">
        <v>555</v>
      </c>
      <c r="B285" s="37"/>
      <c r="C285" s="67"/>
      <c r="D285" s="67"/>
      <c r="E285" s="355" t="s">
        <v>559</v>
      </c>
      <c r="F285" s="354"/>
      <c r="G285" s="124">
        <f>G286</f>
        <v>0</v>
      </c>
    </row>
    <row r="286" spans="1:7" ht="30" customHeight="1">
      <c r="A286" s="26" t="s">
        <v>558</v>
      </c>
      <c r="B286" s="37"/>
      <c r="C286" s="67"/>
      <c r="D286" s="67"/>
      <c r="E286" s="356" t="s">
        <v>559</v>
      </c>
      <c r="F286" s="354" t="s">
        <v>233</v>
      </c>
      <c r="G286" s="124">
        <f>G287</f>
        <v>0</v>
      </c>
    </row>
    <row r="287" spans="1:7" ht="30" customHeight="1" hidden="1">
      <c r="A287" s="352"/>
      <c r="B287" s="37"/>
      <c r="C287" s="67"/>
      <c r="D287" s="67"/>
      <c r="E287" s="356" t="s">
        <v>559</v>
      </c>
      <c r="F287" s="354" t="s">
        <v>195</v>
      </c>
      <c r="G287" s="124">
        <f>'расх 21 г'!G87</f>
        <v>0</v>
      </c>
    </row>
    <row r="288" spans="1:7" ht="19.5" customHeight="1">
      <c r="A288" s="46" t="s">
        <v>555</v>
      </c>
      <c r="B288" s="37"/>
      <c r="C288" s="67"/>
      <c r="D288" s="67"/>
      <c r="E288" s="355" t="s">
        <v>561</v>
      </c>
      <c r="F288" s="354"/>
      <c r="G288" s="124">
        <f>G289</f>
        <v>0</v>
      </c>
    </row>
    <row r="289" spans="1:7" ht="30" customHeight="1">
      <c r="A289" s="26" t="s">
        <v>560</v>
      </c>
      <c r="B289" s="37"/>
      <c r="C289" s="67"/>
      <c r="D289" s="67"/>
      <c r="E289" s="356" t="s">
        <v>561</v>
      </c>
      <c r="F289" s="354" t="s">
        <v>233</v>
      </c>
      <c r="G289" s="124">
        <f>G290</f>
        <v>0</v>
      </c>
    </row>
    <row r="290" spans="1:7" ht="30" customHeight="1">
      <c r="A290" s="15" t="s">
        <v>234</v>
      </c>
      <c r="B290" s="37"/>
      <c r="C290" s="67"/>
      <c r="D290" s="67"/>
      <c r="E290" s="356" t="s">
        <v>561</v>
      </c>
      <c r="F290" s="354" t="s">
        <v>195</v>
      </c>
      <c r="G290" s="124">
        <f>'расх 21 г'!G90</f>
        <v>0</v>
      </c>
    </row>
    <row r="291" spans="1:7" ht="21.75" customHeight="1">
      <c r="A291" s="46" t="s">
        <v>555</v>
      </c>
      <c r="B291" s="37"/>
      <c r="C291" s="67"/>
      <c r="D291" s="67"/>
      <c r="E291" s="355" t="s">
        <v>576</v>
      </c>
      <c r="F291" s="354"/>
      <c r="G291" s="124">
        <f>G292</f>
        <v>183.761</v>
      </c>
    </row>
    <row r="292" spans="1:7" ht="23.25" customHeight="1">
      <c r="A292" s="26" t="s">
        <v>577</v>
      </c>
      <c r="B292" s="37"/>
      <c r="C292" s="67"/>
      <c r="D292" s="67"/>
      <c r="E292" s="356" t="s">
        <v>576</v>
      </c>
      <c r="F292" s="354" t="s">
        <v>233</v>
      </c>
      <c r="G292" s="124">
        <f>G293</f>
        <v>183.761</v>
      </c>
    </row>
    <row r="293" spans="1:7" ht="29.25" customHeight="1">
      <c r="A293" s="15" t="s">
        <v>234</v>
      </c>
      <c r="B293" s="37"/>
      <c r="C293" s="67"/>
      <c r="D293" s="67"/>
      <c r="E293" s="356" t="s">
        <v>576</v>
      </c>
      <c r="F293" s="354" t="s">
        <v>195</v>
      </c>
      <c r="G293" s="124">
        <f>'расх 21 г'!G94</f>
        <v>183.761</v>
      </c>
    </row>
    <row r="294" spans="1:7" s="4" customFormat="1" ht="16.5" customHeight="1">
      <c r="A294" s="28" t="s">
        <v>153</v>
      </c>
      <c r="B294" s="37" t="s">
        <v>58</v>
      </c>
      <c r="C294" s="29" t="s">
        <v>363</v>
      </c>
      <c r="D294" s="29" t="s">
        <v>358</v>
      </c>
      <c r="E294" s="70" t="s">
        <v>123</v>
      </c>
      <c r="F294" s="29"/>
      <c r="G294" s="124">
        <f>G295</f>
        <v>0</v>
      </c>
    </row>
    <row r="295" spans="1:7" s="4" customFormat="1" ht="17.25" customHeight="1">
      <c r="A295" s="28" t="s">
        <v>232</v>
      </c>
      <c r="B295" s="37" t="s">
        <v>58</v>
      </c>
      <c r="C295" s="29" t="s">
        <v>363</v>
      </c>
      <c r="D295" s="29" t="s">
        <v>358</v>
      </c>
      <c r="E295" s="70" t="s">
        <v>123</v>
      </c>
      <c r="F295" s="29" t="s">
        <v>233</v>
      </c>
      <c r="G295" s="124">
        <f>G296</f>
        <v>0</v>
      </c>
    </row>
    <row r="296" spans="1:7" s="4" customFormat="1" ht="30" customHeight="1">
      <c r="A296" s="15" t="s">
        <v>234</v>
      </c>
      <c r="B296" s="37" t="s">
        <v>58</v>
      </c>
      <c r="C296" s="29" t="s">
        <v>363</v>
      </c>
      <c r="D296" s="29" t="s">
        <v>358</v>
      </c>
      <c r="E296" s="70" t="s">
        <v>123</v>
      </c>
      <c r="F296" s="29" t="s">
        <v>195</v>
      </c>
      <c r="G296" s="124">
        <f>'расх 21 г'!G178</f>
        <v>0</v>
      </c>
    </row>
    <row r="297" spans="1:7" s="4" customFormat="1" ht="15.75" customHeight="1" hidden="1">
      <c r="A297" s="65" t="s">
        <v>453</v>
      </c>
      <c r="B297" s="37" t="s">
        <v>58</v>
      </c>
      <c r="C297" s="72" t="s">
        <v>363</v>
      </c>
      <c r="D297" s="72" t="s">
        <v>358</v>
      </c>
      <c r="E297" s="86" t="s">
        <v>123</v>
      </c>
      <c r="F297" s="72" t="s">
        <v>377</v>
      </c>
      <c r="G297" s="124"/>
    </row>
    <row r="298" spans="1:7" s="4" customFormat="1" ht="15.75" customHeight="1">
      <c r="A298" s="28" t="s">
        <v>579</v>
      </c>
      <c r="B298" s="37"/>
      <c r="C298" s="72"/>
      <c r="D298" s="72"/>
      <c r="E298" s="117" t="s">
        <v>266</v>
      </c>
      <c r="F298" s="29"/>
      <c r="G298" s="124">
        <f>G299</f>
        <v>1471.85402</v>
      </c>
    </row>
    <row r="299" spans="1:7" s="4" customFormat="1" ht="15.75" customHeight="1">
      <c r="A299" s="28" t="s">
        <v>578</v>
      </c>
      <c r="B299" s="37"/>
      <c r="C299" s="72"/>
      <c r="D299" s="72"/>
      <c r="E299" s="117" t="s">
        <v>266</v>
      </c>
      <c r="F299" s="29" t="s">
        <v>235</v>
      </c>
      <c r="G299" s="124">
        <f>G300</f>
        <v>1471.85402</v>
      </c>
    </row>
    <row r="300" spans="1:7" s="4" customFormat="1" ht="15.75" customHeight="1">
      <c r="A300" s="28"/>
      <c r="B300" s="37"/>
      <c r="C300" s="72"/>
      <c r="D300" s="72"/>
      <c r="E300" s="117" t="s">
        <v>266</v>
      </c>
      <c r="F300" s="29" t="s">
        <v>237</v>
      </c>
      <c r="G300" s="124">
        <f>'расх 21 г'!G104</f>
        <v>1471.85402</v>
      </c>
    </row>
    <row r="301" spans="1:7" s="4" customFormat="1" ht="15.75" customHeight="1" hidden="1">
      <c r="A301" s="28"/>
      <c r="B301" s="37"/>
      <c r="C301" s="72"/>
      <c r="D301" s="72"/>
      <c r="E301" s="117"/>
      <c r="F301" s="29"/>
      <c r="G301" s="124"/>
    </row>
    <row r="302" spans="1:7" s="68" customFormat="1" ht="15.75" customHeight="1">
      <c r="A302" s="28" t="s">
        <v>242</v>
      </c>
      <c r="B302" s="37" t="s">
        <v>58</v>
      </c>
      <c r="C302" s="40" t="s">
        <v>358</v>
      </c>
      <c r="D302" s="40" t="s">
        <v>369</v>
      </c>
      <c r="E302" s="117" t="s">
        <v>243</v>
      </c>
      <c r="F302" s="29"/>
      <c r="G302" s="124">
        <f>G303</f>
        <v>0</v>
      </c>
    </row>
    <row r="303" spans="1:7" s="11" customFormat="1" ht="15" customHeight="1">
      <c r="A303" s="28" t="s">
        <v>45</v>
      </c>
      <c r="B303" s="37" t="s">
        <v>58</v>
      </c>
      <c r="C303" s="40" t="s">
        <v>358</v>
      </c>
      <c r="D303" s="40" t="s">
        <v>369</v>
      </c>
      <c r="E303" s="117" t="s">
        <v>243</v>
      </c>
      <c r="F303" s="29" t="s">
        <v>235</v>
      </c>
      <c r="G303" s="124">
        <f>G304</f>
        <v>0</v>
      </c>
    </row>
    <row r="304" spans="1:7" ht="15.75">
      <c r="A304" s="28" t="s">
        <v>239</v>
      </c>
      <c r="B304" s="37" t="s">
        <v>58</v>
      </c>
      <c r="C304" s="40" t="s">
        <v>358</v>
      </c>
      <c r="D304" s="40" t="s">
        <v>369</v>
      </c>
      <c r="E304" s="117" t="s">
        <v>243</v>
      </c>
      <c r="F304" s="29" t="s">
        <v>198</v>
      </c>
      <c r="G304" s="124">
        <f>'расх 21 г'!G100</f>
        <v>0</v>
      </c>
    </row>
    <row r="305" spans="1:7" ht="23.25" customHeight="1" hidden="1">
      <c r="A305" s="65" t="s">
        <v>70</v>
      </c>
      <c r="B305" s="37" t="s">
        <v>58</v>
      </c>
      <c r="C305" s="67" t="s">
        <v>358</v>
      </c>
      <c r="D305" s="67" t="s">
        <v>369</v>
      </c>
      <c r="E305" s="86"/>
      <c r="F305" s="72"/>
      <c r="G305" s="124">
        <f>G92+G99+G106</f>
        <v>22698.05933</v>
      </c>
    </row>
    <row r="306" spans="1:7" ht="16.5" customHeight="1">
      <c r="A306" s="28" t="s">
        <v>580</v>
      </c>
      <c r="B306" s="37"/>
      <c r="C306" s="40"/>
      <c r="D306" s="40"/>
      <c r="E306" s="117" t="s">
        <v>582</v>
      </c>
      <c r="F306" s="29"/>
      <c r="G306" s="124">
        <f>G307</f>
        <v>0</v>
      </c>
    </row>
    <row r="307" spans="1:7" ht="20.25" customHeight="1">
      <c r="A307" s="28" t="s">
        <v>581</v>
      </c>
      <c r="B307" s="37"/>
      <c r="C307" s="40"/>
      <c r="D307" s="40"/>
      <c r="E307" s="117" t="s">
        <v>582</v>
      </c>
      <c r="F307" s="29" t="s">
        <v>583</v>
      </c>
      <c r="G307" s="124">
        <f>G308</f>
        <v>0</v>
      </c>
    </row>
    <row r="308" spans="1:7" ht="15.75" customHeight="1">
      <c r="A308" s="28"/>
      <c r="B308" s="37"/>
      <c r="C308" s="40"/>
      <c r="D308" s="40"/>
      <c r="E308" s="117" t="s">
        <v>582</v>
      </c>
      <c r="F308" s="29" t="s">
        <v>584</v>
      </c>
      <c r="G308" s="124">
        <f>'расх 21 г'!G332</f>
        <v>0</v>
      </c>
    </row>
    <row r="309" spans="1:7" ht="15.75">
      <c r="A309" s="54" t="s">
        <v>70</v>
      </c>
      <c r="B309" s="36"/>
      <c r="C309" s="101"/>
      <c r="D309" s="101"/>
      <c r="E309" s="119"/>
      <c r="F309" s="34"/>
      <c r="G309" s="123">
        <f>G92+G99+G106</f>
        <v>22698.05933</v>
      </c>
    </row>
    <row r="310" spans="1:7" ht="15.75">
      <c r="A310" s="54" t="s">
        <v>71</v>
      </c>
      <c r="B310" s="102"/>
      <c r="C310" s="103"/>
      <c r="D310" s="103"/>
      <c r="E310" s="61"/>
      <c r="F310" s="34"/>
      <c r="G310" s="369">
        <f>G309+G91</f>
        <v>38671.80132</v>
      </c>
    </row>
    <row r="312" ht="15.75">
      <c r="G312" s="38"/>
    </row>
    <row r="313" ht="15.75">
      <c r="G313" s="38"/>
    </row>
    <row r="314" ht="15.75">
      <c r="G314" s="38"/>
    </row>
    <row r="316" ht="15.75">
      <c r="G316" s="38"/>
    </row>
    <row r="320" ht="15.75">
      <c r="G320" s="38"/>
    </row>
    <row r="386" spans="2:5" ht="15.75">
      <c r="B386" s="104"/>
      <c r="C386" s="105"/>
      <c r="D386" s="105"/>
      <c r="E386" s="2"/>
    </row>
    <row r="387" spans="2:5" ht="15.75">
      <c r="B387" s="104"/>
      <c r="C387" s="105"/>
      <c r="D387" s="105"/>
      <c r="E387" s="2"/>
    </row>
    <row r="388" spans="2:5" ht="15.7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4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1">
      <selection activeCell="E3" sqref="E3:H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69" t="s">
        <v>591</v>
      </c>
      <c r="F1" s="470"/>
      <c r="G1" s="470"/>
      <c r="H1" s="470"/>
    </row>
    <row r="2" spans="5:8" ht="15.75">
      <c r="E2" s="474" t="s">
        <v>366</v>
      </c>
      <c r="F2" s="432"/>
      <c r="G2" s="432"/>
      <c r="H2" s="432"/>
    </row>
    <row r="3" spans="5:8" ht="15.75">
      <c r="E3" s="469" t="s">
        <v>747</v>
      </c>
      <c r="F3" s="470"/>
      <c r="G3" s="470"/>
      <c r="H3" s="470"/>
    </row>
    <row r="5" spans="1:8" ht="15.75">
      <c r="A5" s="7"/>
      <c r="B5" s="128"/>
      <c r="C5" s="429" t="s">
        <v>591</v>
      </c>
      <c r="D5" s="429"/>
      <c r="E5" s="429"/>
      <c r="F5" s="429"/>
      <c r="G5" s="429"/>
      <c r="H5" s="4"/>
    </row>
    <row r="6" spans="1:8" ht="15.75">
      <c r="A6" s="7"/>
      <c r="B6" s="128"/>
      <c r="C6" s="429" t="s">
        <v>366</v>
      </c>
      <c r="D6" s="429"/>
      <c r="E6" s="429"/>
      <c r="F6" s="429"/>
      <c r="G6" s="429"/>
      <c r="H6" s="4"/>
    </row>
    <row r="7" spans="1:8" ht="15.75">
      <c r="A7" s="7"/>
      <c r="B7" s="128"/>
      <c r="C7" s="429" t="s">
        <v>711</v>
      </c>
      <c r="D7" s="429"/>
      <c r="E7" s="429"/>
      <c r="F7" s="429"/>
      <c r="G7" s="429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27" t="s">
        <v>701</v>
      </c>
      <c r="B9" s="427"/>
      <c r="C9" s="427"/>
      <c r="D9" s="427"/>
      <c r="E9" s="427"/>
      <c r="F9" s="427"/>
      <c r="G9" s="427"/>
      <c r="H9" s="427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г'!H171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г'!H191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604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604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г'!G136</f>
        <v>44.6</v>
      </c>
      <c r="H158" s="42">
        <f>'расх 21 г'!H136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г'!H334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г'!G342</f>
        <v>0</v>
      </c>
      <c r="H220" s="96">
        <f>'расх 21 г'!H337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г'!H340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48" t="s">
        <v>77</v>
      </c>
      <c r="B6" s="44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0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748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66.75" customHeight="1">
      <c r="A17" s="448" t="s">
        <v>689</v>
      </c>
      <c r="B17" s="448"/>
    </row>
    <row r="18" spans="1:2" ht="15.75" hidden="1">
      <c r="A18" s="306"/>
      <c r="B18" s="306"/>
    </row>
    <row r="19" spans="1:2" ht="15.75">
      <c r="A19" s="306"/>
      <c r="B19" s="306"/>
    </row>
    <row r="20" spans="1:2" ht="16.5" customHeight="1">
      <c r="A20" s="220" t="s">
        <v>530</v>
      </c>
      <c r="B20" s="220" t="s">
        <v>690</v>
      </c>
    </row>
    <row r="21" spans="1:2" ht="12.75">
      <c r="A21" s="220">
        <v>1</v>
      </c>
      <c r="B21" s="220">
        <v>2</v>
      </c>
    </row>
    <row r="22" spans="1:2" ht="15.75" customHeight="1" hidden="1">
      <c r="A22" s="28" t="s">
        <v>497</v>
      </c>
      <c r="B22" s="307"/>
    </row>
    <row r="23" spans="1:2" ht="168" customHeight="1">
      <c r="A23" s="143" t="s">
        <v>0</v>
      </c>
      <c r="B23" s="307">
        <f>192.5+85</f>
        <v>277.5</v>
      </c>
    </row>
    <row r="24" spans="1:2" ht="23.25" customHeight="1">
      <c r="A24" s="28" t="s">
        <v>413</v>
      </c>
      <c r="B24" s="307">
        <v>43.7</v>
      </c>
    </row>
    <row r="25" spans="1:2" ht="54" customHeight="1" hidden="1">
      <c r="A25" s="404" t="s">
        <v>653</v>
      </c>
      <c r="B25" s="307"/>
    </row>
    <row r="26" spans="1:2" ht="42.75" customHeight="1" hidden="1">
      <c r="A26" s="28" t="s">
        <v>650</v>
      </c>
      <c r="B26" s="307"/>
    </row>
    <row r="27" spans="1:2" ht="54" customHeight="1" hidden="1">
      <c r="A27" s="406" t="s">
        <v>656</v>
      </c>
      <c r="B27" s="307"/>
    </row>
    <row r="28" spans="1:2" ht="133.5" customHeight="1" hidden="1">
      <c r="A28" s="405" t="s">
        <v>654</v>
      </c>
      <c r="B28" s="307"/>
    </row>
    <row r="29" spans="1:2" ht="15.75">
      <c r="A29" s="308" t="s">
        <v>1</v>
      </c>
      <c r="B29" s="309">
        <f>B23+B24+B25+B27+B28</f>
        <v>321.2</v>
      </c>
    </row>
    <row r="30" spans="1:2" ht="15.75">
      <c r="A30" s="4"/>
      <c r="B30" s="4"/>
    </row>
  </sheetData>
  <sheetProtection/>
  <mergeCells count="1">
    <mergeCell ref="A17:B17"/>
  </mergeCells>
  <hyperlinks>
    <hyperlink ref="A28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3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1" t="s">
        <v>78</v>
      </c>
      <c r="F1" s="432"/>
    </row>
    <row r="2" spans="4:6" ht="15.75">
      <c r="D2" s="433" t="s">
        <v>723</v>
      </c>
      <c r="E2" s="434"/>
      <c r="F2" s="434"/>
    </row>
    <row r="3" spans="5:6" ht="15.75">
      <c r="E3" s="429" t="s">
        <v>750</v>
      </c>
      <c r="F3" s="440"/>
    </row>
    <row r="5" spans="1:6" ht="15.75">
      <c r="A5" s="217"/>
      <c r="B5" s="8"/>
      <c r="C5" s="152"/>
      <c r="D5" s="152"/>
      <c r="E5" s="121" t="s">
        <v>78</v>
      </c>
      <c r="F5" s="121"/>
    </row>
    <row r="6" spans="1:6" ht="15" customHeight="1">
      <c r="A6" s="217"/>
      <c r="B6" s="8"/>
      <c r="C6" s="152"/>
      <c r="D6" s="52"/>
      <c r="E6" s="447" t="s">
        <v>366</v>
      </c>
      <c r="F6" s="447"/>
    </row>
    <row r="7" spans="1:6" ht="15.75" customHeight="1">
      <c r="A7" s="217"/>
      <c r="B7" s="8"/>
      <c r="C7" s="52"/>
      <c r="D7" s="232"/>
      <c r="E7" s="429" t="s">
        <v>707</v>
      </c>
      <c r="F7" s="429"/>
    </row>
    <row r="8" spans="1:4" ht="15.75">
      <c r="A8" s="217"/>
      <c r="B8" s="8"/>
      <c r="C8" s="218"/>
      <c r="D8" s="218"/>
    </row>
    <row r="9" spans="1:6" ht="31.5" customHeight="1">
      <c r="A9" s="427" t="s">
        <v>693</v>
      </c>
      <c r="B9" s="427"/>
      <c r="C9" s="427"/>
      <c r="D9" s="427"/>
      <c r="E9" s="427"/>
      <c r="F9" s="427"/>
    </row>
    <row r="11" spans="1:6" s="221" customFormat="1" ht="32.25" customHeight="1">
      <c r="A11" s="428" t="s">
        <v>504</v>
      </c>
      <c r="B11" s="428"/>
      <c r="C11" s="435" t="s">
        <v>507</v>
      </c>
      <c r="D11" s="436"/>
      <c r="E11" s="445" t="s">
        <v>226</v>
      </c>
      <c r="F11" s="446"/>
    </row>
    <row r="12" spans="1:6" s="221" customFormat="1" ht="78.75" customHeight="1">
      <c r="A12" s="43" t="s">
        <v>508</v>
      </c>
      <c r="B12" s="43" t="s">
        <v>510</v>
      </c>
      <c r="C12" s="437"/>
      <c r="D12" s="438"/>
      <c r="E12" s="233">
        <v>2022</v>
      </c>
      <c r="F12" s="233">
        <v>2023</v>
      </c>
    </row>
    <row r="13" spans="1:6" s="223" customFormat="1" ht="15">
      <c r="A13" s="222" t="s">
        <v>511</v>
      </c>
      <c r="B13" s="40" t="s">
        <v>512</v>
      </c>
      <c r="C13" s="428">
        <v>3</v>
      </c>
      <c r="D13" s="428"/>
      <c r="E13" s="134">
        <v>4</v>
      </c>
      <c r="F13" s="134">
        <v>5</v>
      </c>
    </row>
    <row r="14" spans="1:6" s="226" customFormat="1" ht="30.75" customHeight="1">
      <c r="A14" s="224" t="s">
        <v>155</v>
      </c>
      <c r="B14" s="225" t="s">
        <v>513</v>
      </c>
      <c r="C14" s="425" t="s">
        <v>514</v>
      </c>
      <c r="D14" s="426"/>
      <c r="E14" s="336">
        <f>E17</f>
        <v>0</v>
      </c>
      <c r="F14" s="336">
        <f>F17</f>
        <v>0</v>
      </c>
    </row>
    <row r="15" spans="1:6" s="226" customFormat="1" ht="30.75" customHeight="1" hidden="1">
      <c r="A15" s="224" t="s">
        <v>155</v>
      </c>
      <c r="B15" s="225" t="s">
        <v>592</v>
      </c>
      <c r="C15" s="425" t="s">
        <v>593</v>
      </c>
      <c r="D15" s="430"/>
      <c r="E15" s="336"/>
      <c r="F15" s="336"/>
    </row>
    <row r="16" spans="1:6" s="226" customFormat="1" ht="30.75" customHeight="1" hidden="1">
      <c r="A16" s="224"/>
      <c r="B16" s="225"/>
      <c r="C16" s="425"/>
      <c r="D16" s="430"/>
      <c r="E16" s="336"/>
      <c r="F16" s="336"/>
    </row>
    <row r="17" spans="1:6" s="226" customFormat="1" ht="27.75" customHeight="1">
      <c r="A17" s="224" t="s">
        <v>155</v>
      </c>
      <c r="B17" s="225" t="s">
        <v>515</v>
      </c>
      <c r="C17" s="425" t="s">
        <v>516</v>
      </c>
      <c r="D17" s="426"/>
      <c r="E17" s="336">
        <f>E18+E22</f>
        <v>0</v>
      </c>
      <c r="F17" s="336">
        <f>F18+F22</f>
        <v>0</v>
      </c>
    </row>
    <row r="18" spans="1:6" s="229" customFormat="1" ht="18.75" customHeight="1">
      <c r="A18" s="227" t="s">
        <v>155</v>
      </c>
      <c r="B18" s="228" t="s">
        <v>517</v>
      </c>
      <c r="C18" s="443" t="s">
        <v>518</v>
      </c>
      <c r="D18" s="444"/>
      <c r="E18" s="365">
        <f aca="true" t="shared" si="0" ref="E18:F20">E19</f>
        <v>-34281.55</v>
      </c>
      <c r="F18" s="365">
        <f t="shared" si="0"/>
        <v>-36932.89</v>
      </c>
    </row>
    <row r="19" spans="1:6" s="221" customFormat="1" ht="24" customHeight="1">
      <c r="A19" s="230" t="s">
        <v>155</v>
      </c>
      <c r="B19" s="222" t="s">
        <v>519</v>
      </c>
      <c r="C19" s="441" t="s">
        <v>520</v>
      </c>
      <c r="D19" s="442"/>
      <c r="E19" s="335">
        <f t="shared" si="0"/>
        <v>-34281.55</v>
      </c>
      <c r="F19" s="335">
        <f t="shared" si="0"/>
        <v>-36932.89</v>
      </c>
    </row>
    <row r="20" spans="1:6" s="221" customFormat="1" ht="29.25" customHeight="1">
      <c r="A20" s="230" t="s">
        <v>155</v>
      </c>
      <c r="B20" s="222" t="s">
        <v>521</v>
      </c>
      <c r="C20" s="441" t="s">
        <v>522</v>
      </c>
      <c r="D20" s="442"/>
      <c r="E20" s="335">
        <f t="shared" si="0"/>
        <v>-34281.55</v>
      </c>
      <c r="F20" s="335">
        <f t="shared" si="0"/>
        <v>-36932.89</v>
      </c>
    </row>
    <row r="21" spans="1:6" s="221" customFormat="1" ht="30" customHeight="1">
      <c r="A21" s="230" t="s">
        <v>155</v>
      </c>
      <c r="B21" s="222" t="s">
        <v>345</v>
      </c>
      <c r="C21" s="441" t="s">
        <v>346</v>
      </c>
      <c r="D21" s="442"/>
      <c r="E21" s="335">
        <f>-'дох 2022-2023'!I119</f>
        <v>-34281.55</v>
      </c>
      <c r="F21" s="335">
        <f>-'дох 2022-2023'!J119</f>
        <v>-36932.89</v>
      </c>
    </row>
    <row r="22" spans="1:6" s="229" customFormat="1" ht="17.25" customHeight="1">
      <c r="A22" s="227" t="s">
        <v>155</v>
      </c>
      <c r="B22" s="228" t="s">
        <v>523</v>
      </c>
      <c r="C22" s="443" t="s">
        <v>524</v>
      </c>
      <c r="D22" s="444"/>
      <c r="E22" s="365">
        <f aca="true" t="shared" si="1" ref="E22:F24">E23</f>
        <v>34281.549999999996</v>
      </c>
      <c r="F22" s="365">
        <f t="shared" si="1"/>
        <v>36932.89</v>
      </c>
    </row>
    <row r="23" spans="1:6" s="221" customFormat="1" ht="25.5" customHeight="1">
      <c r="A23" s="230" t="s">
        <v>155</v>
      </c>
      <c r="B23" s="222" t="s">
        <v>525</v>
      </c>
      <c r="C23" s="441" t="s">
        <v>526</v>
      </c>
      <c r="D23" s="442"/>
      <c r="E23" s="335">
        <f t="shared" si="1"/>
        <v>34281.549999999996</v>
      </c>
      <c r="F23" s="335">
        <f t="shared" si="1"/>
        <v>36932.89</v>
      </c>
    </row>
    <row r="24" spans="1:6" s="221" customFormat="1" ht="29.25" customHeight="1">
      <c r="A24" s="230" t="s">
        <v>155</v>
      </c>
      <c r="B24" s="222" t="s">
        <v>527</v>
      </c>
      <c r="C24" s="441" t="s">
        <v>528</v>
      </c>
      <c r="D24" s="442"/>
      <c r="E24" s="335">
        <f t="shared" si="1"/>
        <v>34281.549999999996</v>
      </c>
      <c r="F24" s="335">
        <f t="shared" si="1"/>
        <v>36932.89</v>
      </c>
    </row>
    <row r="25" spans="1:6" s="221" customFormat="1" ht="31.5" customHeight="1">
      <c r="A25" s="230" t="s">
        <v>155</v>
      </c>
      <c r="B25" s="222" t="s">
        <v>347</v>
      </c>
      <c r="C25" s="441" t="s">
        <v>348</v>
      </c>
      <c r="D25" s="442"/>
      <c r="E25" s="335">
        <f>'расх 2022-2023'!G265+789.904+59.2625-11.675-4.16525</f>
        <v>34281.549999999996</v>
      </c>
      <c r="F25" s="335">
        <f>'расх 2022-2023'!H265+1652.6375+118.675+26.462</f>
        <v>36932.89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6" ht="15.75">
      <c r="A29" s="151"/>
      <c r="B29" s="151"/>
      <c r="E29" s="170"/>
      <c r="F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22">
    <mergeCell ref="E7:F7"/>
    <mergeCell ref="A9:F9"/>
    <mergeCell ref="C18:D18"/>
    <mergeCell ref="C23:D23"/>
    <mergeCell ref="E1:F1"/>
    <mergeCell ref="D2:F2"/>
    <mergeCell ref="E3:F3"/>
    <mergeCell ref="C24:D24"/>
    <mergeCell ref="E6:F6"/>
    <mergeCell ref="C13:D13"/>
    <mergeCell ref="C14:D14"/>
    <mergeCell ref="C17:D17"/>
    <mergeCell ref="A11:B11"/>
    <mergeCell ref="C11:D12"/>
    <mergeCell ref="E11:F11"/>
    <mergeCell ref="C15:D15"/>
    <mergeCell ref="C25:D25"/>
    <mergeCell ref="C19:D19"/>
    <mergeCell ref="C20:D20"/>
    <mergeCell ref="C21:D21"/>
    <mergeCell ref="C22:D22"/>
    <mergeCell ref="C16:D1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22">
      <selection activeCell="H49" sqref="H49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587</v>
      </c>
    </row>
    <row r="5" ht="15">
      <c r="C5" s="153" t="s">
        <v>529</v>
      </c>
    </row>
    <row r="6" ht="15">
      <c r="C6" s="153" t="s">
        <v>751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48" t="s">
        <v>692</v>
      </c>
      <c r="B12" s="448"/>
      <c r="C12" s="448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39" t="s">
        <v>504</v>
      </c>
      <c r="B15" s="439"/>
      <c r="C15" s="449" t="s">
        <v>17</v>
      </c>
    </row>
    <row r="16" spans="1:3" ht="38.25">
      <c r="A16" s="43" t="s">
        <v>15</v>
      </c>
      <c r="B16" s="43" t="s">
        <v>16</v>
      </c>
      <c r="C16" s="450"/>
    </row>
    <row r="17" spans="1:3" ht="28.5" customHeight="1">
      <c r="A17" s="451" t="s">
        <v>387</v>
      </c>
      <c r="B17" s="451"/>
      <c r="C17" s="451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737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18.75" customHeight="1" hidden="1">
      <c r="A58" s="131"/>
      <c r="B58" s="357"/>
      <c r="C58" s="243"/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717</v>
      </c>
      <c r="C66" s="243" t="s">
        <v>718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719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1" t="s">
        <v>724</v>
      </c>
      <c r="E1" s="432"/>
      <c r="F1" s="432"/>
    </row>
    <row r="2" spans="4:6" ht="12.75">
      <c r="D2" s="461" t="s">
        <v>529</v>
      </c>
      <c r="E2" s="432"/>
      <c r="F2" s="432"/>
    </row>
    <row r="3" spans="4:6" ht="12.75">
      <c r="D3" s="461" t="s">
        <v>745</v>
      </c>
      <c r="E3" s="432"/>
      <c r="F3" s="432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48" t="s">
        <v>691</v>
      </c>
      <c r="B10" s="448"/>
      <c r="C10" s="448"/>
      <c r="D10" s="448"/>
      <c r="E10" s="448"/>
      <c r="F10" s="448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28" t="s">
        <v>504</v>
      </c>
      <c r="B12" s="428"/>
      <c r="C12" s="439" t="s">
        <v>507</v>
      </c>
      <c r="D12" s="439"/>
      <c r="E12" s="439"/>
      <c r="F12" s="439"/>
    </row>
    <row r="13" spans="1:6" s="221" customFormat="1" ht="104.25" customHeight="1">
      <c r="A13" s="43" t="s">
        <v>508</v>
      </c>
      <c r="B13" s="43" t="s">
        <v>509</v>
      </c>
      <c r="C13" s="439"/>
      <c r="D13" s="439"/>
      <c r="E13" s="439"/>
      <c r="F13" s="439"/>
    </row>
    <row r="14" spans="1:6" s="221" customFormat="1" ht="15">
      <c r="A14" s="43">
        <v>1</v>
      </c>
      <c r="B14" s="43">
        <v>2</v>
      </c>
      <c r="C14" s="445">
        <v>3</v>
      </c>
      <c r="D14" s="454"/>
      <c r="E14" s="454"/>
      <c r="F14" s="446"/>
    </row>
    <row r="15" spans="1:13" ht="33" customHeight="1">
      <c r="A15" s="458" t="s">
        <v>154</v>
      </c>
      <c r="B15" s="459"/>
      <c r="C15" s="459"/>
      <c r="D15" s="459"/>
      <c r="E15" s="459"/>
      <c r="F15" s="460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5" t="s">
        <v>346</v>
      </c>
      <c r="D16" s="456"/>
      <c r="E16" s="456"/>
      <c r="F16" s="457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5" t="s">
        <v>348</v>
      </c>
      <c r="D17" s="456"/>
      <c r="E17" s="456"/>
      <c r="F17" s="457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3"/>
      <c r="D18" s="453"/>
      <c r="E18" s="453"/>
      <c r="F18" s="453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5"/>
      <c r="D19" s="456"/>
      <c r="E19" s="456"/>
      <c r="F19" s="457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2"/>
      <c r="D30" s="259"/>
      <c r="E30" s="259"/>
      <c r="F30" s="259"/>
    </row>
    <row r="31" spans="1:6" ht="15.75">
      <c r="A31" s="4"/>
      <c r="B31" s="258"/>
      <c r="C31" s="45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588</v>
      </c>
    </row>
    <row r="5" ht="15">
      <c r="F5" s="231" t="s">
        <v>380</v>
      </c>
    </row>
    <row r="6" ht="15">
      <c r="F6" s="231" t="s">
        <v>746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2" t="s">
        <v>694</v>
      </c>
      <c r="B14" s="462"/>
      <c r="C14" s="462"/>
      <c r="D14" s="462"/>
      <c r="E14" s="462"/>
      <c r="F14" s="462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9"/>
      <c r="B16" s="439"/>
      <c r="C16" s="439"/>
      <c r="D16" s="439"/>
      <c r="E16" s="439"/>
      <c r="F16" s="266" t="s">
        <v>414</v>
      </c>
      <c r="G16" s="132" t="s">
        <v>226</v>
      </c>
    </row>
    <row r="17" spans="1:7" s="267" customFormat="1" ht="12.75">
      <c r="A17" s="464">
        <v>1</v>
      </c>
      <c r="B17" s="464"/>
      <c r="C17" s="464"/>
      <c r="D17" s="464"/>
      <c r="E17" s="464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16864.03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v>235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5" t="s">
        <v>489</v>
      </c>
      <c r="B84" s="466"/>
      <c r="C84" s="466"/>
      <c r="D84" s="466"/>
      <c r="E84" s="466"/>
      <c r="F84" s="467"/>
      <c r="G84" s="418">
        <f>G19+G25+G35+G39+G47+G54+G59+G69+G80</f>
        <v>16864.03</v>
      </c>
    </row>
    <row r="85" spans="1:7" s="275" customFormat="1" ht="12.75">
      <c r="A85" s="463" t="s">
        <v>490</v>
      </c>
      <c r="B85" s="463"/>
      <c r="C85" s="463"/>
      <c r="D85" s="463"/>
      <c r="E85" s="463"/>
      <c r="F85" s="463"/>
      <c r="G85" s="419">
        <f>G86+G105+G109+G122</f>
        <v>20171.100000000002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14588.3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v>0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0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G106+G108+G107</f>
        <v>4641.6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v>2000</v>
      </c>
    </row>
    <row r="107" spans="1:7" s="275" customFormat="1" ht="40.5" customHeight="1">
      <c r="A107" s="333" t="s">
        <v>491</v>
      </c>
      <c r="B107" s="333" t="s">
        <v>573</v>
      </c>
      <c r="C107" s="333" t="s">
        <v>369</v>
      </c>
      <c r="D107" s="333" t="s">
        <v>420</v>
      </c>
      <c r="E107" s="333" t="s">
        <v>602</v>
      </c>
      <c r="F107" s="243" t="s">
        <v>574</v>
      </c>
      <c r="G107" s="417">
        <v>2241.6</v>
      </c>
    </row>
    <row r="108" spans="1:7" s="275" customFormat="1" ht="24" customHeight="1">
      <c r="A108" s="333" t="s">
        <v>491</v>
      </c>
      <c r="B108" s="333" t="s">
        <v>564</v>
      </c>
      <c r="C108" s="333" t="s">
        <v>369</v>
      </c>
      <c r="D108" s="333" t="s">
        <v>420</v>
      </c>
      <c r="E108" s="333" t="s">
        <v>602</v>
      </c>
      <c r="F108" s="243" t="s">
        <v>148</v>
      </c>
      <c r="G108" s="417">
        <v>400</v>
      </c>
    </row>
    <row r="109" spans="1:7" s="275" customFormat="1" ht="18.75" customHeight="1">
      <c r="A109" s="18" t="s">
        <v>491</v>
      </c>
      <c r="B109" s="18" t="s">
        <v>178</v>
      </c>
      <c r="C109" s="18" t="s">
        <v>419</v>
      </c>
      <c r="D109" s="18" t="s">
        <v>420</v>
      </c>
      <c r="E109" s="18" t="s">
        <v>602</v>
      </c>
      <c r="F109" s="113" t="s">
        <v>505</v>
      </c>
      <c r="G109" s="419">
        <f>G110+G114+G115</f>
        <v>941.2</v>
      </c>
    </row>
    <row r="110" spans="1:7" s="20" customFormat="1" ht="30" customHeight="1">
      <c r="A110" s="16" t="s">
        <v>491</v>
      </c>
      <c r="B110" s="16" t="s">
        <v>467</v>
      </c>
      <c r="C110" s="16" t="s">
        <v>419</v>
      </c>
      <c r="D110" s="16" t="s">
        <v>420</v>
      </c>
      <c r="E110" s="16" t="s">
        <v>602</v>
      </c>
      <c r="F110" s="295" t="s">
        <v>506</v>
      </c>
      <c r="G110" s="416">
        <f>G111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G112+G113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1+2.6</f>
        <v>3.6</v>
      </c>
    </row>
    <row r="113" spans="1:7" ht="56.2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96" t="s">
        <v>498</v>
      </c>
      <c r="G113" s="417">
        <v>44.6</v>
      </c>
    </row>
    <row r="114" spans="1:7" s="20" customFormat="1" ht="35.25" customHeight="1">
      <c r="A114" s="17" t="s">
        <v>491</v>
      </c>
      <c r="B114" s="17" t="s">
        <v>466</v>
      </c>
      <c r="C114" s="17" t="s">
        <v>369</v>
      </c>
      <c r="D114" s="17" t="s">
        <v>420</v>
      </c>
      <c r="E114" s="17" t="s">
        <v>602</v>
      </c>
      <c r="F114" s="243" t="s">
        <v>150</v>
      </c>
      <c r="G114" s="417">
        <v>710</v>
      </c>
    </row>
    <row r="115" spans="1:7" s="20" customFormat="1" ht="26.25" customHeight="1">
      <c r="A115" s="17" t="s">
        <v>491</v>
      </c>
      <c r="B115" s="17" t="s">
        <v>465</v>
      </c>
      <c r="C115" s="17" t="s">
        <v>369</v>
      </c>
      <c r="D115" s="17" t="s">
        <v>420</v>
      </c>
      <c r="E115" s="17" t="s">
        <v>602</v>
      </c>
      <c r="F115" s="243" t="s">
        <v>149</v>
      </c>
      <c r="G115" s="417">
        <f>152.5+30.5</f>
        <v>183</v>
      </c>
    </row>
    <row r="116" spans="1:7" s="20" customFormat="1" ht="30" customHeight="1" hidden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492</v>
      </c>
      <c r="F116" s="243" t="s">
        <v>149</v>
      </c>
      <c r="G116" s="417"/>
    </row>
    <row r="117" spans="1:7" s="20" customFormat="1" ht="30" customHeight="1" hidden="1">
      <c r="A117" s="16" t="s">
        <v>491</v>
      </c>
      <c r="B117" s="16" t="s">
        <v>467</v>
      </c>
      <c r="C117" s="16" t="s">
        <v>419</v>
      </c>
      <c r="D117" s="16" t="s">
        <v>420</v>
      </c>
      <c r="E117" s="16" t="s">
        <v>492</v>
      </c>
      <c r="F117" s="243" t="s">
        <v>150</v>
      </c>
      <c r="G117" s="416"/>
    </row>
    <row r="118" spans="1:7" ht="28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95" t="s">
        <v>506</v>
      </c>
      <c r="G118" s="417"/>
    </row>
    <row r="119" spans="1:7" ht="31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43" t="s">
        <v>215</v>
      </c>
      <c r="G119" s="417"/>
    </row>
    <row r="120" spans="1:7" ht="53.2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6" t="s">
        <v>496</v>
      </c>
      <c r="G120" s="417"/>
    </row>
    <row r="121" spans="1:7" ht="15" customHeight="1" hidden="1">
      <c r="A121" s="17" t="s">
        <v>491</v>
      </c>
      <c r="B121" s="17" t="s">
        <v>333</v>
      </c>
      <c r="C121" s="17" t="s">
        <v>369</v>
      </c>
      <c r="D121" s="17" t="s">
        <v>420</v>
      </c>
      <c r="E121" s="17" t="s">
        <v>492</v>
      </c>
      <c r="F121" s="296" t="s">
        <v>498</v>
      </c>
      <c r="G121" s="417"/>
    </row>
    <row r="122" spans="1:7" ht="12.75" customHeight="1">
      <c r="A122" s="18" t="s">
        <v>491</v>
      </c>
      <c r="B122" s="18" t="s">
        <v>449</v>
      </c>
      <c r="C122" s="18" t="s">
        <v>369</v>
      </c>
      <c r="D122" s="18" t="s">
        <v>420</v>
      </c>
      <c r="E122" s="18" t="s">
        <v>421</v>
      </c>
      <c r="F122" s="297" t="s">
        <v>533</v>
      </c>
      <c r="G122" s="415">
        <f>G124+G128+G127</f>
        <v>0</v>
      </c>
    </row>
    <row r="123" spans="1:7" ht="54.75" customHeight="1" hidden="1">
      <c r="A123" s="17" t="s">
        <v>491</v>
      </c>
      <c r="B123" s="17" t="s">
        <v>334</v>
      </c>
      <c r="C123" s="17" t="s">
        <v>369</v>
      </c>
      <c r="D123" s="17" t="s">
        <v>420</v>
      </c>
      <c r="E123" s="17" t="s">
        <v>492</v>
      </c>
      <c r="F123" s="297" t="s">
        <v>533</v>
      </c>
      <c r="G123" s="417"/>
    </row>
    <row r="124" spans="1:7" s="275" customFormat="1" ht="51" hidden="1">
      <c r="A124" s="17" t="s">
        <v>491</v>
      </c>
      <c r="B124" s="17" t="s">
        <v>499</v>
      </c>
      <c r="C124" s="17" t="s">
        <v>369</v>
      </c>
      <c r="D124" s="17" t="s">
        <v>420</v>
      </c>
      <c r="E124" s="17" t="s">
        <v>492</v>
      </c>
      <c r="F124" s="243" t="s">
        <v>175</v>
      </c>
      <c r="G124" s="417"/>
    </row>
    <row r="125" spans="1:7" s="275" customFormat="1" ht="38.25" hidden="1">
      <c r="A125" s="17" t="s">
        <v>491</v>
      </c>
      <c r="B125" s="17" t="s">
        <v>335</v>
      </c>
      <c r="C125" s="17" t="s">
        <v>369</v>
      </c>
      <c r="D125" s="17" t="s">
        <v>420</v>
      </c>
      <c r="E125" s="17" t="s">
        <v>492</v>
      </c>
      <c r="F125" s="243" t="s">
        <v>176</v>
      </c>
      <c r="G125" s="417"/>
    </row>
    <row r="126" spans="1:7" s="275" customFormat="1" ht="51" hidden="1">
      <c r="A126" s="17" t="s">
        <v>491</v>
      </c>
      <c r="B126" s="17" t="s">
        <v>336</v>
      </c>
      <c r="C126" s="17" t="s">
        <v>369</v>
      </c>
      <c r="D126" s="17" t="s">
        <v>420</v>
      </c>
      <c r="E126" s="17" t="s">
        <v>492</v>
      </c>
      <c r="F126" s="243" t="s">
        <v>179</v>
      </c>
      <c r="G126" s="417"/>
    </row>
    <row r="127" spans="1:7" s="275" customFormat="1" ht="38.25">
      <c r="A127" s="17" t="s">
        <v>491</v>
      </c>
      <c r="B127" s="17" t="s">
        <v>673</v>
      </c>
      <c r="C127" s="17" t="s">
        <v>369</v>
      </c>
      <c r="D127" s="17" t="s">
        <v>420</v>
      </c>
      <c r="E127" s="17" t="s">
        <v>602</v>
      </c>
      <c r="F127" s="243" t="s">
        <v>674</v>
      </c>
      <c r="G127" s="417">
        <v>0</v>
      </c>
    </row>
    <row r="128" spans="1:7" s="275" customFormat="1" ht="31.5" customHeight="1">
      <c r="A128" s="17" t="s">
        <v>491</v>
      </c>
      <c r="B128" s="298" t="s">
        <v>657</v>
      </c>
      <c r="C128" s="17" t="s">
        <v>369</v>
      </c>
      <c r="D128" s="17" t="s">
        <v>420</v>
      </c>
      <c r="E128" s="17" t="s">
        <v>602</v>
      </c>
      <c r="F128" s="243" t="s">
        <v>182</v>
      </c>
      <c r="G128" s="417">
        <v>0</v>
      </c>
    </row>
    <row r="129" spans="1:7" s="275" customFormat="1" ht="31.5" customHeight="1" hidden="1">
      <c r="A129" s="17" t="s">
        <v>491</v>
      </c>
      <c r="B129" s="298" t="s">
        <v>337</v>
      </c>
      <c r="C129" s="17" t="s">
        <v>369</v>
      </c>
      <c r="D129" s="17" t="s">
        <v>420</v>
      </c>
      <c r="E129" s="17" t="s">
        <v>492</v>
      </c>
      <c r="F129" s="299" t="s">
        <v>182</v>
      </c>
      <c r="G129" s="417"/>
    </row>
    <row r="130" spans="1:7" s="275" customFormat="1" ht="39" customHeight="1" hidden="1">
      <c r="A130" s="18" t="s">
        <v>338</v>
      </c>
      <c r="B130" s="18" t="s">
        <v>418</v>
      </c>
      <c r="C130" s="18" t="s">
        <v>369</v>
      </c>
      <c r="D130" s="18" t="s">
        <v>420</v>
      </c>
      <c r="E130" s="18" t="s">
        <v>421</v>
      </c>
      <c r="F130" s="299" t="s">
        <v>183</v>
      </c>
      <c r="G130" s="415">
        <f>G131</f>
        <v>0</v>
      </c>
    </row>
    <row r="131" spans="1:7" s="275" customFormat="1" ht="70.5" customHeight="1" hidden="1">
      <c r="A131" s="17" t="s">
        <v>338</v>
      </c>
      <c r="B131" s="17" t="s">
        <v>459</v>
      </c>
      <c r="C131" s="17" t="s">
        <v>369</v>
      </c>
      <c r="D131" s="17" t="s">
        <v>420</v>
      </c>
      <c r="E131" s="17" t="s">
        <v>485</v>
      </c>
      <c r="F131" s="297" t="s">
        <v>501</v>
      </c>
      <c r="G131" s="417">
        <v>0</v>
      </c>
    </row>
    <row r="132" spans="1:7" s="275" customFormat="1" ht="39" customHeight="1" hidden="1">
      <c r="A132" s="17" t="s">
        <v>500</v>
      </c>
      <c r="B132" s="17" t="s">
        <v>459</v>
      </c>
      <c r="C132" s="17" t="s">
        <v>369</v>
      </c>
      <c r="D132" s="17" t="s">
        <v>420</v>
      </c>
      <c r="E132" s="17" t="s">
        <v>492</v>
      </c>
      <c r="F132" s="243" t="s">
        <v>296</v>
      </c>
      <c r="G132" s="417"/>
    </row>
    <row r="133" spans="1:7" ht="12.75">
      <c r="A133" s="18"/>
      <c r="B133" s="18"/>
      <c r="C133" s="18"/>
      <c r="D133" s="18"/>
      <c r="E133" s="18"/>
      <c r="F133" s="268" t="s">
        <v>502</v>
      </c>
      <c r="G133" s="367">
        <f>G84+G85</f>
        <v>37035.130000000005</v>
      </c>
    </row>
    <row r="134" spans="1:6" ht="12.75">
      <c r="A134" s="275"/>
      <c r="B134" s="275"/>
      <c r="C134" s="275"/>
      <c r="D134" s="275"/>
      <c r="E134" s="275"/>
      <c r="F134" s="280"/>
    </row>
    <row r="135" spans="6:7" ht="12.75">
      <c r="F135" s="275"/>
      <c r="G135" s="300"/>
    </row>
    <row r="136" ht="12.75">
      <c r="G136" s="300"/>
    </row>
    <row r="137" ht="12.75">
      <c r="G137" s="301"/>
    </row>
    <row r="138" ht="12.75">
      <c r="G138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23">
      <selection activeCell="L106" sqref="L106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8" t="s">
        <v>79</v>
      </c>
      <c r="J1" s="432"/>
    </row>
    <row r="2" spans="9:10" ht="12.75" hidden="1">
      <c r="I2" s="468" t="s">
        <v>366</v>
      </c>
      <c r="J2" s="432"/>
    </row>
    <row r="3" spans="9:10" ht="12.75" hidden="1">
      <c r="I3" s="468" t="s">
        <v>648</v>
      </c>
      <c r="J3" s="432"/>
    </row>
    <row r="4" spans="9:10" ht="15">
      <c r="I4" s="469" t="s">
        <v>532</v>
      </c>
      <c r="J4" s="470"/>
    </row>
    <row r="5" spans="9:10" ht="15">
      <c r="I5" s="469" t="s">
        <v>366</v>
      </c>
      <c r="J5" s="470"/>
    </row>
    <row r="6" spans="9:10" ht="15">
      <c r="I6" s="469" t="s">
        <v>738</v>
      </c>
      <c r="J6" s="470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2" t="s">
        <v>695</v>
      </c>
      <c r="B14" s="462"/>
      <c r="C14" s="462"/>
      <c r="D14" s="462"/>
      <c r="E14" s="462"/>
      <c r="F14" s="462"/>
      <c r="G14" s="462"/>
      <c r="H14" s="462"/>
      <c r="I14" s="462"/>
      <c r="J14" s="462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9"/>
      <c r="B16" s="439"/>
      <c r="C16" s="439"/>
      <c r="D16" s="439"/>
      <c r="E16" s="439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4">
        <v>1</v>
      </c>
      <c r="B17" s="464"/>
      <c r="C17" s="464"/>
      <c r="D17" s="464"/>
      <c r="E17" s="464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5" t="s">
        <v>489</v>
      </c>
      <c r="B80" s="466"/>
      <c r="C80" s="466"/>
      <c r="D80" s="466"/>
      <c r="E80" s="466"/>
      <c r="F80" s="467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3" t="s">
        <v>490</v>
      </c>
      <c r="B81" s="463"/>
      <c r="C81" s="463"/>
      <c r="D81" s="463"/>
      <c r="E81" s="463"/>
      <c r="F81" s="463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9"/>
  <sheetViews>
    <sheetView zoomScalePageLayoutView="0" workbookViewId="0" topLeftCell="A170">
      <selection activeCell="N188" sqref="N188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9" t="s">
        <v>681</v>
      </c>
      <c r="D1" s="429"/>
      <c r="E1" s="429"/>
      <c r="F1" s="429"/>
      <c r="G1" s="429"/>
    </row>
    <row r="2" spans="3:7" ht="15.75" hidden="1">
      <c r="C2" s="429" t="s">
        <v>366</v>
      </c>
      <c r="D2" s="429"/>
      <c r="E2" s="429"/>
      <c r="F2" s="429"/>
      <c r="G2" s="429"/>
    </row>
    <row r="3" spans="3:7" ht="15.75" hidden="1">
      <c r="C3" s="429" t="s">
        <v>684</v>
      </c>
      <c r="D3" s="429"/>
      <c r="E3" s="429"/>
      <c r="F3" s="429"/>
      <c r="G3" s="429"/>
    </row>
    <row r="4" spans="3:7" ht="15.75">
      <c r="C4" s="429" t="s">
        <v>585</v>
      </c>
      <c r="D4" s="429"/>
      <c r="E4" s="429"/>
      <c r="F4" s="429"/>
      <c r="G4" s="429"/>
    </row>
    <row r="5" spans="3:7" ht="15.75">
      <c r="C5" s="429" t="s">
        <v>366</v>
      </c>
      <c r="D5" s="429"/>
      <c r="E5" s="429"/>
      <c r="F5" s="429"/>
      <c r="G5" s="429"/>
    </row>
    <row r="6" spans="3:7" ht="15.75">
      <c r="C6" s="429" t="s">
        <v>739</v>
      </c>
      <c r="D6" s="429"/>
      <c r="E6" s="429"/>
      <c r="F6" s="429"/>
      <c r="G6" s="429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9" t="s">
        <v>585</v>
      </c>
      <c r="D9" s="429"/>
      <c r="E9" s="429"/>
      <c r="F9" s="429"/>
      <c r="G9" s="429"/>
    </row>
    <row r="10" spans="1:7" ht="15.75">
      <c r="A10" s="7"/>
      <c r="B10" s="128"/>
      <c r="C10" s="429" t="s">
        <v>366</v>
      </c>
      <c r="D10" s="429"/>
      <c r="E10" s="429"/>
      <c r="F10" s="429"/>
      <c r="G10" s="429"/>
    </row>
    <row r="11" spans="1:7" ht="15.75">
      <c r="A11" s="7"/>
      <c r="B11" s="128"/>
      <c r="C11" s="429" t="s">
        <v>712</v>
      </c>
      <c r="D11" s="429"/>
      <c r="E11" s="429"/>
      <c r="F11" s="429"/>
      <c r="G11" s="429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27" t="s">
        <v>696</v>
      </c>
      <c r="B13" s="427"/>
      <c r="C13" s="427"/>
      <c r="D13" s="427"/>
      <c r="E13" s="427"/>
      <c r="F13" s="427"/>
      <c r="G13" s="427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G18+G26+G34+G60</f>
        <v>13815.185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1453.6619600000001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1453.6619600000001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1453.6619600000001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1453.6619600000001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1453.6619600000001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1453.6619600000001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v>337.17812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959.92919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959.92919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959.92919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959.92919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959.92919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959.92919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v>222.65639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9522.97883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9522.97883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9519.37883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8531.91042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8531.91042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8531.91042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7154.89356-108.761-675</f>
        <v>6371.13256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v>2160.77786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987.46841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987.46841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987.46841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v>186.19098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v>482.4132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0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0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0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v>0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36">
        <f>G61+G72</f>
        <v>1878.61502</v>
      </c>
    </row>
    <row r="61" spans="1:7" ht="29.25" customHeight="1">
      <c r="A61" s="66" t="s">
        <v>241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183</v>
      </c>
    </row>
    <row r="62" spans="1:7" s="139" customFormat="1" ht="29.25" customHeight="1">
      <c r="A62" s="184" t="s">
        <v>205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183</v>
      </c>
    </row>
    <row r="63" spans="1:15" s="139" customFormat="1" ht="43.5" customHeight="1">
      <c r="A63" s="59" t="s">
        <v>228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113.2108</v>
      </c>
      <c r="O63" s="341"/>
    </row>
    <row r="64" spans="1:15" s="341" customFormat="1" ht="17.25" customHeight="1">
      <c r="A64" s="337" t="s">
        <v>194</v>
      </c>
      <c r="B64" s="338" t="s">
        <v>155</v>
      </c>
      <c r="C64" s="339" t="s">
        <v>358</v>
      </c>
      <c r="D64" s="339" t="s">
        <v>369</v>
      </c>
      <c r="E64" s="340" t="s">
        <v>603</v>
      </c>
      <c r="F64" s="339" t="s">
        <v>460</v>
      </c>
      <c r="G64" s="360">
        <f>G65+G66</f>
        <v>113.2108</v>
      </c>
      <c r="O64" s="4"/>
    </row>
    <row r="65" spans="1:7" ht="15.75">
      <c r="A65" s="125" t="s">
        <v>186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373</v>
      </c>
      <c r="G65" s="304">
        <v>82.88876</v>
      </c>
    </row>
    <row r="66" spans="1:7" ht="38.25">
      <c r="A66" s="125" t="s">
        <v>188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189</v>
      </c>
      <c r="G66" s="304">
        <v>30.32204</v>
      </c>
    </row>
    <row r="67" spans="1:7" ht="25.5">
      <c r="A67" s="28" t="s">
        <v>232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233</v>
      </c>
      <c r="G67" s="304">
        <f>G68</f>
        <v>69.78920000000001</v>
      </c>
    </row>
    <row r="68" spans="1:7" ht="25.5">
      <c r="A68" s="125" t="s">
        <v>196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195</v>
      </c>
      <c r="G68" s="304">
        <f>G69+G70+G71</f>
        <v>69.78920000000001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376</v>
      </c>
      <c r="G69" s="364">
        <v>9.8862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377</v>
      </c>
      <c r="G70" s="304">
        <v>44</v>
      </c>
    </row>
    <row r="71" spans="1:7" ht="28.5" customHeight="1">
      <c r="A71" s="26" t="s">
        <v>731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730</v>
      </c>
      <c r="G71" s="304">
        <v>15.903</v>
      </c>
    </row>
    <row r="72" spans="1:7" s="185" customFormat="1" ht="28.5" customHeight="1">
      <c r="A72" s="64" t="s">
        <v>207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1695.61502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235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237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236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208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40</v>
      </c>
    </row>
    <row r="79" spans="1:7" s="139" customFormat="1" ht="28.5" customHeight="1">
      <c r="A79" s="28" t="s">
        <v>232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233</v>
      </c>
      <c r="G79" s="351">
        <f>G80</f>
        <v>40</v>
      </c>
    </row>
    <row r="80" spans="1:7" s="139" customFormat="1" ht="28.5" customHeight="1">
      <c r="A80" s="125" t="s">
        <v>234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195</v>
      </c>
      <c r="G80" s="351">
        <f>G81</f>
        <v>40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303">
        <v>40</v>
      </c>
    </row>
    <row r="82" spans="1:7" s="139" customFormat="1" ht="27" customHeight="1">
      <c r="A82" s="46" t="s">
        <v>555</v>
      </c>
      <c r="B82" s="44" t="s">
        <v>155</v>
      </c>
      <c r="C82" s="62" t="s">
        <v>358</v>
      </c>
      <c r="D82" s="62" t="s">
        <v>369</v>
      </c>
      <c r="E82" s="51" t="s">
        <v>556</v>
      </c>
      <c r="F82" s="45"/>
      <c r="G82" s="305">
        <f>G83</f>
        <v>0</v>
      </c>
    </row>
    <row r="83" spans="1:7" ht="27" customHeight="1">
      <c r="A83" s="26" t="s">
        <v>557</v>
      </c>
      <c r="B83" s="37" t="s">
        <v>155</v>
      </c>
      <c r="C83" s="40" t="s">
        <v>358</v>
      </c>
      <c r="D83" s="40" t="s">
        <v>369</v>
      </c>
      <c r="E83" s="71" t="s">
        <v>556</v>
      </c>
      <c r="F83" s="24" t="s">
        <v>233</v>
      </c>
      <c r="G83" s="304">
        <f>G84</f>
        <v>0</v>
      </c>
    </row>
    <row r="84" spans="1:7" ht="27" customHeight="1">
      <c r="A84" s="26"/>
      <c r="B84" s="37" t="s">
        <v>155</v>
      </c>
      <c r="C84" s="40" t="s">
        <v>358</v>
      </c>
      <c r="D84" s="40" t="s">
        <v>369</v>
      </c>
      <c r="E84" s="71" t="s">
        <v>556</v>
      </c>
      <c r="F84" s="24" t="s">
        <v>195</v>
      </c>
      <c r="G84" s="304">
        <f>G85</f>
        <v>0</v>
      </c>
    </row>
    <row r="85" spans="1:7" ht="27" customHeight="1">
      <c r="A85" s="26"/>
      <c r="B85" s="37" t="s">
        <v>155</v>
      </c>
      <c r="C85" s="40" t="s">
        <v>358</v>
      </c>
      <c r="D85" s="40" t="s">
        <v>369</v>
      </c>
      <c r="E85" s="71" t="s">
        <v>556</v>
      </c>
      <c r="F85" s="24" t="s">
        <v>377</v>
      </c>
      <c r="G85" s="304">
        <v>0</v>
      </c>
    </row>
    <row r="86" spans="1:7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559</v>
      </c>
      <c r="F86" s="24" t="s">
        <v>233</v>
      </c>
      <c r="G86" s="304">
        <f>G87</f>
        <v>0</v>
      </c>
    </row>
    <row r="87" spans="1:7" ht="27" customHeight="1">
      <c r="A87" s="26" t="s">
        <v>558</v>
      </c>
      <c r="B87" s="37" t="s">
        <v>155</v>
      </c>
      <c r="C87" s="40" t="s">
        <v>358</v>
      </c>
      <c r="D87" s="40" t="s">
        <v>369</v>
      </c>
      <c r="E87" s="71" t="s">
        <v>559</v>
      </c>
      <c r="F87" s="24" t="s">
        <v>195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559</v>
      </c>
      <c r="F88" s="24" t="s">
        <v>377</v>
      </c>
      <c r="G88" s="304">
        <v>0</v>
      </c>
    </row>
    <row r="89" spans="1:7" ht="27" customHeight="1">
      <c r="A89" s="46" t="s">
        <v>555</v>
      </c>
      <c r="B89" s="37" t="s">
        <v>155</v>
      </c>
      <c r="C89" s="40" t="s">
        <v>358</v>
      </c>
      <c r="D89" s="40" t="s">
        <v>369</v>
      </c>
      <c r="E89" s="51" t="s">
        <v>561</v>
      </c>
      <c r="F89" s="24" t="s">
        <v>233</v>
      </c>
      <c r="G89" s="304">
        <f>G90</f>
        <v>0</v>
      </c>
    </row>
    <row r="90" spans="1:7" ht="27" customHeight="1">
      <c r="A90" s="26" t="s">
        <v>560</v>
      </c>
      <c r="B90" s="37" t="s">
        <v>155</v>
      </c>
      <c r="C90" s="40" t="s">
        <v>358</v>
      </c>
      <c r="D90" s="40" t="s">
        <v>369</v>
      </c>
      <c r="E90" s="71" t="s">
        <v>561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155</v>
      </c>
      <c r="C91" s="40" t="s">
        <v>358</v>
      </c>
      <c r="D91" s="40" t="s">
        <v>369</v>
      </c>
      <c r="E91" s="71" t="s">
        <v>561</v>
      </c>
      <c r="F91" s="24" t="s">
        <v>377</v>
      </c>
      <c r="G91" s="304">
        <v>0</v>
      </c>
    </row>
    <row r="92" spans="1:7" ht="18" customHeight="1">
      <c r="A92" s="46" t="s">
        <v>555</v>
      </c>
      <c r="B92" s="37" t="s">
        <v>155</v>
      </c>
      <c r="C92" s="40" t="s">
        <v>358</v>
      </c>
      <c r="D92" s="40" t="s">
        <v>369</v>
      </c>
      <c r="E92" s="51" t="s">
        <v>576</v>
      </c>
      <c r="F92" s="24"/>
      <c r="G92" s="304">
        <f>G93</f>
        <v>183.761</v>
      </c>
    </row>
    <row r="93" spans="1:7" ht="18.75" customHeight="1">
      <c r="A93" s="28" t="s">
        <v>720</v>
      </c>
      <c r="B93" s="37" t="s">
        <v>155</v>
      </c>
      <c r="C93" s="40" t="s">
        <v>358</v>
      </c>
      <c r="D93" s="40" t="s">
        <v>369</v>
      </c>
      <c r="E93" s="71" t="s">
        <v>576</v>
      </c>
      <c r="F93" s="24" t="s">
        <v>233</v>
      </c>
      <c r="G93" s="304">
        <f>G94</f>
        <v>183.761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576</v>
      </c>
      <c r="F94" s="24" t="s">
        <v>195</v>
      </c>
      <c r="G94" s="304">
        <f>G95</f>
        <v>183.761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576</v>
      </c>
      <c r="F95" s="24" t="s">
        <v>377</v>
      </c>
      <c r="G95" s="304">
        <f>108.761+75</f>
        <v>183.761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242</v>
      </c>
      <c r="B98" s="44" t="s">
        <v>155</v>
      </c>
      <c r="C98" s="62" t="s">
        <v>358</v>
      </c>
      <c r="D98" s="62" t="s">
        <v>369</v>
      </c>
      <c r="E98" s="51" t="s">
        <v>243</v>
      </c>
      <c r="F98" s="45"/>
      <c r="G98" s="351">
        <f>G99</f>
        <v>0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235</v>
      </c>
      <c r="G99" s="303">
        <f>G100</f>
        <v>0</v>
      </c>
    </row>
    <row r="100" spans="1:7" ht="18" customHeight="1">
      <c r="A100" s="28" t="s">
        <v>239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198</v>
      </c>
      <c r="G100" s="303">
        <f>G101</f>
        <v>0</v>
      </c>
    </row>
    <row r="101" spans="1:7" ht="15.75" customHeight="1">
      <c r="A101" s="26" t="s">
        <v>201</v>
      </c>
      <c r="B101" s="37" t="s">
        <v>155</v>
      </c>
      <c r="C101" s="40" t="s">
        <v>358</v>
      </c>
      <c r="D101" s="25" t="s">
        <v>369</v>
      </c>
      <c r="E101" s="48" t="s">
        <v>243</v>
      </c>
      <c r="F101" s="24" t="s">
        <v>200</v>
      </c>
      <c r="G101" s="303">
        <v>0</v>
      </c>
    </row>
    <row r="102" spans="1:7" ht="15.75" customHeight="1">
      <c r="A102" s="46" t="s">
        <v>579</v>
      </c>
      <c r="B102" s="44" t="s">
        <v>155</v>
      </c>
      <c r="C102" s="62" t="s">
        <v>358</v>
      </c>
      <c r="D102" s="62" t="s">
        <v>369</v>
      </c>
      <c r="E102" s="51" t="s">
        <v>266</v>
      </c>
      <c r="F102" s="45"/>
      <c r="G102" s="305">
        <f>G103</f>
        <v>1471.85402</v>
      </c>
    </row>
    <row r="103" spans="1:7" ht="15.75" customHeight="1">
      <c r="A103" s="26" t="s">
        <v>578</v>
      </c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235</v>
      </c>
      <c r="G103" s="304">
        <f>G104</f>
        <v>1471.85402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237</v>
      </c>
      <c r="G104" s="304">
        <f>G105</f>
        <v>1471.85402</v>
      </c>
    </row>
    <row r="105" spans="1:7" ht="15.75" customHeight="1">
      <c r="A105" s="26"/>
      <c r="B105" s="37" t="s">
        <v>155</v>
      </c>
      <c r="C105" s="40" t="s">
        <v>358</v>
      </c>
      <c r="D105" s="25" t="s">
        <v>369</v>
      </c>
      <c r="E105" s="48" t="s">
        <v>266</v>
      </c>
      <c r="F105" s="24" t="s">
        <v>295</v>
      </c>
      <c r="G105" s="304">
        <f>871.85402+600</f>
        <v>1471.85402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710.0000000000001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710.0000000000001</v>
      </c>
    </row>
    <row r="108" spans="1:7" ht="30" customHeight="1">
      <c r="A108" s="66" t="s">
        <v>241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710.0000000000001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710.0000000000001</v>
      </c>
    </row>
    <row r="110" spans="1:7" s="139" customFormat="1" ht="42" customHeight="1">
      <c r="A110" s="59" t="s">
        <v>228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672.3592600000001</v>
      </c>
    </row>
    <row r="111" spans="1:7" ht="20.25" customHeight="1">
      <c r="A111" s="125" t="s">
        <v>194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672.3592600000001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304">
        <v>521.80681</v>
      </c>
    </row>
    <row r="113" spans="1:7" ht="15.75">
      <c r="A113" s="125" t="s">
        <v>197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303">
        <v>0</v>
      </c>
    </row>
    <row r="114" spans="1:7" ht="38.25">
      <c r="A114" s="125" t="s">
        <v>188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189</v>
      </c>
      <c r="G114" s="304">
        <v>150.55245</v>
      </c>
    </row>
    <row r="115" spans="1:7" ht="28.5" customHeight="1">
      <c r="A115" s="28" t="s">
        <v>232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233</v>
      </c>
      <c r="G115" s="304">
        <f>G116</f>
        <v>37.64074</v>
      </c>
    </row>
    <row r="116" spans="1:7" ht="25.5">
      <c r="A116" s="125" t="s">
        <v>234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195</v>
      </c>
      <c r="G116" s="304">
        <f>G117+G118+G119</f>
        <v>37.64074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364">
        <v>11.8416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304">
        <v>6</v>
      </c>
    </row>
    <row r="119" spans="1:7" ht="24.75" customHeight="1">
      <c r="A119" s="26" t="s">
        <v>731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730</v>
      </c>
      <c r="G119" s="304">
        <v>19.79914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45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45</v>
      </c>
    </row>
    <row r="122" spans="1:7" s="185" customFormat="1" ht="26.25" customHeight="1">
      <c r="A122" s="64" t="s">
        <v>207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G123+G129+G127</f>
        <v>45</v>
      </c>
    </row>
    <row r="123" spans="1:7" s="139" customFormat="1" ht="28.5" customHeight="1">
      <c r="A123" s="46" t="s">
        <v>209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45</v>
      </c>
    </row>
    <row r="124" spans="1:7" s="139" customFormat="1" ht="28.5" customHeight="1">
      <c r="A124" s="28" t="s">
        <v>232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233</v>
      </c>
      <c r="G124" s="324">
        <f t="shared" si="0"/>
        <v>45</v>
      </c>
    </row>
    <row r="125" spans="1:7" s="139" customFormat="1" ht="28.5" customHeight="1">
      <c r="A125" s="125" t="s">
        <v>234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195</v>
      </c>
      <c r="G125" s="324">
        <f t="shared" si="0"/>
        <v>45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328">
        <f>40+5</f>
        <v>45</v>
      </c>
    </row>
    <row r="127" spans="1:7" ht="38.25" customHeight="1">
      <c r="A127" s="46" t="s">
        <v>678</v>
      </c>
      <c r="B127" s="37" t="s">
        <v>535</v>
      </c>
      <c r="C127" s="24" t="s">
        <v>361</v>
      </c>
      <c r="D127" s="24" t="s">
        <v>362</v>
      </c>
      <c r="E127" s="48" t="s">
        <v>679</v>
      </c>
      <c r="F127" s="24"/>
      <c r="G127" s="328">
        <f>G128</f>
        <v>0</v>
      </c>
    </row>
    <row r="128" spans="1:7" ht="27" customHeight="1">
      <c r="A128" s="26" t="s">
        <v>453</v>
      </c>
      <c r="B128" s="37" t="s">
        <v>535</v>
      </c>
      <c r="C128" s="24" t="s">
        <v>361</v>
      </c>
      <c r="D128" s="24" t="s">
        <v>362</v>
      </c>
      <c r="E128" s="48" t="s">
        <v>679</v>
      </c>
      <c r="F128" s="24" t="s">
        <v>377</v>
      </c>
      <c r="G128" s="328">
        <v>0</v>
      </c>
    </row>
    <row r="129" spans="1:7" s="139" customFormat="1" ht="40.5" customHeight="1">
      <c r="A129" s="46" t="s">
        <v>646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647</v>
      </c>
      <c r="F130" s="24" t="s">
        <v>377</v>
      </c>
      <c r="G130" s="328"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68">
        <f>G132+G148+G166+G138</f>
        <v>3377.42399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44.6</v>
      </c>
    </row>
    <row r="133" spans="1:9" s="185" customFormat="1" ht="36.75" customHeight="1">
      <c r="A133" s="66" t="s">
        <v>241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44.6</v>
      </c>
      <c r="I133" s="197"/>
    </row>
    <row r="134" spans="1:7" s="139" customFormat="1" ht="52.5" customHeight="1">
      <c r="A134" s="28" t="s">
        <v>644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48">
        <f>G135</f>
        <v>44.6</v>
      </c>
    </row>
    <row r="135" spans="1:7" s="139" customFormat="1" ht="27.75" customHeight="1">
      <c r="A135" s="28" t="s">
        <v>232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233</v>
      </c>
      <c r="G135" s="348">
        <f>G136</f>
        <v>44.6</v>
      </c>
    </row>
    <row r="136" spans="1:7" s="139" customFormat="1" ht="27" customHeight="1">
      <c r="A136" s="125" t="s">
        <v>234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195</v>
      </c>
      <c r="G136" s="348">
        <f>G137</f>
        <v>44.6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348">
        <v>44.6</v>
      </c>
    </row>
    <row r="138" spans="1:7" ht="15.75" customHeight="1">
      <c r="A138" s="358" t="s">
        <v>565</v>
      </c>
      <c r="B138" s="36" t="s">
        <v>155</v>
      </c>
      <c r="C138" s="34" t="s">
        <v>360</v>
      </c>
      <c r="D138" s="34" t="s">
        <v>566</v>
      </c>
      <c r="E138" s="48"/>
      <c r="F138" s="24"/>
      <c r="G138" s="349">
        <f>G139</f>
        <v>404.04</v>
      </c>
    </row>
    <row r="139" spans="1:7" ht="25.5" customHeight="1">
      <c r="A139" s="359" t="s">
        <v>725</v>
      </c>
      <c r="B139" s="58" t="s">
        <v>155</v>
      </c>
      <c r="C139" s="50" t="s">
        <v>360</v>
      </c>
      <c r="D139" s="50" t="s">
        <v>566</v>
      </c>
      <c r="E139" s="74" t="s">
        <v>65</v>
      </c>
      <c r="F139" s="24"/>
      <c r="G139" s="303">
        <f>G140</f>
        <v>404.04</v>
      </c>
    </row>
    <row r="140" spans="1:7" ht="38.25" customHeight="1">
      <c r="A140" s="334" t="s">
        <v>567</v>
      </c>
      <c r="B140" s="37" t="s">
        <v>155</v>
      </c>
      <c r="C140" s="29" t="s">
        <v>360</v>
      </c>
      <c r="D140" s="29" t="s">
        <v>566</v>
      </c>
      <c r="E140" s="71" t="s">
        <v>67</v>
      </c>
      <c r="F140" s="24"/>
      <c r="G140" s="303">
        <f>G141+G144</f>
        <v>404.04</v>
      </c>
    </row>
    <row r="141" spans="1:7" ht="29.25" customHeight="1">
      <c r="A141" s="28" t="s">
        <v>232</v>
      </c>
      <c r="B141" s="37" t="s">
        <v>155</v>
      </c>
      <c r="C141" s="29" t="s">
        <v>360</v>
      </c>
      <c r="D141" s="29" t="s">
        <v>566</v>
      </c>
      <c r="E141" s="71" t="s">
        <v>569</v>
      </c>
      <c r="F141" s="24" t="s">
        <v>233</v>
      </c>
      <c r="G141" s="303">
        <f>G142</f>
        <v>0</v>
      </c>
    </row>
    <row r="142" spans="1:7" ht="27" customHeight="1">
      <c r="A142" s="125" t="s">
        <v>234</v>
      </c>
      <c r="B142" s="37" t="s">
        <v>155</v>
      </c>
      <c r="C142" s="24" t="s">
        <v>360</v>
      </c>
      <c r="D142" s="24" t="s">
        <v>566</v>
      </c>
      <c r="E142" s="71" t="s">
        <v>569</v>
      </c>
      <c r="F142" s="24" t="s">
        <v>195</v>
      </c>
      <c r="G142" s="303">
        <f>G143</f>
        <v>0</v>
      </c>
    </row>
    <row r="143" spans="1:7" ht="27" customHeight="1">
      <c r="A143" s="26" t="s">
        <v>453</v>
      </c>
      <c r="B143" s="37" t="s">
        <v>155</v>
      </c>
      <c r="C143" s="24" t="s">
        <v>360</v>
      </c>
      <c r="D143" s="24" t="s">
        <v>566</v>
      </c>
      <c r="E143" s="71" t="s">
        <v>569</v>
      </c>
      <c r="F143" s="24" t="s">
        <v>377</v>
      </c>
      <c r="G143" s="303">
        <v>0</v>
      </c>
    </row>
    <row r="144" spans="1:7" ht="42.75" customHeight="1">
      <c r="A144" s="424" t="s">
        <v>728</v>
      </c>
      <c r="B144" s="37" t="s">
        <v>155</v>
      </c>
      <c r="C144" s="29" t="s">
        <v>360</v>
      </c>
      <c r="D144" s="29" t="s">
        <v>566</v>
      </c>
      <c r="E144" s="71" t="s">
        <v>729</v>
      </c>
      <c r="F144" s="24" t="s">
        <v>233</v>
      </c>
      <c r="G144" s="303">
        <f>G145</f>
        <v>404.04</v>
      </c>
    </row>
    <row r="145" spans="1:7" ht="27" customHeight="1">
      <c r="A145" s="125" t="s">
        <v>234</v>
      </c>
      <c r="B145" s="37" t="s">
        <v>155</v>
      </c>
      <c r="C145" s="29" t="s">
        <v>360</v>
      </c>
      <c r="D145" s="29" t="s">
        <v>566</v>
      </c>
      <c r="E145" s="71" t="s">
        <v>729</v>
      </c>
      <c r="F145" s="24" t="s">
        <v>195</v>
      </c>
      <c r="G145" s="303">
        <f>G146+G147</f>
        <v>404.04</v>
      </c>
    </row>
    <row r="146" spans="1:7" ht="27" customHeight="1">
      <c r="A146" s="26" t="s">
        <v>453</v>
      </c>
      <c r="B146" s="37" t="s">
        <v>155</v>
      </c>
      <c r="C146" s="29" t="s">
        <v>360</v>
      </c>
      <c r="D146" s="29" t="s">
        <v>566</v>
      </c>
      <c r="E146" s="71" t="s">
        <v>729</v>
      </c>
      <c r="F146" s="24" t="s">
        <v>377</v>
      </c>
      <c r="G146" s="303">
        <v>400</v>
      </c>
    </row>
    <row r="147" spans="1:7" ht="27" customHeight="1">
      <c r="A147" s="424"/>
      <c r="B147" s="37" t="s">
        <v>155</v>
      </c>
      <c r="C147" s="29" t="s">
        <v>360</v>
      </c>
      <c r="D147" s="29" t="s">
        <v>566</v>
      </c>
      <c r="E147" s="71" t="s">
        <v>729</v>
      </c>
      <c r="F147" s="24" t="s">
        <v>377</v>
      </c>
      <c r="G147" s="303">
        <v>4.04</v>
      </c>
    </row>
    <row r="148" spans="1:7" ht="15" customHeight="1">
      <c r="A148" s="31" t="s">
        <v>356</v>
      </c>
      <c r="B148" s="36" t="s">
        <v>155</v>
      </c>
      <c r="C148" s="34" t="s">
        <v>360</v>
      </c>
      <c r="D148" s="34" t="s">
        <v>362</v>
      </c>
      <c r="E148" s="48"/>
      <c r="F148" s="34"/>
      <c r="G148" s="35">
        <f>G149</f>
        <v>2918.78399</v>
      </c>
    </row>
    <row r="149" spans="1:7" s="139" customFormat="1" ht="57" customHeight="1">
      <c r="A149" s="64" t="s">
        <v>735</v>
      </c>
      <c r="B149" s="58" t="s">
        <v>155</v>
      </c>
      <c r="C149" s="162" t="s">
        <v>360</v>
      </c>
      <c r="D149" s="162" t="s">
        <v>362</v>
      </c>
      <c r="E149" s="74" t="s">
        <v>212</v>
      </c>
      <c r="F149" s="162"/>
      <c r="G149" s="191">
        <f>G150</f>
        <v>2918.78399</v>
      </c>
    </row>
    <row r="150" spans="1:7" s="139" customFormat="1" ht="41.25" customHeight="1">
      <c r="A150" s="198" t="s">
        <v>156</v>
      </c>
      <c r="B150" s="44" t="s">
        <v>155</v>
      </c>
      <c r="C150" s="107" t="s">
        <v>360</v>
      </c>
      <c r="D150" s="107" t="s">
        <v>362</v>
      </c>
      <c r="E150" s="51" t="s">
        <v>213</v>
      </c>
      <c r="F150" s="107"/>
      <c r="G150" s="138">
        <f>G155+G151+G159</f>
        <v>2918.78399</v>
      </c>
    </row>
    <row r="151" spans="1:7" s="139" customFormat="1" ht="29.25" customHeight="1">
      <c r="A151" s="46" t="s">
        <v>160</v>
      </c>
      <c r="B151" s="44" t="s">
        <v>155</v>
      </c>
      <c r="C151" s="107" t="s">
        <v>360</v>
      </c>
      <c r="D151" s="107" t="s">
        <v>362</v>
      </c>
      <c r="E151" s="51" t="s">
        <v>161</v>
      </c>
      <c r="F151" s="107"/>
      <c r="G151" s="138">
        <f>G152</f>
        <v>722.45</v>
      </c>
    </row>
    <row r="152" spans="1:7" s="139" customFormat="1" ht="29.25" customHeight="1">
      <c r="A152" s="28" t="s">
        <v>232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233</v>
      </c>
      <c r="G152" s="138">
        <f>G153</f>
        <v>722.45</v>
      </c>
    </row>
    <row r="153" spans="1:7" s="139" customFormat="1" ht="29.25" customHeight="1">
      <c r="A153" s="125" t="s">
        <v>234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195</v>
      </c>
      <c r="G153" s="138">
        <f>G154</f>
        <v>722.45</v>
      </c>
    </row>
    <row r="154" spans="1:7" s="139" customFormat="1" ht="29.25" customHeight="1">
      <c r="A154" s="26" t="s">
        <v>453</v>
      </c>
      <c r="B154" s="37" t="s">
        <v>155</v>
      </c>
      <c r="C154" s="140" t="s">
        <v>360</v>
      </c>
      <c r="D154" s="140" t="s">
        <v>362</v>
      </c>
      <c r="E154" s="48" t="s">
        <v>161</v>
      </c>
      <c r="F154" s="140" t="s">
        <v>377</v>
      </c>
      <c r="G154" s="138">
        <f>815-92.55</f>
        <v>722.45</v>
      </c>
    </row>
    <row r="155" spans="1:7" s="139" customFormat="1" ht="30" customHeight="1">
      <c r="A155" s="46" t="s">
        <v>216</v>
      </c>
      <c r="B155" s="44" t="s">
        <v>155</v>
      </c>
      <c r="C155" s="107" t="s">
        <v>360</v>
      </c>
      <c r="D155" s="107" t="s">
        <v>362</v>
      </c>
      <c r="E155" s="51" t="s">
        <v>214</v>
      </c>
      <c r="F155" s="107"/>
      <c r="G155" s="138">
        <f>G156</f>
        <v>2136.33399</v>
      </c>
    </row>
    <row r="156" spans="1:7" ht="30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233</v>
      </c>
      <c r="G156" s="144">
        <f>G157</f>
        <v>2136.33399</v>
      </c>
    </row>
    <row r="157" spans="1:7" ht="30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195</v>
      </c>
      <c r="G157" s="144">
        <f>G158</f>
        <v>2136.33399</v>
      </c>
    </row>
    <row r="158" spans="1:7" ht="27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214</v>
      </c>
      <c r="F158" s="140" t="s">
        <v>377</v>
      </c>
      <c r="G158" s="144">
        <f>1939.5819+196.75209</f>
        <v>2136.33399</v>
      </c>
    </row>
    <row r="159" spans="1:7" s="139" customFormat="1" ht="27" customHeight="1">
      <c r="A159" s="46" t="s">
        <v>283</v>
      </c>
      <c r="B159" s="44" t="s">
        <v>155</v>
      </c>
      <c r="C159" s="107" t="s">
        <v>360</v>
      </c>
      <c r="D159" s="107" t="s">
        <v>362</v>
      </c>
      <c r="E159" s="51" t="s">
        <v>417</v>
      </c>
      <c r="F159" s="107"/>
      <c r="G159" s="138">
        <f>G160</f>
        <v>60</v>
      </c>
    </row>
    <row r="160" spans="1:7" ht="27" customHeight="1">
      <c r="A160" s="28" t="s">
        <v>232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233</v>
      </c>
      <c r="G160" s="144">
        <f>G161</f>
        <v>60</v>
      </c>
    </row>
    <row r="161" spans="1:7" ht="27" customHeight="1">
      <c r="A161" s="125" t="s">
        <v>234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195</v>
      </c>
      <c r="G161" s="144">
        <f>G162</f>
        <v>60</v>
      </c>
    </row>
    <row r="162" spans="1:7" ht="27" customHeight="1">
      <c r="A162" s="26" t="s">
        <v>453</v>
      </c>
      <c r="B162" s="37" t="s">
        <v>155</v>
      </c>
      <c r="C162" s="117" t="s">
        <v>360</v>
      </c>
      <c r="D162" s="117" t="s">
        <v>362</v>
      </c>
      <c r="E162" s="71" t="s">
        <v>417</v>
      </c>
      <c r="F162" s="140" t="s">
        <v>377</v>
      </c>
      <c r="G162" s="144">
        <v>60</v>
      </c>
    </row>
    <row r="163" spans="1:7" ht="21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/>
      <c r="G164" s="144">
        <f>G165</f>
        <v>0</v>
      </c>
    </row>
    <row r="165" spans="1:7" ht="27" customHeight="1" hidden="1">
      <c r="A165" s="26"/>
      <c r="B165" s="37" t="s">
        <v>535</v>
      </c>
      <c r="C165" s="140" t="s">
        <v>360</v>
      </c>
      <c r="D165" s="140" t="s">
        <v>362</v>
      </c>
      <c r="E165" s="48"/>
      <c r="F165" s="140" t="s">
        <v>377</v>
      </c>
      <c r="G165" s="144"/>
    </row>
    <row r="166" spans="1:7" s="68" customFormat="1" ht="13.5" customHeight="1">
      <c r="A166" s="54" t="s">
        <v>353</v>
      </c>
      <c r="B166" s="36" t="s">
        <v>155</v>
      </c>
      <c r="C166" s="34" t="s">
        <v>360</v>
      </c>
      <c r="D166" s="34" t="s">
        <v>354</v>
      </c>
      <c r="E166" s="148"/>
      <c r="F166" s="34"/>
      <c r="G166" s="199">
        <f aca="true" t="shared" si="1" ref="G166:G171">G167</f>
        <v>10</v>
      </c>
    </row>
    <row r="167" spans="1:7" s="139" customFormat="1" ht="57" customHeight="1">
      <c r="A167" s="77" t="s">
        <v>736</v>
      </c>
      <c r="B167" s="58" t="s">
        <v>155</v>
      </c>
      <c r="C167" s="50" t="s">
        <v>360</v>
      </c>
      <c r="D167" s="50" t="s">
        <v>354</v>
      </c>
      <c r="E167" s="74" t="s">
        <v>217</v>
      </c>
      <c r="F167" s="69"/>
      <c r="G167" s="200">
        <f t="shared" si="1"/>
        <v>10</v>
      </c>
    </row>
    <row r="168" spans="1:7" ht="28.5" customHeight="1">
      <c r="A168" s="26" t="s">
        <v>245</v>
      </c>
      <c r="B168" s="37" t="s">
        <v>155</v>
      </c>
      <c r="C168" s="29" t="s">
        <v>360</v>
      </c>
      <c r="D168" s="29" t="s">
        <v>354</v>
      </c>
      <c r="E168" s="48" t="s">
        <v>218</v>
      </c>
      <c r="F168" s="40"/>
      <c r="G168" s="73">
        <f t="shared" si="1"/>
        <v>10</v>
      </c>
    </row>
    <row r="169" spans="1:7" ht="17.25" customHeight="1">
      <c r="A169" s="129" t="s">
        <v>282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40"/>
      <c r="G169" s="73">
        <f t="shared" si="1"/>
        <v>10</v>
      </c>
    </row>
    <row r="170" spans="1:7" ht="29.25" customHeight="1">
      <c r="A170" s="28" t="s">
        <v>232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233</v>
      </c>
      <c r="G170" s="73">
        <f t="shared" si="1"/>
        <v>10</v>
      </c>
    </row>
    <row r="171" spans="1:7" ht="30" customHeight="1">
      <c r="A171" s="125" t="s">
        <v>234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29" t="s">
        <v>195</v>
      </c>
      <c r="G171" s="73">
        <f t="shared" si="1"/>
        <v>10</v>
      </c>
    </row>
    <row r="172" spans="1:7" ht="28.5" customHeight="1">
      <c r="A172" s="26" t="s">
        <v>453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 t="s">
        <v>377</v>
      </c>
      <c r="G172" s="73">
        <v>10</v>
      </c>
    </row>
    <row r="173" spans="1:7" s="195" customFormat="1" ht="15" customHeight="1">
      <c r="A173" s="192" t="s">
        <v>390</v>
      </c>
      <c r="B173" s="36" t="s">
        <v>155</v>
      </c>
      <c r="C173" s="201" t="s">
        <v>363</v>
      </c>
      <c r="D173" s="201"/>
      <c r="E173" s="48"/>
      <c r="F173" s="201"/>
      <c r="G173" s="202">
        <f>G174+G184+G204</f>
        <v>11819.116</v>
      </c>
    </row>
    <row r="174" spans="1:7" s="68" customFormat="1" ht="15" customHeight="1" hidden="1">
      <c r="A174" s="54" t="s">
        <v>291</v>
      </c>
      <c r="B174" s="36" t="s">
        <v>155</v>
      </c>
      <c r="C174" s="34" t="s">
        <v>363</v>
      </c>
      <c r="D174" s="34" t="s">
        <v>358</v>
      </c>
      <c r="E174" s="148"/>
      <c r="F174" s="34"/>
      <c r="G174" s="349">
        <f>G175+G180</f>
        <v>0</v>
      </c>
    </row>
    <row r="175" spans="1:7" s="68" customFormat="1" ht="29.25" customHeight="1" hidden="1">
      <c r="A175" s="64" t="s">
        <v>207</v>
      </c>
      <c r="B175" s="58" t="s">
        <v>155</v>
      </c>
      <c r="C175" s="50" t="s">
        <v>363</v>
      </c>
      <c r="D175" s="50" t="s">
        <v>358</v>
      </c>
      <c r="E175" s="74" t="s">
        <v>118</v>
      </c>
      <c r="F175" s="34"/>
      <c r="G175" s="349">
        <f>G176</f>
        <v>0</v>
      </c>
    </row>
    <row r="176" spans="1:7" s="185" customFormat="1" ht="15" customHeight="1" hidden="1">
      <c r="A176" s="46" t="s">
        <v>153</v>
      </c>
      <c r="B176" s="37" t="s">
        <v>155</v>
      </c>
      <c r="C176" s="45" t="s">
        <v>363</v>
      </c>
      <c r="D176" s="45" t="s">
        <v>358</v>
      </c>
      <c r="E176" s="51" t="s">
        <v>123</v>
      </c>
      <c r="F176" s="50"/>
      <c r="G176" s="348">
        <f>G177</f>
        <v>0</v>
      </c>
    </row>
    <row r="177" spans="1:7" s="185" customFormat="1" ht="28.5" customHeight="1" hidden="1">
      <c r="A177" s="28" t="s">
        <v>232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233</v>
      </c>
      <c r="G177" s="348">
        <f>G178</f>
        <v>0</v>
      </c>
    </row>
    <row r="178" spans="1:7" s="185" customFormat="1" ht="29.25" customHeight="1" hidden="1">
      <c r="A178" s="125" t="s">
        <v>234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195</v>
      </c>
      <c r="G178" s="348">
        <f>G179</f>
        <v>0</v>
      </c>
    </row>
    <row r="179" spans="1:7" s="195" customFormat="1" ht="30" customHeight="1" hidden="1">
      <c r="A179" s="26" t="s">
        <v>453</v>
      </c>
      <c r="B179" s="37" t="s">
        <v>155</v>
      </c>
      <c r="C179" s="29" t="s">
        <v>363</v>
      </c>
      <c r="D179" s="29" t="s">
        <v>358</v>
      </c>
      <c r="E179" s="48" t="s">
        <v>123</v>
      </c>
      <c r="F179" s="29" t="s">
        <v>377</v>
      </c>
      <c r="G179" s="49">
        <v>0</v>
      </c>
    </row>
    <row r="180" spans="1:7" s="185" customFormat="1" ht="42.75" customHeight="1" hidden="1">
      <c r="A180" s="46" t="s">
        <v>675</v>
      </c>
      <c r="B180" s="58" t="s">
        <v>155</v>
      </c>
      <c r="C180" s="50" t="s">
        <v>363</v>
      </c>
      <c r="D180" s="50" t="s">
        <v>358</v>
      </c>
      <c r="E180" s="74" t="s">
        <v>676</v>
      </c>
      <c r="F180" s="50"/>
      <c r="G180" s="178">
        <f>G181</f>
        <v>0</v>
      </c>
    </row>
    <row r="181" spans="1:7" s="195" customFormat="1" ht="30.75" customHeight="1" hidden="1">
      <c r="A181" s="28" t="s">
        <v>232</v>
      </c>
      <c r="B181" s="37" t="s">
        <v>155</v>
      </c>
      <c r="C181" s="29" t="s">
        <v>363</v>
      </c>
      <c r="D181" s="29" t="s">
        <v>358</v>
      </c>
      <c r="E181" s="71" t="s">
        <v>676</v>
      </c>
      <c r="F181" s="29" t="s">
        <v>233</v>
      </c>
      <c r="G181" s="49">
        <f>G182</f>
        <v>0</v>
      </c>
    </row>
    <row r="182" spans="1:7" s="195" customFormat="1" ht="30.75" customHeight="1" hidden="1">
      <c r="A182" s="125" t="s">
        <v>234</v>
      </c>
      <c r="B182" s="37" t="s">
        <v>155</v>
      </c>
      <c r="C182" s="29" t="s">
        <v>363</v>
      </c>
      <c r="D182" s="29" t="s">
        <v>358</v>
      </c>
      <c r="E182" s="71" t="s">
        <v>676</v>
      </c>
      <c r="F182" s="29" t="s">
        <v>195</v>
      </c>
      <c r="G182" s="49">
        <f>G183</f>
        <v>0</v>
      </c>
    </row>
    <row r="183" spans="1:7" s="195" customFormat="1" ht="30.75" customHeight="1" hidden="1">
      <c r="A183" s="26" t="s">
        <v>453</v>
      </c>
      <c r="B183" s="37" t="s">
        <v>155</v>
      </c>
      <c r="C183" s="29" t="s">
        <v>363</v>
      </c>
      <c r="D183" s="29" t="s">
        <v>358</v>
      </c>
      <c r="E183" s="71" t="s">
        <v>676</v>
      </c>
      <c r="F183" s="29" t="s">
        <v>377</v>
      </c>
      <c r="G183" s="49">
        <v>0</v>
      </c>
    </row>
    <row r="184" spans="1:7" s="68" customFormat="1" ht="15" customHeight="1">
      <c r="A184" s="54" t="s">
        <v>365</v>
      </c>
      <c r="B184" s="36" t="s">
        <v>155</v>
      </c>
      <c r="C184" s="34" t="s">
        <v>363</v>
      </c>
      <c r="D184" s="34" t="s">
        <v>359</v>
      </c>
      <c r="E184" s="148"/>
      <c r="F184" s="34"/>
      <c r="G184" s="123">
        <f>G199+G188</f>
        <v>2002</v>
      </c>
    </row>
    <row r="185" spans="1:7" ht="25.5" hidden="1">
      <c r="A185" s="26" t="s">
        <v>412</v>
      </c>
      <c r="B185" s="36" t="s">
        <v>155</v>
      </c>
      <c r="C185" s="24" t="s">
        <v>363</v>
      </c>
      <c r="D185" s="24" t="s">
        <v>359</v>
      </c>
      <c r="E185" s="74" t="s">
        <v>249</v>
      </c>
      <c r="F185" s="24"/>
      <c r="G185" s="304">
        <f>G186</f>
        <v>0</v>
      </c>
    </row>
    <row r="186" spans="1:7" ht="25.5" hidden="1">
      <c r="A186" s="26" t="s">
        <v>391</v>
      </c>
      <c r="B186" s="36" t="s">
        <v>155</v>
      </c>
      <c r="C186" s="24" t="s">
        <v>363</v>
      </c>
      <c r="D186" s="24" t="s">
        <v>359</v>
      </c>
      <c r="E186" s="48" t="s">
        <v>250</v>
      </c>
      <c r="F186" s="24"/>
      <c r="G186" s="304">
        <f>G187</f>
        <v>0</v>
      </c>
    </row>
    <row r="187" spans="1:7" ht="48" customHeight="1" hidden="1">
      <c r="A187" s="26" t="s">
        <v>392</v>
      </c>
      <c r="B187" s="36" t="s">
        <v>155</v>
      </c>
      <c r="C187" s="24" t="s">
        <v>363</v>
      </c>
      <c r="D187" s="24" t="s">
        <v>359</v>
      </c>
      <c r="E187" s="48" t="s">
        <v>173</v>
      </c>
      <c r="F187" s="24"/>
      <c r="G187" s="304">
        <v>0</v>
      </c>
    </row>
    <row r="188" spans="1:7" s="139" customFormat="1" ht="40.5" customHeight="1">
      <c r="A188" s="77" t="s">
        <v>744</v>
      </c>
      <c r="B188" s="37" t="s">
        <v>155</v>
      </c>
      <c r="C188" s="45" t="s">
        <v>363</v>
      </c>
      <c r="D188" s="45" t="s">
        <v>359</v>
      </c>
      <c r="E188" s="51" t="s">
        <v>292</v>
      </c>
      <c r="F188" s="45"/>
      <c r="G188" s="305">
        <f>G191+G196</f>
        <v>2002</v>
      </c>
    </row>
    <row r="189" spans="1:7" s="139" customFormat="1" ht="30" customHeight="1">
      <c r="A189" s="182" t="s">
        <v>726</v>
      </c>
      <c r="B189" s="37" t="s">
        <v>155</v>
      </c>
      <c r="C189" s="24" t="s">
        <v>363</v>
      </c>
      <c r="D189" s="24" t="s">
        <v>359</v>
      </c>
      <c r="E189" s="48" t="s">
        <v>440</v>
      </c>
      <c r="F189" s="34"/>
      <c r="G189" s="304">
        <f>G190+G196</f>
        <v>2</v>
      </c>
    </row>
    <row r="190" spans="1:7" ht="42" customHeight="1">
      <c r="A190" s="28" t="s">
        <v>543</v>
      </c>
      <c r="B190" s="37" t="s">
        <v>155</v>
      </c>
      <c r="C190" s="29" t="s">
        <v>363</v>
      </c>
      <c r="D190" s="29" t="s">
        <v>359</v>
      </c>
      <c r="E190" s="71" t="s">
        <v>544</v>
      </c>
      <c r="F190" s="29"/>
      <c r="G190" s="49">
        <v>0</v>
      </c>
    </row>
    <row r="191" spans="1:7" ht="28.5" customHeight="1">
      <c r="A191" s="334" t="s">
        <v>545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 t="s">
        <v>546</v>
      </c>
      <c r="G191" s="179">
        <v>2000</v>
      </c>
    </row>
    <row r="192" spans="1:7" ht="27.75" customHeight="1">
      <c r="A192" s="26" t="s">
        <v>543</v>
      </c>
      <c r="B192" s="37" t="s">
        <v>155</v>
      </c>
      <c r="C192" s="24" t="s">
        <v>363</v>
      </c>
      <c r="D192" s="24" t="s">
        <v>359</v>
      </c>
      <c r="E192" s="48" t="s">
        <v>544</v>
      </c>
      <c r="F192" s="24"/>
      <c r="G192" s="179">
        <v>0</v>
      </c>
    </row>
    <row r="193" spans="1:7" ht="29.25" customHeight="1" hidden="1">
      <c r="A193" s="204"/>
      <c r="B193" s="36"/>
      <c r="C193" s="45"/>
      <c r="D193" s="45"/>
      <c r="E193" s="51"/>
      <c r="F193" s="45"/>
      <c r="G193" s="305"/>
    </row>
    <row r="194" spans="1:7" ht="17.25" customHeight="1">
      <c r="A194" s="334" t="s">
        <v>547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7</v>
      </c>
      <c r="G194" s="179">
        <f>G191</f>
        <v>2000</v>
      </c>
    </row>
    <row r="195" spans="1:7" s="139" customFormat="1" ht="15" customHeight="1">
      <c r="A195" s="26" t="s">
        <v>727</v>
      </c>
      <c r="B195" s="37" t="s">
        <v>155</v>
      </c>
      <c r="C195" s="24" t="s">
        <v>363</v>
      </c>
      <c r="D195" s="24" t="s">
        <v>359</v>
      </c>
      <c r="E195" s="48" t="s">
        <v>549</v>
      </c>
      <c r="F195" s="24"/>
      <c r="G195" s="304">
        <f>G196</f>
        <v>2</v>
      </c>
    </row>
    <row r="196" spans="1:7" s="139" customFormat="1" ht="28.5" customHeight="1">
      <c r="A196" s="334" t="s">
        <v>545</v>
      </c>
      <c r="B196" s="37" t="s">
        <v>155</v>
      </c>
      <c r="C196" s="24" t="s">
        <v>363</v>
      </c>
      <c r="D196" s="24" t="s">
        <v>359</v>
      </c>
      <c r="E196" s="48" t="s">
        <v>441</v>
      </c>
      <c r="F196" s="24" t="s">
        <v>546</v>
      </c>
      <c r="G196" s="304">
        <f>G197</f>
        <v>2</v>
      </c>
    </row>
    <row r="197" spans="1:7" s="139" customFormat="1" ht="30" customHeight="1">
      <c r="A197" s="334" t="s">
        <v>547</v>
      </c>
      <c r="B197" s="37" t="s">
        <v>155</v>
      </c>
      <c r="C197" s="24" t="s">
        <v>363</v>
      </c>
      <c r="D197" s="24" t="s">
        <v>359</v>
      </c>
      <c r="E197" s="48" t="s">
        <v>441</v>
      </c>
      <c r="F197" s="24" t="s">
        <v>7</v>
      </c>
      <c r="G197" s="304">
        <v>2</v>
      </c>
    </row>
    <row r="198" spans="1:7" ht="29.25" customHeight="1" hidden="1">
      <c r="A198" s="64" t="s">
        <v>207</v>
      </c>
      <c r="B198" s="58" t="s">
        <v>155</v>
      </c>
      <c r="C198" s="50" t="s">
        <v>363</v>
      </c>
      <c r="D198" s="50" t="s">
        <v>359</v>
      </c>
      <c r="E198" s="74" t="s">
        <v>118</v>
      </c>
      <c r="F198" s="24"/>
      <c r="G198" s="181"/>
    </row>
    <row r="199" spans="1:7" s="68" customFormat="1" ht="30.75" customHeight="1" hidden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G200</f>
        <v>0</v>
      </c>
    </row>
    <row r="200" spans="1:7" s="185" customFormat="1" ht="26.25" customHeight="1" hidden="1">
      <c r="A200" s="46" t="s">
        <v>370</v>
      </c>
      <c r="B200" s="37" t="s">
        <v>155</v>
      </c>
      <c r="C200" s="45" t="s">
        <v>363</v>
      </c>
      <c r="D200" s="45" t="s">
        <v>359</v>
      </c>
      <c r="E200" s="51" t="s">
        <v>326</v>
      </c>
      <c r="F200" s="45"/>
      <c r="G200" s="348">
        <f>G201</f>
        <v>0</v>
      </c>
    </row>
    <row r="201" spans="1:7" s="139" customFormat="1" ht="32.25" customHeight="1" hidden="1">
      <c r="A201" s="28" t="s">
        <v>232</v>
      </c>
      <c r="B201" s="37" t="s">
        <v>155</v>
      </c>
      <c r="C201" s="24" t="s">
        <v>363</v>
      </c>
      <c r="D201" s="24" t="s">
        <v>359</v>
      </c>
      <c r="E201" s="48" t="s">
        <v>326</v>
      </c>
      <c r="F201" s="29" t="s">
        <v>233</v>
      </c>
      <c r="G201" s="348">
        <f>G202</f>
        <v>0</v>
      </c>
    </row>
    <row r="202" spans="1:7" s="160" customFormat="1" ht="30" customHeight="1" hidden="1">
      <c r="A202" s="125" t="s">
        <v>234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195</v>
      </c>
      <c r="G202" s="348">
        <f>G203</f>
        <v>0</v>
      </c>
    </row>
    <row r="203" spans="1:7" s="160" customFormat="1" ht="30" customHeight="1" hidden="1">
      <c r="A203" s="26" t="s">
        <v>453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4" t="s">
        <v>377</v>
      </c>
      <c r="G203" s="303">
        <v>0</v>
      </c>
    </row>
    <row r="204" spans="1:7" s="160" customFormat="1" ht="30" customHeight="1">
      <c r="A204" s="54" t="s">
        <v>357</v>
      </c>
      <c r="B204" s="36" t="s">
        <v>155</v>
      </c>
      <c r="C204" s="34" t="s">
        <v>363</v>
      </c>
      <c r="D204" s="34" t="s">
        <v>361</v>
      </c>
      <c r="E204" s="148"/>
      <c r="F204" s="34"/>
      <c r="G204" s="123">
        <f>G205+G222+G230+G216</f>
        <v>9817.116</v>
      </c>
    </row>
    <row r="205" spans="1:7" s="160" customFormat="1" ht="41.25" customHeight="1">
      <c r="A205" s="64" t="s">
        <v>732</v>
      </c>
      <c r="B205" s="58" t="s">
        <v>155</v>
      </c>
      <c r="C205" s="50" t="s">
        <v>363</v>
      </c>
      <c r="D205" s="50" t="s">
        <v>361</v>
      </c>
      <c r="E205" s="74" t="s">
        <v>249</v>
      </c>
      <c r="F205" s="69"/>
      <c r="G205" s="173">
        <f>G206</f>
        <v>2459.72</v>
      </c>
    </row>
    <row r="206" spans="1:7" s="185" customFormat="1" ht="31.5" customHeight="1">
      <c r="A206" s="385" t="s">
        <v>158</v>
      </c>
      <c r="B206" s="37" t="s">
        <v>155</v>
      </c>
      <c r="C206" s="45" t="s">
        <v>363</v>
      </c>
      <c r="D206" s="45" t="s">
        <v>361</v>
      </c>
      <c r="E206" s="51" t="s">
        <v>250</v>
      </c>
      <c r="F206" s="62"/>
      <c r="G206" s="178">
        <f>G207+G213+G210</f>
        <v>2459.72</v>
      </c>
    </row>
    <row r="207" spans="1:7" s="139" customFormat="1" ht="14.25" customHeight="1">
      <c r="A207" s="125" t="s">
        <v>575</v>
      </c>
      <c r="B207" s="37" t="s">
        <v>155</v>
      </c>
      <c r="C207" s="29" t="s">
        <v>363</v>
      </c>
      <c r="D207" s="29" t="s">
        <v>361</v>
      </c>
      <c r="E207" s="71" t="s">
        <v>604</v>
      </c>
      <c r="F207" s="40" t="s">
        <v>233</v>
      </c>
      <c r="G207" s="49">
        <f>G208</f>
        <v>0</v>
      </c>
    </row>
    <row r="208" spans="1:7" s="139" customFormat="1" ht="27" customHeight="1">
      <c r="A208" s="28" t="s">
        <v>232</v>
      </c>
      <c r="B208" s="37" t="s">
        <v>155</v>
      </c>
      <c r="C208" s="29" t="s">
        <v>363</v>
      </c>
      <c r="D208" s="29" t="s">
        <v>361</v>
      </c>
      <c r="E208" s="71" t="s">
        <v>604</v>
      </c>
      <c r="F208" s="29" t="s">
        <v>195</v>
      </c>
      <c r="G208" s="49">
        <f>G209</f>
        <v>0</v>
      </c>
    </row>
    <row r="209" spans="1:7" s="139" customFormat="1" ht="27" customHeight="1">
      <c r="A209" s="26" t="s">
        <v>453</v>
      </c>
      <c r="B209" s="37" t="s">
        <v>155</v>
      </c>
      <c r="C209" s="29" t="s">
        <v>363</v>
      </c>
      <c r="D209" s="29" t="s">
        <v>361</v>
      </c>
      <c r="E209" s="71" t="s">
        <v>604</v>
      </c>
      <c r="F209" s="29" t="s">
        <v>377</v>
      </c>
      <c r="G209" s="49">
        <v>0</v>
      </c>
    </row>
    <row r="210" spans="1:7" s="139" customFormat="1" ht="15" customHeight="1">
      <c r="A210" s="125" t="s">
        <v>575</v>
      </c>
      <c r="B210" s="37" t="s">
        <v>155</v>
      </c>
      <c r="C210" s="29" t="s">
        <v>363</v>
      </c>
      <c r="D210" s="29" t="s">
        <v>361</v>
      </c>
      <c r="E210" s="71" t="s">
        <v>604</v>
      </c>
      <c r="F210" s="40" t="s">
        <v>233</v>
      </c>
      <c r="G210" s="49">
        <f>G211</f>
        <v>2241.6</v>
      </c>
    </row>
    <row r="211" spans="1:7" s="139" customFormat="1" ht="27" customHeight="1">
      <c r="A211" s="28" t="s">
        <v>232</v>
      </c>
      <c r="B211" s="37" t="s">
        <v>155</v>
      </c>
      <c r="C211" s="29" t="s">
        <v>363</v>
      </c>
      <c r="D211" s="29" t="s">
        <v>361</v>
      </c>
      <c r="E211" s="71" t="s">
        <v>604</v>
      </c>
      <c r="F211" s="29" t="s">
        <v>195</v>
      </c>
      <c r="G211" s="49">
        <f>G212</f>
        <v>2241.6</v>
      </c>
    </row>
    <row r="212" spans="1:7" ht="27" customHeight="1">
      <c r="A212" s="26" t="s">
        <v>453</v>
      </c>
      <c r="B212" s="37" t="s">
        <v>155</v>
      </c>
      <c r="C212" s="29" t="s">
        <v>363</v>
      </c>
      <c r="D212" s="29" t="s">
        <v>361</v>
      </c>
      <c r="E212" s="71" t="s">
        <v>604</v>
      </c>
      <c r="F212" s="29" t="s">
        <v>377</v>
      </c>
      <c r="G212" s="49">
        <v>2241.6</v>
      </c>
    </row>
    <row r="213" spans="1:7" ht="17.25" customHeight="1">
      <c r="A213" s="125" t="s">
        <v>594</v>
      </c>
      <c r="B213" s="37" t="s">
        <v>155</v>
      </c>
      <c r="C213" s="29" t="s">
        <v>363</v>
      </c>
      <c r="D213" s="29" t="s">
        <v>361</v>
      </c>
      <c r="E213" s="71" t="s">
        <v>604</v>
      </c>
      <c r="F213" s="24" t="s">
        <v>233</v>
      </c>
      <c r="G213" s="49">
        <f>G214</f>
        <v>218.12</v>
      </c>
    </row>
    <row r="214" spans="1:7" ht="27" customHeight="1">
      <c r="A214" s="28" t="s">
        <v>232</v>
      </c>
      <c r="B214" s="37" t="s">
        <v>155</v>
      </c>
      <c r="C214" s="29" t="s">
        <v>363</v>
      </c>
      <c r="D214" s="29" t="s">
        <v>361</v>
      </c>
      <c r="E214" s="71" t="s">
        <v>604</v>
      </c>
      <c r="F214" s="24" t="s">
        <v>195</v>
      </c>
      <c r="G214" s="49">
        <f>G215</f>
        <v>218.12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604</v>
      </c>
      <c r="F215" s="29" t="s">
        <v>377</v>
      </c>
      <c r="G215" s="49">
        <f>224.16-6.04</f>
        <v>218.12</v>
      </c>
    </row>
    <row r="216" spans="1:7" ht="27" customHeight="1">
      <c r="A216" s="64" t="s">
        <v>733</v>
      </c>
      <c r="B216" s="58" t="s">
        <v>155</v>
      </c>
      <c r="C216" s="50" t="s">
        <v>363</v>
      </c>
      <c r="D216" s="50" t="s">
        <v>361</v>
      </c>
      <c r="E216" s="74" t="s">
        <v>638</v>
      </c>
      <c r="F216" s="29"/>
      <c r="G216" s="178">
        <f>G217</f>
        <v>0</v>
      </c>
    </row>
    <row r="217" spans="1:7" ht="27" customHeight="1">
      <c r="A217" s="26" t="s">
        <v>637</v>
      </c>
      <c r="B217" s="37" t="s">
        <v>155</v>
      </c>
      <c r="C217" s="29" t="s">
        <v>363</v>
      </c>
      <c r="D217" s="29" t="s">
        <v>361</v>
      </c>
      <c r="E217" s="71" t="s">
        <v>639</v>
      </c>
      <c r="F217" s="29" t="s">
        <v>233</v>
      </c>
      <c r="G217" s="49">
        <f>G218</f>
        <v>0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639</v>
      </c>
      <c r="F218" s="29" t="s">
        <v>195</v>
      </c>
      <c r="G218" s="49">
        <f>G219</f>
        <v>0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639</v>
      </c>
      <c r="F219" s="29" t="s">
        <v>377</v>
      </c>
      <c r="G219" s="49">
        <v>0</v>
      </c>
    </row>
    <row r="220" spans="1:7" ht="27" customHeight="1" hidden="1">
      <c r="A220" s="26"/>
      <c r="B220" s="37"/>
      <c r="C220" s="29"/>
      <c r="D220" s="29"/>
      <c r="E220" s="71"/>
      <c r="F220" s="29"/>
      <c r="G220" s="49"/>
    </row>
    <row r="221" spans="1:7" ht="27" customHeight="1" hidden="1">
      <c r="A221" s="26"/>
      <c r="B221" s="37"/>
      <c r="C221" s="29"/>
      <c r="D221" s="29"/>
      <c r="E221" s="71"/>
      <c r="F221" s="29"/>
      <c r="G221" s="49"/>
    </row>
    <row r="222" spans="1:7" ht="20.25" customHeight="1">
      <c r="A222" s="64" t="s">
        <v>596</v>
      </c>
      <c r="B222" s="58" t="s">
        <v>155</v>
      </c>
      <c r="C222" s="50" t="s">
        <v>363</v>
      </c>
      <c r="D222" s="50" t="s">
        <v>361</v>
      </c>
      <c r="E222" s="74" t="s">
        <v>130</v>
      </c>
      <c r="F222" s="29"/>
      <c r="G222" s="178">
        <f>G223+G224+G225+G229</f>
        <v>6822.54</v>
      </c>
    </row>
    <row r="223" spans="1:7" ht="20.25" customHeight="1">
      <c r="A223" s="28" t="s">
        <v>605</v>
      </c>
      <c r="B223" s="37" t="s">
        <v>155</v>
      </c>
      <c r="C223" s="29" t="s">
        <v>363</v>
      </c>
      <c r="D223" s="29" t="s">
        <v>361</v>
      </c>
      <c r="E223" s="71" t="s">
        <v>607</v>
      </c>
      <c r="F223" s="29" t="s">
        <v>396</v>
      </c>
      <c r="G223" s="49">
        <v>5255.4</v>
      </c>
    </row>
    <row r="224" spans="1:7" ht="20.25" customHeight="1">
      <c r="A224" s="28" t="s">
        <v>606</v>
      </c>
      <c r="B224" s="37" t="s">
        <v>155</v>
      </c>
      <c r="C224" s="29" t="s">
        <v>363</v>
      </c>
      <c r="D224" s="29" t="s">
        <v>361</v>
      </c>
      <c r="E224" s="71" t="s">
        <v>608</v>
      </c>
      <c r="F224" s="29" t="s">
        <v>187</v>
      </c>
      <c r="G224" s="49">
        <f>1587.14-20</f>
        <v>1567.14</v>
      </c>
    </row>
    <row r="225" spans="1:7" ht="20.25" customHeight="1">
      <c r="A225" s="26" t="s">
        <v>597</v>
      </c>
      <c r="B225" s="37" t="s">
        <v>155</v>
      </c>
      <c r="C225" s="29" t="s">
        <v>363</v>
      </c>
      <c r="D225" s="29" t="s">
        <v>361</v>
      </c>
      <c r="E225" s="71" t="s">
        <v>598</v>
      </c>
      <c r="F225" s="29" t="s">
        <v>233</v>
      </c>
      <c r="G225" s="49">
        <f>G226</f>
        <v>0</v>
      </c>
    </row>
    <row r="226" spans="1:7" ht="27" customHeight="1">
      <c r="A226" s="28" t="s">
        <v>232</v>
      </c>
      <c r="B226" s="37" t="s">
        <v>155</v>
      </c>
      <c r="C226" s="29" t="s">
        <v>363</v>
      </c>
      <c r="D226" s="29" t="s">
        <v>361</v>
      </c>
      <c r="E226" s="71" t="s">
        <v>598</v>
      </c>
      <c r="F226" s="29" t="s">
        <v>195</v>
      </c>
      <c r="G226" s="49">
        <f>G228+G227</f>
        <v>0</v>
      </c>
    </row>
    <row r="227" spans="1:7" ht="27" customHeight="1">
      <c r="A227" s="26" t="s">
        <v>453</v>
      </c>
      <c r="B227" s="37" t="s">
        <v>155</v>
      </c>
      <c r="C227" s="29" t="s">
        <v>363</v>
      </c>
      <c r="D227" s="29" t="s">
        <v>361</v>
      </c>
      <c r="E227" s="71" t="s">
        <v>598</v>
      </c>
      <c r="F227" s="29" t="s">
        <v>376</v>
      </c>
      <c r="G227" s="49">
        <v>0</v>
      </c>
    </row>
    <row r="228" spans="1:7" ht="27" customHeight="1">
      <c r="A228" s="26" t="s">
        <v>453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377</v>
      </c>
      <c r="G228" s="49">
        <v>0</v>
      </c>
    </row>
    <row r="229" spans="1:7" ht="19.5" customHeight="1">
      <c r="A229" s="26" t="s">
        <v>378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200</v>
      </c>
      <c r="G229" s="49">
        <v>0</v>
      </c>
    </row>
    <row r="230" spans="1:7" s="139" customFormat="1" ht="26.25" customHeight="1">
      <c r="A230" s="64" t="s">
        <v>207</v>
      </c>
      <c r="B230" s="58" t="s">
        <v>155</v>
      </c>
      <c r="C230" s="50" t="s">
        <v>363</v>
      </c>
      <c r="D230" s="50" t="s">
        <v>361</v>
      </c>
      <c r="E230" s="74" t="s">
        <v>118</v>
      </c>
      <c r="F230" s="50"/>
      <c r="G230" s="347">
        <f>G231+G244+G248+G236</f>
        <v>534.856</v>
      </c>
    </row>
    <row r="231" spans="1:7" s="139" customFormat="1" ht="26.25" customHeight="1">
      <c r="A231" s="16" t="s">
        <v>284</v>
      </c>
      <c r="B231" s="44" t="s">
        <v>155</v>
      </c>
      <c r="C231" s="45" t="s">
        <v>363</v>
      </c>
      <c r="D231" s="45" t="s">
        <v>361</v>
      </c>
      <c r="E231" s="51" t="s">
        <v>124</v>
      </c>
      <c r="F231" s="62"/>
      <c r="G231" s="324">
        <f>G232</f>
        <v>454.856</v>
      </c>
    </row>
    <row r="232" spans="1:7" s="139" customFormat="1" ht="26.25" customHeight="1">
      <c r="A232" s="28" t="s">
        <v>232</v>
      </c>
      <c r="B232" s="37" t="s">
        <v>155</v>
      </c>
      <c r="C232" s="24" t="s">
        <v>363</v>
      </c>
      <c r="D232" s="24" t="s">
        <v>361</v>
      </c>
      <c r="E232" s="48" t="s">
        <v>124</v>
      </c>
      <c r="F232" s="40" t="s">
        <v>233</v>
      </c>
      <c r="G232" s="324">
        <f>G233</f>
        <v>454.856</v>
      </c>
    </row>
    <row r="233" spans="1:7" ht="27" customHeight="1">
      <c r="A233" s="125" t="s">
        <v>234</v>
      </c>
      <c r="B233" s="37" t="s">
        <v>155</v>
      </c>
      <c r="C233" s="24" t="s">
        <v>363</v>
      </c>
      <c r="D233" s="24" t="s">
        <v>361</v>
      </c>
      <c r="E233" s="48" t="s">
        <v>124</v>
      </c>
      <c r="F233" s="40" t="s">
        <v>195</v>
      </c>
      <c r="G233" s="324">
        <f>G234+G235</f>
        <v>454.856</v>
      </c>
    </row>
    <row r="234" spans="1:7" s="139" customFormat="1" ht="25.5" customHeight="1">
      <c r="A234" s="26" t="s">
        <v>453</v>
      </c>
      <c r="B234" s="37" t="s">
        <v>155</v>
      </c>
      <c r="C234" s="24" t="s">
        <v>363</v>
      </c>
      <c r="D234" s="24" t="s">
        <v>361</v>
      </c>
      <c r="E234" s="48" t="s">
        <v>124</v>
      </c>
      <c r="F234" s="25" t="s">
        <v>377</v>
      </c>
      <c r="G234" s="328">
        <v>18</v>
      </c>
    </row>
    <row r="235" spans="1:7" s="139" customFormat="1" ht="25.5" customHeight="1">
      <c r="A235" s="26" t="s">
        <v>731</v>
      </c>
      <c r="B235" s="37" t="s">
        <v>155</v>
      </c>
      <c r="C235" s="24" t="s">
        <v>363</v>
      </c>
      <c r="D235" s="24" t="s">
        <v>361</v>
      </c>
      <c r="E235" s="48" t="s">
        <v>124</v>
      </c>
      <c r="F235" s="25" t="s">
        <v>730</v>
      </c>
      <c r="G235" s="328">
        <f>539.856-35-68</f>
        <v>436.856</v>
      </c>
    </row>
    <row r="236" spans="1:7" s="139" customFormat="1" ht="28.5" customHeight="1" hidden="1">
      <c r="A236" s="184" t="s">
        <v>285</v>
      </c>
      <c r="B236" s="37" t="s">
        <v>155</v>
      </c>
      <c r="C236" s="45" t="s">
        <v>363</v>
      </c>
      <c r="D236" s="45" t="s">
        <v>361</v>
      </c>
      <c r="E236" s="51" t="s">
        <v>125</v>
      </c>
      <c r="F236" s="62"/>
      <c r="G236" s="324">
        <f>G237</f>
        <v>0</v>
      </c>
    </row>
    <row r="237" spans="1:7" s="139" customFormat="1" ht="27" customHeight="1" hidden="1">
      <c r="A237" s="28" t="s">
        <v>232</v>
      </c>
      <c r="B237" s="37" t="s">
        <v>155</v>
      </c>
      <c r="C237" s="24" t="s">
        <v>363</v>
      </c>
      <c r="D237" s="24" t="s">
        <v>361</v>
      </c>
      <c r="E237" s="48" t="s">
        <v>125</v>
      </c>
      <c r="F237" s="40" t="s">
        <v>233</v>
      </c>
      <c r="G237" s="324">
        <f>G238</f>
        <v>0</v>
      </c>
    </row>
    <row r="238" spans="1:7" ht="26.25" customHeight="1" hidden="1">
      <c r="A238" s="125" t="s">
        <v>234</v>
      </c>
      <c r="B238" s="37" t="s">
        <v>155</v>
      </c>
      <c r="C238" s="24" t="s">
        <v>363</v>
      </c>
      <c r="D238" s="24" t="s">
        <v>361</v>
      </c>
      <c r="E238" s="48" t="s">
        <v>125</v>
      </c>
      <c r="F238" s="40" t="s">
        <v>195</v>
      </c>
      <c r="G238" s="324">
        <f>G239</f>
        <v>0</v>
      </c>
    </row>
    <row r="239" spans="1:7" s="139" customFormat="1" ht="15" customHeight="1" hidden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125</v>
      </c>
      <c r="F239" s="25" t="s">
        <v>377</v>
      </c>
      <c r="G239" s="328">
        <v>0</v>
      </c>
    </row>
    <row r="240" spans="1:7" s="139" customFormat="1" ht="28.5" customHeight="1" hidden="1">
      <c r="A240" s="16" t="s">
        <v>286</v>
      </c>
      <c r="B240" s="37" t="s">
        <v>155</v>
      </c>
      <c r="C240" s="45" t="s">
        <v>363</v>
      </c>
      <c r="D240" s="45" t="s">
        <v>361</v>
      </c>
      <c r="E240" s="51" t="s">
        <v>126</v>
      </c>
      <c r="F240" s="62"/>
      <c r="G240" s="138">
        <f>G241</f>
        <v>0</v>
      </c>
    </row>
    <row r="241" spans="1:7" s="139" customFormat="1" ht="30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126</v>
      </c>
      <c r="F241" s="40" t="s">
        <v>233</v>
      </c>
      <c r="G241" s="138">
        <f>G242</f>
        <v>0</v>
      </c>
    </row>
    <row r="242" spans="1:7" ht="27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126</v>
      </c>
      <c r="F242" s="40" t="s">
        <v>195</v>
      </c>
      <c r="G242" s="96">
        <f>G243</f>
        <v>0</v>
      </c>
    </row>
    <row r="243" spans="1:7" s="139" customFormat="1" ht="27.7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126</v>
      </c>
      <c r="F243" s="25" t="s">
        <v>377</v>
      </c>
      <c r="G243" s="144">
        <v>0</v>
      </c>
    </row>
    <row r="244" spans="1:7" ht="27.75" customHeight="1" hidden="1">
      <c r="A244" s="46" t="s">
        <v>393</v>
      </c>
      <c r="B244" s="44" t="s">
        <v>155</v>
      </c>
      <c r="C244" s="45" t="s">
        <v>363</v>
      </c>
      <c r="D244" s="45" t="s">
        <v>361</v>
      </c>
      <c r="E244" s="51" t="s">
        <v>127</v>
      </c>
      <c r="F244" s="62"/>
      <c r="G244" s="324">
        <f>G245</f>
        <v>0</v>
      </c>
    </row>
    <row r="245" spans="1:7" ht="27.75" customHeight="1" hidden="1">
      <c r="A245" s="28" t="s">
        <v>232</v>
      </c>
      <c r="B245" s="37" t="s">
        <v>155</v>
      </c>
      <c r="C245" s="29" t="s">
        <v>363</v>
      </c>
      <c r="D245" s="29" t="s">
        <v>361</v>
      </c>
      <c r="E245" s="71" t="s">
        <v>127</v>
      </c>
      <c r="F245" s="40" t="s">
        <v>233</v>
      </c>
      <c r="G245" s="324">
        <f>G246</f>
        <v>0</v>
      </c>
    </row>
    <row r="246" spans="1:7" ht="27" customHeight="1" hidden="1">
      <c r="A246" s="125" t="s">
        <v>234</v>
      </c>
      <c r="B246" s="37" t="s">
        <v>155</v>
      </c>
      <c r="C246" s="29" t="s">
        <v>363</v>
      </c>
      <c r="D246" s="29" t="s">
        <v>361</v>
      </c>
      <c r="E246" s="71" t="s">
        <v>127</v>
      </c>
      <c r="F246" s="40" t="s">
        <v>195</v>
      </c>
      <c r="G246" s="324">
        <f>G247</f>
        <v>0</v>
      </c>
    </row>
    <row r="247" spans="1:7" s="195" customFormat="1" ht="1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71" t="s">
        <v>127</v>
      </c>
      <c r="F247" s="25" t="s">
        <v>377</v>
      </c>
      <c r="G247" s="328">
        <v>0</v>
      </c>
    </row>
    <row r="248" spans="1:7" s="68" customFormat="1" ht="30" customHeight="1">
      <c r="A248" s="46" t="s">
        <v>287</v>
      </c>
      <c r="B248" s="44" t="s">
        <v>155</v>
      </c>
      <c r="C248" s="45" t="s">
        <v>363</v>
      </c>
      <c r="D248" s="45" t="s">
        <v>361</v>
      </c>
      <c r="E248" s="51" t="s">
        <v>128</v>
      </c>
      <c r="F248" s="62"/>
      <c r="G248" s="324">
        <f>G249</f>
        <v>80</v>
      </c>
    </row>
    <row r="249" spans="1:7" s="185" customFormat="1" ht="30" customHeight="1">
      <c r="A249" s="28" t="s">
        <v>232</v>
      </c>
      <c r="B249" s="37" t="s">
        <v>155</v>
      </c>
      <c r="C249" s="24" t="s">
        <v>363</v>
      </c>
      <c r="D249" s="24" t="s">
        <v>361</v>
      </c>
      <c r="E249" s="48" t="s">
        <v>128</v>
      </c>
      <c r="F249" s="40" t="s">
        <v>233</v>
      </c>
      <c r="G249" s="328">
        <f>G250</f>
        <v>80</v>
      </c>
    </row>
    <row r="250" spans="1:7" s="139" customFormat="1" ht="15.75" customHeight="1">
      <c r="A250" s="125" t="s">
        <v>234</v>
      </c>
      <c r="B250" s="37" t="s">
        <v>155</v>
      </c>
      <c r="C250" s="24" t="s">
        <v>363</v>
      </c>
      <c r="D250" s="24" t="s">
        <v>361</v>
      </c>
      <c r="E250" s="48" t="s">
        <v>128</v>
      </c>
      <c r="F250" s="40" t="s">
        <v>195</v>
      </c>
      <c r="G250" s="328">
        <f>G251</f>
        <v>80</v>
      </c>
    </row>
    <row r="251" spans="1:7" s="139" customFormat="1" ht="27" customHeight="1">
      <c r="A251" s="26" t="s">
        <v>453</v>
      </c>
      <c r="B251" s="37" t="s">
        <v>155</v>
      </c>
      <c r="C251" s="24" t="s">
        <v>363</v>
      </c>
      <c r="D251" s="24" t="s">
        <v>361</v>
      </c>
      <c r="E251" s="48" t="s">
        <v>128</v>
      </c>
      <c r="F251" s="25" t="s">
        <v>377</v>
      </c>
      <c r="G251" s="328">
        <f>30+50</f>
        <v>80</v>
      </c>
    </row>
    <row r="252" spans="1:7" ht="19.5" customHeight="1">
      <c r="A252" s="186" t="s">
        <v>394</v>
      </c>
      <c r="B252" s="36" t="s">
        <v>155</v>
      </c>
      <c r="C252" s="201" t="s">
        <v>364</v>
      </c>
      <c r="D252" s="201"/>
      <c r="E252" s="48"/>
      <c r="F252" s="193"/>
      <c r="G252" s="346">
        <f>G253</f>
        <v>8179.198000000001</v>
      </c>
    </row>
    <row r="253" spans="1:7" ht="16.5" customHeight="1">
      <c r="A253" s="190" t="s">
        <v>395</v>
      </c>
      <c r="B253" s="36" t="s">
        <v>155</v>
      </c>
      <c r="C253" s="34" t="s">
        <v>364</v>
      </c>
      <c r="D253" s="34" t="s">
        <v>358</v>
      </c>
      <c r="E253" s="148"/>
      <c r="F253" s="101"/>
      <c r="G253" s="327">
        <f>G254+G306</f>
        <v>8179.198000000001</v>
      </c>
    </row>
    <row r="254" spans="1:7" ht="27">
      <c r="A254" s="64" t="s">
        <v>734</v>
      </c>
      <c r="B254" s="58" t="s">
        <v>155</v>
      </c>
      <c r="C254" s="50" t="s">
        <v>364</v>
      </c>
      <c r="D254" s="50" t="s">
        <v>358</v>
      </c>
      <c r="E254" s="74" t="s">
        <v>60</v>
      </c>
      <c r="F254" s="69"/>
      <c r="G254" s="344">
        <f>G255+G281+G299</f>
        <v>8179.198000000001</v>
      </c>
    </row>
    <row r="255" spans="1:7" ht="16.5" customHeight="1">
      <c r="A255" s="46" t="s">
        <v>164</v>
      </c>
      <c r="B255" s="37" t="s">
        <v>155</v>
      </c>
      <c r="C255" s="45" t="s">
        <v>364</v>
      </c>
      <c r="D255" s="45" t="s">
        <v>358</v>
      </c>
      <c r="E255" s="51" t="s">
        <v>61</v>
      </c>
      <c r="F255" s="62"/>
      <c r="G255" s="324">
        <f>G256+G262+G272</f>
        <v>6149.4580000000005</v>
      </c>
    </row>
    <row r="256" spans="1:7" ht="20.25" customHeight="1">
      <c r="A256" s="46" t="s">
        <v>165</v>
      </c>
      <c r="B256" s="37" t="s">
        <v>155</v>
      </c>
      <c r="C256" s="45" t="s">
        <v>364</v>
      </c>
      <c r="D256" s="45" t="s">
        <v>358</v>
      </c>
      <c r="E256" s="51" t="s">
        <v>254</v>
      </c>
      <c r="F256" s="62"/>
      <c r="G256" s="324">
        <f>G257</f>
        <v>4496.518</v>
      </c>
    </row>
    <row r="257" spans="1:7" ht="29.25" customHeight="1">
      <c r="A257" s="59" t="s">
        <v>228</v>
      </c>
      <c r="B257" s="37" t="s">
        <v>155</v>
      </c>
      <c r="C257" s="29" t="s">
        <v>364</v>
      </c>
      <c r="D257" s="29" t="s">
        <v>358</v>
      </c>
      <c r="E257" s="71" t="s">
        <v>254</v>
      </c>
      <c r="F257" s="25" t="s">
        <v>536</v>
      </c>
      <c r="G257" s="328">
        <f>G258</f>
        <v>4496.518</v>
      </c>
    </row>
    <row r="258" spans="1:7" ht="21.75" customHeight="1">
      <c r="A258" s="26" t="s">
        <v>289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40" t="s">
        <v>424</v>
      </c>
      <c r="G258" s="328">
        <f>G259+G260+G261</f>
        <v>4496.518</v>
      </c>
    </row>
    <row r="259" spans="1:12" ht="18.75" customHeight="1">
      <c r="A259" s="26" t="s">
        <v>268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396</v>
      </c>
      <c r="G259" s="328">
        <f>2628.55+824.868</f>
        <v>3453.418</v>
      </c>
      <c r="J259" s="127"/>
      <c r="L259" s="127"/>
    </row>
    <row r="260" spans="1:7" ht="26.25" customHeight="1">
      <c r="A260" s="26" t="s">
        <v>269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397</v>
      </c>
      <c r="G260" s="328">
        <v>0</v>
      </c>
    </row>
    <row r="261" spans="1:9" ht="27" customHeight="1">
      <c r="A261" s="26" t="s">
        <v>270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187</v>
      </c>
      <c r="G261" s="328">
        <f>793.9+249.2</f>
        <v>1043.1</v>
      </c>
      <c r="I261" s="170"/>
    </row>
    <row r="262" spans="1:9" ht="16.5" customHeight="1">
      <c r="A262" s="26" t="s">
        <v>166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/>
      <c r="G262" s="328">
        <f>G263+G267</f>
        <v>1652.94</v>
      </c>
      <c r="I262" s="170"/>
    </row>
    <row r="263" spans="1:7" ht="25.5" customHeight="1">
      <c r="A263" s="28" t="s">
        <v>232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233</v>
      </c>
      <c r="G263" s="328">
        <f>G264</f>
        <v>1635.94</v>
      </c>
    </row>
    <row r="264" spans="1:7" ht="17.25" customHeight="1">
      <c r="A264" s="125" t="s">
        <v>234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195</v>
      </c>
      <c r="G264" s="328">
        <f>G265+G266</f>
        <v>1635.94</v>
      </c>
    </row>
    <row r="265" spans="1:7" s="139" customFormat="1" ht="29.25" customHeight="1">
      <c r="A265" s="26" t="s">
        <v>375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376</v>
      </c>
      <c r="G265" s="328">
        <v>0</v>
      </c>
    </row>
    <row r="266" spans="1:7" s="139" customFormat="1" ht="31.5" customHeight="1">
      <c r="A266" s="26" t="s">
        <v>453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377</v>
      </c>
      <c r="G266" s="328">
        <f>1301.2+314-0.9-16+37.64</f>
        <v>1635.94</v>
      </c>
    </row>
    <row r="267" spans="1:7" ht="17.25" customHeight="1">
      <c r="A267" s="26" t="s">
        <v>45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235</v>
      </c>
      <c r="G267" s="328">
        <f>G269+G268</f>
        <v>17</v>
      </c>
    </row>
    <row r="268" spans="1:7" ht="17.25" customHeight="1">
      <c r="A268" s="26" t="s">
        <v>687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295</v>
      </c>
      <c r="G268" s="328">
        <v>0</v>
      </c>
    </row>
    <row r="269" spans="1:7" ht="15.75">
      <c r="A269" s="26" t="s">
        <v>199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198</v>
      </c>
      <c r="G269" s="328">
        <f>G271+G270</f>
        <v>17</v>
      </c>
    </row>
    <row r="270" spans="1:7" ht="25.5">
      <c r="A270" s="26" t="s">
        <v>378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379</v>
      </c>
      <c r="G270" s="328">
        <v>1</v>
      </c>
    </row>
    <row r="271" spans="1:7" ht="27.75" customHeight="1">
      <c r="A271" s="26" t="s">
        <v>378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200</v>
      </c>
      <c r="G271" s="328">
        <v>16</v>
      </c>
    </row>
    <row r="272" spans="1:7" ht="22.5" customHeight="1" hidden="1">
      <c r="A272" s="54" t="s">
        <v>551</v>
      </c>
      <c r="B272" s="36" t="s">
        <v>155</v>
      </c>
      <c r="C272" s="34" t="s">
        <v>364</v>
      </c>
      <c r="D272" s="34" t="s">
        <v>358</v>
      </c>
      <c r="E272" s="148" t="s">
        <v>553</v>
      </c>
      <c r="F272" s="34"/>
      <c r="G272" s="327">
        <f>G273</f>
        <v>0</v>
      </c>
    </row>
    <row r="273" spans="1:7" ht="30" customHeight="1" hidden="1">
      <c r="A273" s="59" t="s">
        <v>228</v>
      </c>
      <c r="B273" s="37" t="s">
        <v>155</v>
      </c>
      <c r="C273" s="29" t="s">
        <v>364</v>
      </c>
      <c r="D273" s="29" t="s">
        <v>358</v>
      </c>
      <c r="E273" s="71" t="s">
        <v>553</v>
      </c>
      <c r="F273" s="29" t="s">
        <v>536</v>
      </c>
      <c r="G273" s="342">
        <f>G274</f>
        <v>0</v>
      </c>
    </row>
    <row r="274" spans="1:7" ht="22.5" customHeight="1" hidden="1">
      <c r="A274" s="26" t="s">
        <v>289</v>
      </c>
      <c r="B274" s="37" t="s">
        <v>155</v>
      </c>
      <c r="C274" s="29" t="s">
        <v>364</v>
      </c>
      <c r="D274" s="29" t="s">
        <v>358</v>
      </c>
      <c r="E274" s="71" t="s">
        <v>553</v>
      </c>
      <c r="F274" s="29" t="s">
        <v>424</v>
      </c>
      <c r="G274" s="342">
        <f>G275+G276</f>
        <v>0</v>
      </c>
    </row>
    <row r="275" spans="1:7" ht="27.75" customHeight="1" hidden="1">
      <c r="A275" s="26" t="s">
        <v>268</v>
      </c>
      <c r="B275" s="37" t="s">
        <v>155</v>
      </c>
      <c r="C275" s="24" t="s">
        <v>364</v>
      </c>
      <c r="D275" s="24" t="s">
        <v>358</v>
      </c>
      <c r="E275" s="71" t="s">
        <v>553</v>
      </c>
      <c r="F275" s="24" t="s">
        <v>396</v>
      </c>
      <c r="G275" s="328">
        <v>0</v>
      </c>
    </row>
    <row r="276" spans="1:7" ht="27.75" customHeight="1" hidden="1">
      <c r="A276" s="26" t="s">
        <v>270</v>
      </c>
      <c r="B276" s="37" t="s">
        <v>155</v>
      </c>
      <c r="C276" s="24" t="s">
        <v>364</v>
      </c>
      <c r="D276" s="24" t="s">
        <v>358</v>
      </c>
      <c r="E276" s="71" t="s">
        <v>553</v>
      </c>
      <c r="F276" s="24" t="s">
        <v>187</v>
      </c>
      <c r="G276" s="328">
        <v>0</v>
      </c>
    </row>
    <row r="277" spans="1:7" ht="27.75" customHeight="1" hidden="1">
      <c r="A277" s="54"/>
      <c r="B277" s="36"/>
      <c r="C277" s="34"/>
      <c r="D277" s="34"/>
      <c r="E277" s="148"/>
      <c r="F277" s="24"/>
      <c r="G277" s="328"/>
    </row>
    <row r="278" spans="1:7" ht="27.75" customHeight="1" hidden="1">
      <c r="A278" s="26"/>
      <c r="B278" s="37"/>
      <c r="C278" s="24"/>
      <c r="D278" s="24"/>
      <c r="E278" s="71"/>
      <c r="F278" s="24"/>
      <c r="G278" s="328"/>
    </row>
    <row r="279" spans="1:7" ht="27.75" customHeight="1" hidden="1">
      <c r="A279" s="26"/>
      <c r="B279" s="37"/>
      <c r="C279" s="24"/>
      <c r="D279" s="24"/>
      <c r="E279" s="71"/>
      <c r="F279" s="24"/>
      <c r="G279" s="328"/>
    </row>
    <row r="280" spans="1:7" ht="27.75" customHeight="1" hidden="1">
      <c r="A280" s="26"/>
      <c r="B280" s="37"/>
      <c r="C280" s="24"/>
      <c r="D280" s="24"/>
      <c r="E280" s="71"/>
      <c r="F280" s="24"/>
      <c r="G280" s="328"/>
    </row>
    <row r="281" spans="1:7" ht="27.75" customHeight="1">
      <c r="A281" s="46" t="s">
        <v>168</v>
      </c>
      <c r="B281" s="44" t="s">
        <v>155</v>
      </c>
      <c r="C281" s="45" t="s">
        <v>364</v>
      </c>
      <c r="D281" s="45" t="s">
        <v>358</v>
      </c>
      <c r="E281" s="51" t="s">
        <v>256</v>
      </c>
      <c r="F281" s="62"/>
      <c r="G281" s="324">
        <f>G282+G289+G294</f>
        <v>1793.14</v>
      </c>
    </row>
    <row r="282" spans="1:7" ht="27.75" customHeight="1">
      <c r="A282" s="59" t="s">
        <v>228</v>
      </c>
      <c r="B282" s="37" t="s">
        <v>155</v>
      </c>
      <c r="C282" s="24" t="s">
        <v>364</v>
      </c>
      <c r="D282" s="24" t="s">
        <v>358</v>
      </c>
      <c r="E282" s="48" t="s">
        <v>257</v>
      </c>
      <c r="F282" s="40" t="s">
        <v>536</v>
      </c>
      <c r="G282" s="324">
        <f>G283</f>
        <v>1520.265</v>
      </c>
    </row>
    <row r="283" spans="1:7" ht="27.75" customHeight="1">
      <c r="A283" s="26" t="s">
        <v>289</v>
      </c>
      <c r="B283" s="37" t="s">
        <v>155</v>
      </c>
      <c r="C283" s="24" t="s">
        <v>364</v>
      </c>
      <c r="D283" s="24" t="s">
        <v>358</v>
      </c>
      <c r="E283" s="48" t="s">
        <v>258</v>
      </c>
      <c r="F283" s="40" t="s">
        <v>424</v>
      </c>
      <c r="G283" s="328">
        <f>G284+G285+G286</f>
        <v>1520.265</v>
      </c>
    </row>
    <row r="284" spans="1:7" ht="27.75" customHeight="1">
      <c r="A284" s="26" t="s">
        <v>268</v>
      </c>
      <c r="B284" s="37" t="s">
        <v>155</v>
      </c>
      <c r="C284" s="24" t="s">
        <v>364</v>
      </c>
      <c r="D284" s="24" t="s">
        <v>358</v>
      </c>
      <c r="E284" s="48" t="s">
        <v>258</v>
      </c>
      <c r="F284" s="24" t="s">
        <v>396</v>
      </c>
      <c r="G284" s="328">
        <f>1034.4+236-47.815-86</f>
        <v>1136.585</v>
      </c>
    </row>
    <row r="285" spans="1:7" ht="27.75" customHeight="1">
      <c r="A285" s="26" t="s">
        <v>269</v>
      </c>
      <c r="B285" s="37" t="s">
        <v>155</v>
      </c>
      <c r="C285" s="24" t="s">
        <v>364</v>
      </c>
      <c r="D285" s="24" t="s">
        <v>358</v>
      </c>
      <c r="E285" s="48" t="s">
        <v>258</v>
      </c>
      <c r="F285" s="24" t="s">
        <v>397</v>
      </c>
      <c r="G285" s="328">
        <v>0</v>
      </c>
    </row>
    <row r="286" spans="1:7" ht="27.75" customHeight="1">
      <c r="A286" s="26" t="s">
        <v>270</v>
      </c>
      <c r="B286" s="37" t="s">
        <v>155</v>
      </c>
      <c r="C286" s="24" t="s">
        <v>364</v>
      </c>
      <c r="D286" s="24" t="s">
        <v>358</v>
      </c>
      <c r="E286" s="48" t="s">
        <v>258</v>
      </c>
      <c r="F286" s="24" t="s">
        <v>187</v>
      </c>
      <c r="G286" s="328">
        <f>312.38+71.3</f>
        <v>383.68</v>
      </c>
    </row>
    <row r="287" spans="1:7" ht="25.5" hidden="1">
      <c r="A287" s="26" t="s">
        <v>290</v>
      </c>
      <c r="B287" s="37" t="s">
        <v>155</v>
      </c>
      <c r="C287" s="24" t="s">
        <v>364</v>
      </c>
      <c r="D287" s="24" t="s">
        <v>358</v>
      </c>
      <c r="E287" s="51" t="s">
        <v>259</v>
      </c>
      <c r="F287" s="24"/>
      <c r="G287" s="328">
        <f>G288</f>
        <v>0</v>
      </c>
    </row>
    <row r="288" spans="1:7" ht="26.25" customHeight="1" hidden="1">
      <c r="A288" s="26" t="s">
        <v>537</v>
      </c>
      <c r="B288" s="37" t="s">
        <v>155</v>
      </c>
      <c r="C288" s="24" t="s">
        <v>364</v>
      </c>
      <c r="D288" s="24" t="s">
        <v>358</v>
      </c>
      <c r="E288" s="51" t="s">
        <v>259</v>
      </c>
      <c r="F288" s="24" t="s">
        <v>195</v>
      </c>
      <c r="G288" s="328"/>
    </row>
    <row r="289" spans="1:7" ht="22.5" customHeight="1">
      <c r="A289" s="26" t="s">
        <v>168</v>
      </c>
      <c r="B289" s="37" t="s">
        <v>155</v>
      </c>
      <c r="C289" s="24" t="s">
        <v>364</v>
      </c>
      <c r="D289" s="24" t="s">
        <v>358</v>
      </c>
      <c r="E289" s="48" t="s">
        <v>259</v>
      </c>
      <c r="F289" s="24"/>
      <c r="G289" s="328">
        <f>G290</f>
        <v>272.875</v>
      </c>
    </row>
    <row r="290" spans="1:7" ht="33.75" customHeight="1">
      <c r="A290" s="28" t="s">
        <v>232</v>
      </c>
      <c r="B290" s="37" t="s">
        <v>155</v>
      </c>
      <c r="C290" s="24" t="s">
        <v>364</v>
      </c>
      <c r="D290" s="24" t="s">
        <v>358</v>
      </c>
      <c r="E290" s="48" t="s">
        <v>259</v>
      </c>
      <c r="F290" s="24" t="s">
        <v>233</v>
      </c>
      <c r="G290" s="328">
        <f>G291</f>
        <v>272.875</v>
      </c>
    </row>
    <row r="291" spans="1:7" ht="42.75" customHeight="1">
      <c r="A291" s="125" t="s">
        <v>234</v>
      </c>
      <c r="B291" s="37" t="s">
        <v>155</v>
      </c>
      <c r="C291" s="24" t="s">
        <v>364</v>
      </c>
      <c r="D291" s="24" t="s">
        <v>358</v>
      </c>
      <c r="E291" s="48" t="s">
        <v>259</v>
      </c>
      <c r="F291" s="24" t="s">
        <v>195</v>
      </c>
      <c r="G291" s="328">
        <f>G292+G293</f>
        <v>272.875</v>
      </c>
    </row>
    <row r="292" spans="1:7" ht="18" customHeight="1">
      <c r="A292" s="26" t="s">
        <v>375</v>
      </c>
      <c r="B292" s="37" t="s">
        <v>155</v>
      </c>
      <c r="C292" s="24" t="s">
        <v>364</v>
      </c>
      <c r="D292" s="24" t="s">
        <v>358</v>
      </c>
      <c r="E292" s="48" t="s">
        <v>259</v>
      </c>
      <c r="F292" s="24" t="s">
        <v>376</v>
      </c>
      <c r="G292" s="328">
        <v>0</v>
      </c>
    </row>
    <row r="293" spans="1:7" ht="38.25">
      <c r="A293" s="26" t="s">
        <v>453</v>
      </c>
      <c r="B293" s="37" t="s">
        <v>155</v>
      </c>
      <c r="C293" s="24" t="s">
        <v>364</v>
      </c>
      <c r="D293" s="24" t="s">
        <v>358</v>
      </c>
      <c r="E293" s="48" t="s">
        <v>259</v>
      </c>
      <c r="F293" s="24" t="s">
        <v>377</v>
      </c>
      <c r="G293" s="328">
        <f>262.7+10.175</f>
        <v>272.875</v>
      </c>
    </row>
    <row r="294" spans="1:7" ht="25.5" hidden="1">
      <c r="A294" s="54" t="s">
        <v>552</v>
      </c>
      <c r="B294" s="37" t="s">
        <v>155</v>
      </c>
      <c r="C294" s="24" t="s">
        <v>364</v>
      </c>
      <c r="D294" s="24" t="s">
        <v>358</v>
      </c>
      <c r="E294" s="148" t="s">
        <v>554</v>
      </c>
      <c r="F294" s="24"/>
      <c r="G294" s="327">
        <f>G295</f>
        <v>0</v>
      </c>
    </row>
    <row r="295" spans="1:7" ht="47.25" customHeight="1" hidden="1">
      <c r="A295" s="59" t="s">
        <v>228</v>
      </c>
      <c r="B295" s="37" t="s">
        <v>155</v>
      </c>
      <c r="C295" s="24" t="s">
        <v>364</v>
      </c>
      <c r="D295" s="24" t="s">
        <v>358</v>
      </c>
      <c r="E295" s="71" t="s">
        <v>554</v>
      </c>
      <c r="F295" s="24" t="s">
        <v>536</v>
      </c>
      <c r="G295" s="342">
        <f>G296</f>
        <v>0</v>
      </c>
    </row>
    <row r="296" spans="1:7" ht="15.75" hidden="1">
      <c r="A296" s="26" t="s">
        <v>289</v>
      </c>
      <c r="B296" s="37" t="s">
        <v>155</v>
      </c>
      <c r="C296" s="24" t="s">
        <v>364</v>
      </c>
      <c r="D296" s="24" t="s">
        <v>358</v>
      </c>
      <c r="E296" s="71" t="s">
        <v>554</v>
      </c>
      <c r="F296" s="24" t="s">
        <v>424</v>
      </c>
      <c r="G296" s="342">
        <f>G297+G298</f>
        <v>0</v>
      </c>
    </row>
    <row r="297" spans="1:7" ht="15.75" hidden="1">
      <c r="A297" s="26" t="s">
        <v>268</v>
      </c>
      <c r="B297" s="37" t="s">
        <v>155</v>
      </c>
      <c r="C297" s="24" t="s">
        <v>364</v>
      </c>
      <c r="D297" s="24" t="s">
        <v>358</v>
      </c>
      <c r="E297" s="71" t="s">
        <v>554</v>
      </c>
      <c r="F297" s="24" t="s">
        <v>396</v>
      </c>
      <c r="G297" s="328">
        <v>0</v>
      </c>
    </row>
    <row r="298" spans="1:7" ht="25.5" hidden="1">
      <c r="A298" s="26" t="s">
        <v>270</v>
      </c>
      <c r="B298" s="37" t="s">
        <v>155</v>
      </c>
      <c r="C298" s="24" t="s">
        <v>364</v>
      </c>
      <c r="D298" s="24" t="s">
        <v>358</v>
      </c>
      <c r="E298" s="71" t="s">
        <v>554</v>
      </c>
      <c r="F298" s="24" t="s">
        <v>187</v>
      </c>
      <c r="G298" s="328">
        <v>0</v>
      </c>
    </row>
    <row r="299" spans="1:7" ht="29.25" customHeight="1">
      <c r="A299" s="64" t="s">
        <v>169</v>
      </c>
      <c r="B299" s="58" t="s">
        <v>155</v>
      </c>
      <c r="C299" s="50" t="s">
        <v>364</v>
      </c>
      <c r="D299" s="50" t="s">
        <v>358</v>
      </c>
      <c r="E299" s="74" t="s">
        <v>260</v>
      </c>
      <c r="F299" s="50"/>
      <c r="G299" s="344">
        <f>G300</f>
        <v>236.6</v>
      </c>
    </row>
    <row r="300" spans="1:7" ht="29.25" customHeight="1">
      <c r="A300" s="59" t="s">
        <v>170</v>
      </c>
      <c r="B300" s="37" t="s">
        <v>155</v>
      </c>
      <c r="C300" s="24" t="s">
        <v>364</v>
      </c>
      <c r="D300" s="24" t="s">
        <v>358</v>
      </c>
      <c r="E300" s="48" t="s">
        <v>261</v>
      </c>
      <c r="F300" s="24"/>
      <c r="G300" s="328">
        <f>G301</f>
        <v>236.6</v>
      </c>
    </row>
    <row r="301" spans="1:7" s="185" customFormat="1" ht="27" customHeight="1">
      <c r="A301" s="59" t="s">
        <v>228</v>
      </c>
      <c r="B301" s="37" t="s">
        <v>155</v>
      </c>
      <c r="C301" s="24" t="s">
        <v>364</v>
      </c>
      <c r="D301" s="24" t="s">
        <v>358</v>
      </c>
      <c r="E301" s="48" t="s">
        <v>261</v>
      </c>
      <c r="F301" s="40" t="s">
        <v>536</v>
      </c>
      <c r="G301" s="328">
        <f>G303+G305</f>
        <v>236.6</v>
      </c>
    </row>
    <row r="302" spans="1:7" s="139" customFormat="1" ht="15" customHeight="1">
      <c r="A302" s="26" t="s">
        <v>289</v>
      </c>
      <c r="B302" s="37" t="s">
        <v>155</v>
      </c>
      <c r="C302" s="24" t="s">
        <v>364</v>
      </c>
      <c r="D302" s="24" t="s">
        <v>358</v>
      </c>
      <c r="E302" s="48" t="s">
        <v>261</v>
      </c>
      <c r="F302" s="40" t="s">
        <v>424</v>
      </c>
      <c r="G302" s="328">
        <f>G303+G304+G305</f>
        <v>236.6</v>
      </c>
    </row>
    <row r="303" spans="1:7" s="139" customFormat="1" ht="28.5" customHeight="1">
      <c r="A303" s="26" t="s">
        <v>268</v>
      </c>
      <c r="B303" s="37" t="s">
        <v>155</v>
      </c>
      <c r="C303" s="24" t="s">
        <v>364</v>
      </c>
      <c r="D303" s="24" t="s">
        <v>358</v>
      </c>
      <c r="E303" s="48" t="s">
        <v>261</v>
      </c>
      <c r="F303" s="24" t="s">
        <v>396</v>
      </c>
      <c r="G303" s="328">
        <f>148.6</f>
        <v>148.6</v>
      </c>
    </row>
    <row r="304" spans="1:7" s="139" customFormat="1" ht="27.75" customHeight="1">
      <c r="A304" s="26" t="s">
        <v>454</v>
      </c>
      <c r="B304" s="37" t="s">
        <v>535</v>
      </c>
      <c r="C304" s="24" t="s">
        <v>364</v>
      </c>
      <c r="D304" s="24" t="s">
        <v>358</v>
      </c>
      <c r="E304" s="48" t="s">
        <v>261</v>
      </c>
      <c r="F304" s="24" t="s">
        <v>397</v>
      </c>
      <c r="G304" s="328"/>
    </row>
    <row r="305" spans="1:7" ht="26.25" customHeight="1">
      <c r="A305" s="26" t="s">
        <v>270</v>
      </c>
      <c r="B305" s="37" t="s">
        <v>155</v>
      </c>
      <c r="C305" s="24" t="s">
        <v>364</v>
      </c>
      <c r="D305" s="24" t="s">
        <v>358</v>
      </c>
      <c r="E305" s="48" t="s">
        <v>261</v>
      </c>
      <c r="F305" s="24" t="s">
        <v>187</v>
      </c>
      <c r="G305" s="144">
        <f>44.9+43.1</f>
        <v>88</v>
      </c>
    </row>
    <row r="306" spans="1:7" ht="14.25" customHeight="1">
      <c r="A306" s="205" t="s">
        <v>207</v>
      </c>
      <c r="B306" s="58" t="s">
        <v>155</v>
      </c>
      <c r="C306" s="50" t="s">
        <v>364</v>
      </c>
      <c r="D306" s="50" t="s">
        <v>358</v>
      </c>
      <c r="E306" s="74" t="s">
        <v>118</v>
      </c>
      <c r="F306" s="69"/>
      <c r="G306" s="344">
        <f>G307</f>
        <v>0</v>
      </c>
    </row>
    <row r="307" spans="1:7" s="68" customFormat="1" ht="12.75" customHeight="1">
      <c r="A307" s="206" t="s">
        <v>288</v>
      </c>
      <c r="B307" s="37" t="s">
        <v>155</v>
      </c>
      <c r="C307" s="45" t="s">
        <v>398</v>
      </c>
      <c r="D307" s="45" t="s">
        <v>358</v>
      </c>
      <c r="E307" s="51" t="s">
        <v>129</v>
      </c>
      <c r="F307" s="62"/>
      <c r="G307" s="324">
        <f>G308</f>
        <v>0</v>
      </c>
    </row>
    <row r="308" spans="1:7" s="185" customFormat="1" ht="29.25" customHeight="1">
      <c r="A308" s="28" t="s">
        <v>232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233</v>
      </c>
      <c r="G308" s="324">
        <f>G309</f>
        <v>0</v>
      </c>
    </row>
    <row r="309" spans="1:7" s="139" customFormat="1" ht="15.75" customHeight="1">
      <c r="A309" s="125" t="s">
        <v>234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40" t="s">
        <v>195</v>
      </c>
      <c r="G309" s="324">
        <f>G310</f>
        <v>0</v>
      </c>
    </row>
    <row r="310" spans="1:7" ht="15.75" customHeight="1">
      <c r="A310" s="26" t="s">
        <v>453</v>
      </c>
      <c r="B310" s="37" t="s">
        <v>155</v>
      </c>
      <c r="C310" s="24" t="s">
        <v>364</v>
      </c>
      <c r="D310" s="24" t="s">
        <v>358</v>
      </c>
      <c r="E310" s="48" t="s">
        <v>129</v>
      </c>
      <c r="F310" s="24" t="s">
        <v>377</v>
      </c>
      <c r="G310" s="328">
        <v>0</v>
      </c>
    </row>
    <row r="311" spans="1:7" ht="15.75" customHeight="1">
      <c r="A311" s="192" t="s">
        <v>402</v>
      </c>
      <c r="B311" s="36" t="s">
        <v>155</v>
      </c>
      <c r="C311" s="201" t="s">
        <v>403</v>
      </c>
      <c r="D311" s="201"/>
      <c r="E311" s="48"/>
      <c r="F311" s="201"/>
      <c r="G311" s="327">
        <f>G312</f>
        <v>129.6</v>
      </c>
    </row>
    <row r="312" spans="1:7" ht="13.5" customHeight="1" hidden="1">
      <c r="A312" s="75" t="s">
        <v>404</v>
      </c>
      <c r="B312" s="36" t="s">
        <v>155</v>
      </c>
      <c r="C312" s="34" t="s">
        <v>403</v>
      </c>
      <c r="D312" s="34" t="s">
        <v>358</v>
      </c>
      <c r="E312" s="148"/>
      <c r="F312" s="34"/>
      <c r="G312" s="327">
        <f>G313</f>
        <v>129.6</v>
      </c>
    </row>
    <row r="313" spans="1:7" s="68" customFormat="1" ht="14.25" customHeight="1">
      <c r="A313" s="207" t="s">
        <v>207</v>
      </c>
      <c r="B313" s="58" t="s">
        <v>155</v>
      </c>
      <c r="C313" s="50" t="s">
        <v>403</v>
      </c>
      <c r="D313" s="50" t="s">
        <v>358</v>
      </c>
      <c r="E313" s="74" t="s">
        <v>118</v>
      </c>
      <c r="F313" s="50"/>
      <c r="G313" s="344">
        <f>G314</f>
        <v>129.6</v>
      </c>
    </row>
    <row r="314" spans="1:7" s="68" customFormat="1" ht="14.25" customHeight="1">
      <c r="A314" s="183" t="s">
        <v>405</v>
      </c>
      <c r="B314" s="37" t="s">
        <v>155</v>
      </c>
      <c r="C314" s="45" t="s">
        <v>403</v>
      </c>
      <c r="D314" s="45" t="s">
        <v>358</v>
      </c>
      <c r="E314" s="51" t="s">
        <v>136</v>
      </c>
      <c r="F314" s="45"/>
      <c r="G314" s="324">
        <f>G315</f>
        <v>129.6</v>
      </c>
    </row>
    <row r="315" spans="1:7" s="185" customFormat="1" ht="29.25" customHeight="1">
      <c r="A315" s="76" t="s">
        <v>275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276</v>
      </c>
      <c r="G315" s="328">
        <f>G317</f>
        <v>129.6</v>
      </c>
    </row>
    <row r="316" spans="1:7" s="139" customFormat="1" ht="29.25" customHeight="1">
      <c r="A316" s="76" t="s">
        <v>342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535</v>
      </c>
      <c r="G316" s="328">
        <f>G317</f>
        <v>129.6</v>
      </c>
    </row>
    <row r="317" spans="1:7" s="139" customFormat="1" ht="21" customHeight="1">
      <c r="A317" s="208" t="s">
        <v>455</v>
      </c>
      <c r="B317" s="37" t="s">
        <v>155</v>
      </c>
      <c r="C317" s="24" t="s">
        <v>403</v>
      </c>
      <c r="D317" s="24" t="s">
        <v>358</v>
      </c>
      <c r="E317" s="48" t="s">
        <v>136</v>
      </c>
      <c r="F317" s="24" t="s">
        <v>406</v>
      </c>
      <c r="G317" s="345">
        <v>129.6</v>
      </c>
    </row>
    <row r="318" spans="1:7" s="139" customFormat="1" ht="18.75" customHeight="1">
      <c r="A318" s="186" t="s">
        <v>399</v>
      </c>
      <c r="B318" s="36" t="s">
        <v>155</v>
      </c>
      <c r="C318" s="201" t="s">
        <v>401</v>
      </c>
      <c r="D318" s="24"/>
      <c r="E318" s="48"/>
      <c r="F318" s="24"/>
      <c r="G318" s="346">
        <f>G319</f>
        <v>275.07833</v>
      </c>
    </row>
    <row r="319" spans="1:7" s="139" customFormat="1" ht="18.75" customHeight="1">
      <c r="A319" s="190" t="s">
        <v>400</v>
      </c>
      <c r="B319" s="36" t="s">
        <v>155</v>
      </c>
      <c r="C319" s="34" t="s">
        <v>401</v>
      </c>
      <c r="D319" s="34" t="s">
        <v>359</v>
      </c>
      <c r="E319" s="148"/>
      <c r="F319" s="34"/>
      <c r="G319" s="327">
        <f>G320</f>
        <v>275.07833</v>
      </c>
    </row>
    <row r="320" spans="1:7" s="139" customFormat="1" ht="31.5" customHeight="1">
      <c r="A320" s="77" t="s">
        <v>207</v>
      </c>
      <c r="B320" s="58" t="s">
        <v>155</v>
      </c>
      <c r="C320" s="50" t="s">
        <v>401</v>
      </c>
      <c r="D320" s="50" t="s">
        <v>359</v>
      </c>
      <c r="E320" s="74" t="s">
        <v>118</v>
      </c>
      <c r="F320" s="50"/>
      <c r="G320" s="344">
        <f>G321</f>
        <v>275.07833</v>
      </c>
    </row>
    <row r="321" spans="1:7" s="139" customFormat="1" ht="29.25" customHeight="1">
      <c r="A321" s="210" t="s">
        <v>277</v>
      </c>
      <c r="B321" s="44" t="s">
        <v>155</v>
      </c>
      <c r="C321" s="45" t="s">
        <v>401</v>
      </c>
      <c r="D321" s="45" t="s">
        <v>359</v>
      </c>
      <c r="E321" s="51" t="s">
        <v>278</v>
      </c>
      <c r="F321" s="45"/>
      <c r="G321" s="342">
        <f>G322</f>
        <v>275.07833</v>
      </c>
    </row>
    <row r="322" spans="1:7" s="139" customFormat="1" ht="29.25" customHeight="1">
      <c r="A322" s="28" t="s">
        <v>232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233</v>
      </c>
      <c r="G322" s="342">
        <f>G323+G328</f>
        <v>275.07833</v>
      </c>
    </row>
    <row r="323" spans="1:7" s="139" customFormat="1" ht="29.25" customHeight="1">
      <c r="A323" s="125" t="s">
        <v>234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195</v>
      </c>
      <c r="G323" s="342">
        <f>G324+G325</f>
        <v>275.07833</v>
      </c>
    </row>
    <row r="324" spans="1:7" s="139" customFormat="1" ht="29.25" customHeight="1">
      <c r="A324" s="26" t="s">
        <v>453</v>
      </c>
      <c r="B324" s="37" t="s">
        <v>155</v>
      </c>
      <c r="C324" s="29" t="s">
        <v>401</v>
      </c>
      <c r="D324" s="29" t="s">
        <v>359</v>
      </c>
      <c r="E324" s="48" t="s">
        <v>278</v>
      </c>
      <c r="F324" s="29" t="s">
        <v>377</v>
      </c>
      <c r="G324" s="335">
        <v>10</v>
      </c>
    </row>
    <row r="325" spans="1:7" s="68" customFormat="1" ht="26.25" customHeight="1">
      <c r="A325" s="26" t="s">
        <v>731</v>
      </c>
      <c r="B325" s="37" t="s">
        <v>155</v>
      </c>
      <c r="C325" s="29" t="s">
        <v>401</v>
      </c>
      <c r="D325" s="29" t="s">
        <v>359</v>
      </c>
      <c r="E325" s="48" t="s">
        <v>278</v>
      </c>
      <c r="F325" s="29" t="s">
        <v>730</v>
      </c>
      <c r="G325" s="335">
        <v>265.07833</v>
      </c>
    </row>
    <row r="326" spans="1:7" s="68" customFormat="1" ht="58.5" customHeight="1">
      <c r="A326" s="211" t="s">
        <v>279</v>
      </c>
      <c r="B326" s="37" t="s">
        <v>155</v>
      </c>
      <c r="C326" s="45" t="s">
        <v>401</v>
      </c>
      <c r="D326" s="45" t="s">
        <v>359</v>
      </c>
      <c r="E326" s="51" t="s">
        <v>280</v>
      </c>
      <c r="F326" s="51"/>
      <c r="G326" s="324">
        <f>G327</f>
        <v>0</v>
      </c>
    </row>
    <row r="327" spans="1:7" ht="27.75" customHeight="1">
      <c r="A327" s="28" t="s">
        <v>232</v>
      </c>
      <c r="B327" s="37" t="s">
        <v>155</v>
      </c>
      <c r="C327" s="29" t="s">
        <v>401</v>
      </c>
      <c r="D327" s="29" t="s">
        <v>359</v>
      </c>
      <c r="E327" s="71" t="s">
        <v>280</v>
      </c>
      <c r="F327" s="29" t="s">
        <v>233</v>
      </c>
      <c r="G327" s="325">
        <f>G328</f>
        <v>0</v>
      </c>
    </row>
    <row r="328" spans="1:7" s="139" customFormat="1" ht="30" customHeight="1">
      <c r="A328" s="125" t="s">
        <v>234</v>
      </c>
      <c r="B328" s="37" t="s">
        <v>155</v>
      </c>
      <c r="C328" s="29" t="s">
        <v>401</v>
      </c>
      <c r="D328" s="29" t="s">
        <v>359</v>
      </c>
      <c r="E328" s="71" t="s">
        <v>280</v>
      </c>
      <c r="F328" s="29" t="s">
        <v>195</v>
      </c>
      <c r="G328" s="325">
        <f>G329</f>
        <v>0</v>
      </c>
    </row>
    <row r="329" spans="1:7" ht="28.5" customHeight="1">
      <c r="A329" s="26" t="s">
        <v>453</v>
      </c>
      <c r="B329" s="37" t="s">
        <v>535</v>
      </c>
      <c r="C329" s="29" t="s">
        <v>401</v>
      </c>
      <c r="D329" s="29" t="s">
        <v>359</v>
      </c>
      <c r="E329" s="71" t="s">
        <v>280</v>
      </c>
      <c r="F329" s="29" t="s">
        <v>377</v>
      </c>
      <c r="G329" s="325">
        <v>0</v>
      </c>
    </row>
    <row r="330" spans="1:7" ht="21" customHeight="1">
      <c r="A330" s="116" t="s">
        <v>580</v>
      </c>
      <c r="B330" s="36" t="s">
        <v>155</v>
      </c>
      <c r="C330" s="34" t="s">
        <v>369</v>
      </c>
      <c r="D330" s="34" t="s">
        <v>358</v>
      </c>
      <c r="E330" s="148" t="s">
        <v>582</v>
      </c>
      <c r="F330" s="29"/>
      <c r="G330" s="382">
        <f>G331</f>
        <v>0</v>
      </c>
    </row>
    <row r="331" spans="1:7" ht="18.75" customHeight="1">
      <c r="A331" s="208" t="s">
        <v>581</v>
      </c>
      <c r="B331" s="37" t="s">
        <v>155</v>
      </c>
      <c r="C331" s="29" t="s">
        <v>369</v>
      </c>
      <c r="D331" s="29" t="s">
        <v>358</v>
      </c>
      <c r="E331" s="71" t="s">
        <v>582</v>
      </c>
      <c r="F331" s="29" t="s">
        <v>583</v>
      </c>
      <c r="G331" s="382">
        <f>G332</f>
        <v>0</v>
      </c>
    </row>
    <row r="332" spans="1:7" ht="28.5" customHeight="1">
      <c r="A332" s="208"/>
      <c r="B332" s="37" t="s">
        <v>155</v>
      </c>
      <c r="C332" s="29" t="s">
        <v>369</v>
      </c>
      <c r="D332" s="29" t="s">
        <v>358</v>
      </c>
      <c r="E332" s="71" t="s">
        <v>582</v>
      </c>
      <c r="F332" s="29" t="s">
        <v>584</v>
      </c>
      <c r="G332" s="335">
        <v>0</v>
      </c>
    </row>
    <row r="333" spans="1:7" ht="28.5" customHeight="1" hidden="1">
      <c r="A333" s="208"/>
      <c r="B333" s="37"/>
      <c r="C333" s="29"/>
      <c r="D333" s="29"/>
      <c r="E333" s="71"/>
      <c r="F333" s="29"/>
      <c r="G333" s="325"/>
    </row>
    <row r="334" spans="1:7" ht="16.5" customHeight="1">
      <c r="A334" s="212" t="s">
        <v>408</v>
      </c>
      <c r="B334" s="36" t="s">
        <v>155</v>
      </c>
      <c r="C334" s="201" t="s">
        <v>411</v>
      </c>
      <c r="D334" s="201"/>
      <c r="E334" s="48"/>
      <c r="F334" s="201"/>
      <c r="G334" s="326">
        <f>G335</f>
        <v>321.2</v>
      </c>
    </row>
    <row r="335" spans="1:11" s="139" customFormat="1" ht="15.75" customHeight="1">
      <c r="A335" s="54" t="s">
        <v>409</v>
      </c>
      <c r="B335" s="36" t="s">
        <v>155</v>
      </c>
      <c r="C335" s="34" t="s">
        <v>411</v>
      </c>
      <c r="D335" s="34" t="s">
        <v>361</v>
      </c>
      <c r="E335" s="148"/>
      <c r="F335" s="34"/>
      <c r="G335" s="327">
        <f>G336</f>
        <v>321.2</v>
      </c>
      <c r="J335" s="343"/>
      <c r="K335" s="343"/>
    </row>
    <row r="336" spans="1:7" s="139" customFormat="1" ht="15.75" customHeight="1">
      <c r="A336" s="77" t="s">
        <v>207</v>
      </c>
      <c r="B336" s="58" t="s">
        <v>155</v>
      </c>
      <c r="C336" s="50" t="s">
        <v>411</v>
      </c>
      <c r="D336" s="50" t="s">
        <v>361</v>
      </c>
      <c r="E336" s="74" t="s">
        <v>118</v>
      </c>
      <c r="F336" s="24"/>
      <c r="G336" s="328">
        <f>G337+G340+G343+G346+G349+G354</f>
        <v>321.2</v>
      </c>
    </row>
    <row r="337" spans="1:7" ht="42.75" customHeight="1">
      <c r="A337" s="46" t="s">
        <v>151</v>
      </c>
      <c r="B337" s="44" t="s">
        <v>155</v>
      </c>
      <c r="C337" s="45" t="s">
        <v>411</v>
      </c>
      <c r="D337" s="45" t="s">
        <v>361</v>
      </c>
      <c r="E337" s="51" t="s">
        <v>137</v>
      </c>
      <c r="F337" s="45"/>
      <c r="G337" s="324">
        <f>G339</f>
        <v>277.5</v>
      </c>
    </row>
    <row r="338" spans="1:7" s="139" customFormat="1" ht="18.75" customHeight="1">
      <c r="A338" s="28" t="s">
        <v>343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9" t="s">
        <v>344</v>
      </c>
      <c r="G338" s="342">
        <f>G339</f>
        <v>277.5</v>
      </c>
    </row>
    <row r="339" spans="1:7" s="139" customFormat="1" ht="15" customHeight="1">
      <c r="A339" s="26" t="s">
        <v>533</v>
      </c>
      <c r="B339" s="37" t="s">
        <v>155</v>
      </c>
      <c r="C339" s="24" t="s">
        <v>411</v>
      </c>
      <c r="D339" s="24" t="s">
        <v>361</v>
      </c>
      <c r="E339" s="48" t="s">
        <v>137</v>
      </c>
      <c r="F339" s="24" t="s">
        <v>371</v>
      </c>
      <c r="G339" s="328">
        <f>192.5+85</f>
        <v>277.5</v>
      </c>
    </row>
    <row r="340" spans="1:10" ht="33.75" customHeight="1" hidden="1">
      <c r="A340" s="46" t="s">
        <v>33</v>
      </c>
      <c r="B340" s="44" t="s">
        <v>155</v>
      </c>
      <c r="C340" s="45" t="s">
        <v>411</v>
      </c>
      <c r="D340" s="45" t="s">
        <v>361</v>
      </c>
      <c r="E340" s="51" t="s">
        <v>138</v>
      </c>
      <c r="F340" s="45"/>
      <c r="G340" s="324">
        <f>G342</f>
        <v>0</v>
      </c>
      <c r="J340" s="129"/>
    </row>
    <row r="341" spans="1:7" s="68" customFormat="1" ht="15" customHeight="1" hidden="1">
      <c r="A341" s="28" t="s">
        <v>343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9" t="s">
        <v>344</v>
      </c>
      <c r="G341" s="324">
        <f>G342</f>
        <v>0</v>
      </c>
    </row>
    <row r="342" spans="1:7" ht="15.75" hidden="1">
      <c r="A342" s="26" t="s">
        <v>533</v>
      </c>
      <c r="B342" s="37" t="s">
        <v>155</v>
      </c>
      <c r="C342" s="24" t="s">
        <v>411</v>
      </c>
      <c r="D342" s="24" t="s">
        <v>361</v>
      </c>
      <c r="E342" s="48" t="s">
        <v>138</v>
      </c>
      <c r="F342" s="24" t="s">
        <v>371</v>
      </c>
      <c r="G342" s="328">
        <v>0</v>
      </c>
    </row>
    <row r="343" spans="1:7" ht="25.5">
      <c r="A343" s="46" t="s">
        <v>152</v>
      </c>
      <c r="B343" s="44" t="s">
        <v>155</v>
      </c>
      <c r="C343" s="45" t="s">
        <v>411</v>
      </c>
      <c r="D343" s="45" t="s">
        <v>361</v>
      </c>
      <c r="E343" s="51" t="s">
        <v>139</v>
      </c>
      <c r="F343" s="45"/>
      <c r="G343" s="342">
        <f>G344</f>
        <v>43.7</v>
      </c>
    </row>
    <row r="344" spans="1:9" ht="15.75">
      <c r="A344" s="28" t="s">
        <v>343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9" t="s">
        <v>344</v>
      </c>
      <c r="G344" s="342">
        <f>G345</f>
        <v>43.7</v>
      </c>
      <c r="I344" s="127"/>
    </row>
    <row r="345" spans="1:9" ht="15.75">
      <c r="A345" s="26" t="s">
        <v>533</v>
      </c>
      <c r="B345" s="37" t="s">
        <v>155</v>
      </c>
      <c r="C345" s="24" t="s">
        <v>411</v>
      </c>
      <c r="D345" s="24" t="s">
        <v>361</v>
      </c>
      <c r="E345" s="48" t="s">
        <v>139</v>
      </c>
      <c r="F345" s="24" t="s">
        <v>371</v>
      </c>
      <c r="G345" s="328">
        <v>43.7</v>
      </c>
      <c r="I345" s="170"/>
    </row>
    <row r="346" spans="1:9" ht="54" customHeight="1" hidden="1">
      <c r="A346" s="399" t="s">
        <v>653</v>
      </c>
      <c r="B346" s="44" t="s">
        <v>155</v>
      </c>
      <c r="C346" s="45" t="s">
        <v>411</v>
      </c>
      <c r="D346" s="45" t="s">
        <v>361</v>
      </c>
      <c r="E346" s="51" t="s">
        <v>651</v>
      </c>
      <c r="F346" s="24"/>
      <c r="G346" s="324">
        <f>G347</f>
        <v>0</v>
      </c>
      <c r="I346" s="170"/>
    </row>
    <row r="347" spans="1:9" ht="15.75" hidden="1">
      <c r="A347" s="28" t="s">
        <v>343</v>
      </c>
      <c r="B347" s="37" t="s">
        <v>155</v>
      </c>
      <c r="C347" s="24" t="s">
        <v>411</v>
      </c>
      <c r="D347" s="24" t="s">
        <v>361</v>
      </c>
      <c r="E347" s="48" t="s">
        <v>651</v>
      </c>
      <c r="F347" s="29" t="s">
        <v>344</v>
      </c>
      <c r="G347" s="328">
        <f>G348</f>
        <v>0</v>
      </c>
      <c r="I347" s="170"/>
    </row>
    <row r="348" spans="1:9" ht="15.75" hidden="1">
      <c r="A348" s="26" t="s">
        <v>533</v>
      </c>
      <c r="B348" s="37" t="s">
        <v>155</v>
      </c>
      <c r="C348" s="24" t="s">
        <v>411</v>
      </c>
      <c r="D348" s="24" t="s">
        <v>361</v>
      </c>
      <c r="E348" s="48" t="s">
        <v>651</v>
      </c>
      <c r="F348" s="29" t="s">
        <v>371</v>
      </c>
      <c r="G348" s="328">
        <v>0</v>
      </c>
      <c r="I348" s="170"/>
    </row>
    <row r="349" spans="1:9" ht="51" hidden="1">
      <c r="A349" s="407" t="s">
        <v>656</v>
      </c>
      <c r="B349" s="44" t="s">
        <v>155</v>
      </c>
      <c r="C349" s="45" t="s">
        <v>411</v>
      </c>
      <c r="D349" s="45" t="s">
        <v>361</v>
      </c>
      <c r="E349" s="51" t="s">
        <v>652</v>
      </c>
      <c r="F349" s="24"/>
      <c r="G349" s="324">
        <f>G350</f>
        <v>0</v>
      </c>
      <c r="I349" s="170"/>
    </row>
    <row r="350" spans="1:9" ht="15.75" hidden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652</v>
      </c>
      <c r="F350" s="29" t="s">
        <v>344</v>
      </c>
      <c r="G350" s="328">
        <f>G351</f>
        <v>0</v>
      </c>
      <c r="I350" s="170"/>
    </row>
    <row r="351" spans="1:9" ht="15.75" hidden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652</v>
      </c>
      <c r="F351" s="29" t="s">
        <v>371</v>
      </c>
      <c r="G351" s="328">
        <v>0</v>
      </c>
      <c r="I351" s="170"/>
    </row>
    <row r="352" spans="1:9" ht="15.75" hidden="1">
      <c r="A352" s="26"/>
      <c r="B352" s="37"/>
      <c r="C352" s="24"/>
      <c r="D352" s="24"/>
      <c r="E352" s="48"/>
      <c r="F352" s="24"/>
      <c r="G352" s="328"/>
      <c r="I352" s="170"/>
    </row>
    <row r="353" spans="1:9" ht="15.75" hidden="1">
      <c r="A353" s="26"/>
      <c r="B353" s="37"/>
      <c r="C353" s="24"/>
      <c r="D353" s="24"/>
      <c r="E353" s="48"/>
      <c r="F353" s="24"/>
      <c r="G353" s="328"/>
      <c r="I353" s="170"/>
    </row>
    <row r="354" spans="1:9" ht="130.5" customHeight="1" hidden="1">
      <c r="A354" s="400" t="s">
        <v>654</v>
      </c>
      <c r="B354" s="401" t="s">
        <v>155</v>
      </c>
      <c r="C354" s="402" t="s">
        <v>411</v>
      </c>
      <c r="D354" s="402" t="s">
        <v>361</v>
      </c>
      <c r="E354" s="403" t="s">
        <v>655</v>
      </c>
      <c r="F354" s="24"/>
      <c r="G354" s="324">
        <f>G355</f>
        <v>0</v>
      </c>
      <c r="I354" s="170"/>
    </row>
    <row r="355" spans="1:9" ht="15.75" hidden="1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655</v>
      </c>
      <c r="F355" s="24" t="s">
        <v>344</v>
      </c>
      <c r="G355" s="328">
        <f>G356</f>
        <v>0</v>
      </c>
      <c r="I355" s="170"/>
    </row>
    <row r="356" spans="1:9" ht="15.75" hidden="1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655</v>
      </c>
      <c r="F356" s="24" t="s">
        <v>371</v>
      </c>
      <c r="G356" s="328">
        <v>0</v>
      </c>
      <c r="I356" s="170"/>
    </row>
    <row r="357" spans="1:9" ht="15.75" hidden="1">
      <c r="A357" s="26"/>
      <c r="B357" s="37"/>
      <c r="C357" s="24"/>
      <c r="D357" s="24"/>
      <c r="E357" s="48"/>
      <c r="F357" s="24"/>
      <c r="G357" s="328"/>
      <c r="I357" s="170"/>
    </row>
    <row r="358" spans="1:9" ht="15.75" hidden="1">
      <c r="A358" s="26"/>
      <c r="B358" s="37"/>
      <c r="C358" s="24"/>
      <c r="D358" s="24"/>
      <c r="E358" s="48"/>
      <c r="F358" s="24"/>
      <c r="G358" s="328"/>
      <c r="I358" s="170"/>
    </row>
    <row r="359" spans="1:7" ht="15.75">
      <c r="A359" s="192" t="s">
        <v>410</v>
      </c>
      <c r="B359" s="37"/>
      <c r="C359" s="201"/>
      <c r="D359" s="201"/>
      <c r="E359" s="48"/>
      <c r="F359" s="201"/>
      <c r="G359" s="368">
        <f>G17+G106+G120+G131+G173+G252+G311+G318+G334+G330</f>
        <v>38671.80132</v>
      </c>
    </row>
    <row r="361" ht="15.75">
      <c r="G361" s="319"/>
    </row>
    <row r="362" ht="15.75">
      <c r="G362" s="214"/>
    </row>
    <row r="363" spans="1:7" s="139" customFormat="1" ht="15.75">
      <c r="A363" s="4"/>
      <c r="B363" s="129"/>
      <c r="C363" s="130"/>
      <c r="D363" s="130"/>
      <c r="E363" s="4"/>
      <c r="F363" s="130"/>
      <c r="G363" s="127"/>
    </row>
    <row r="365" ht="15.75">
      <c r="G365" s="319"/>
    </row>
    <row r="368" spans="1:7" ht="15.75">
      <c r="A368" s="139"/>
      <c r="B368" s="20"/>
      <c r="C368" s="215"/>
      <c r="D368" s="215"/>
      <c r="E368" s="139"/>
      <c r="F368" s="215"/>
      <c r="G368" s="216"/>
    </row>
    <row r="371" spans="1:7" s="139" customFormat="1" ht="15.75">
      <c r="A371" s="4"/>
      <c r="B371" s="129"/>
      <c r="C371" s="130"/>
      <c r="D371" s="130"/>
      <c r="E371" s="4"/>
      <c r="F371" s="130"/>
      <c r="G371" s="9"/>
    </row>
    <row r="376" spans="1:7" ht="15.75">
      <c r="A376" s="139"/>
      <c r="B376" s="20"/>
      <c r="C376" s="215"/>
      <c r="D376" s="215"/>
      <c r="E376" s="139"/>
      <c r="F376" s="215"/>
      <c r="G376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410" spans="1:7" s="139" customFormat="1" ht="15.75">
      <c r="A410" s="4"/>
      <c r="B410" s="129"/>
      <c r="C410" s="130"/>
      <c r="D410" s="130"/>
      <c r="E410" s="4"/>
      <c r="F410" s="130"/>
      <c r="G410" s="9"/>
    </row>
    <row r="415" spans="1:7" ht="15.75">
      <c r="A415" s="139"/>
      <c r="B415" s="20"/>
      <c r="C415" s="215"/>
      <c r="D415" s="215"/>
      <c r="E415" s="139"/>
      <c r="F415" s="215"/>
      <c r="G415" s="216"/>
    </row>
    <row r="419" spans="1:7" s="139" customFormat="1" ht="15.75">
      <c r="A419" s="4"/>
      <c r="B419" s="129"/>
      <c r="C419" s="130"/>
      <c r="D419" s="130"/>
      <c r="E419" s="4"/>
      <c r="F419" s="130"/>
      <c r="G419" s="9"/>
    </row>
    <row r="424" spans="1:7" ht="15.75">
      <c r="A424" s="139"/>
      <c r="B424" s="20"/>
      <c r="C424" s="215"/>
      <c r="D424" s="215"/>
      <c r="E424" s="139"/>
      <c r="F424" s="215"/>
      <c r="G424" s="216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  <row r="437" spans="2:5" ht="15.75">
      <c r="B437" s="149"/>
      <c r="C437" s="150"/>
      <c r="D437" s="150"/>
      <c r="E437" s="151"/>
    </row>
    <row r="438" spans="2:5" ht="15.75">
      <c r="B438" s="149"/>
      <c r="C438" s="150"/>
      <c r="D438" s="150"/>
      <c r="E438" s="151"/>
    </row>
    <row r="439" spans="2:5" ht="15.75">
      <c r="B439" s="149"/>
      <c r="C439" s="150"/>
      <c r="D439" s="150"/>
      <c r="E439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54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243">
      <selection activeCell="E3" sqref="E3:I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9" t="s">
        <v>80</v>
      </c>
      <c r="F1" s="429"/>
      <c r="G1" s="429"/>
      <c r="H1" s="429"/>
      <c r="I1" s="429"/>
    </row>
    <row r="2" spans="5:9" ht="15.75">
      <c r="E2" s="429" t="s">
        <v>366</v>
      </c>
      <c r="F2" s="429"/>
      <c r="G2" s="429"/>
      <c r="H2" s="429"/>
      <c r="I2" s="429"/>
    </row>
    <row r="3" spans="5:9" ht="15.75">
      <c r="E3" s="429" t="s">
        <v>740</v>
      </c>
      <c r="F3" s="429"/>
      <c r="G3" s="429"/>
      <c r="H3" s="429"/>
      <c r="I3" s="429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27" t="s">
        <v>697</v>
      </c>
      <c r="B9" s="427"/>
      <c r="C9" s="427"/>
      <c r="D9" s="427"/>
      <c r="E9" s="427"/>
      <c r="F9" s="427"/>
      <c r="G9" s="427"/>
      <c r="H9" s="427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604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604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604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24"/>
  <sheetViews>
    <sheetView zoomScalePageLayoutView="0" workbookViewId="0" topLeftCell="A166">
      <selection activeCell="A187" sqref="A18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9" t="s">
        <v>79</v>
      </c>
      <c r="D1" s="429"/>
      <c r="E1" s="429"/>
      <c r="F1" s="429"/>
      <c r="G1" s="429"/>
    </row>
    <row r="2" spans="3:7" ht="15.75" hidden="1">
      <c r="C2" s="429" t="s">
        <v>366</v>
      </c>
      <c r="D2" s="429"/>
      <c r="E2" s="429"/>
      <c r="F2" s="429"/>
      <c r="G2" s="429"/>
    </row>
    <row r="3" spans="3:7" ht="15.75" hidden="1">
      <c r="C3" s="429" t="s">
        <v>683</v>
      </c>
      <c r="D3" s="429"/>
      <c r="E3" s="429"/>
      <c r="F3" s="429"/>
      <c r="G3" s="429"/>
    </row>
    <row r="4" ht="15.75" hidden="1"/>
    <row r="5" spans="3:7" ht="15.75">
      <c r="C5" s="429" t="s">
        <v>586</v>
      </c>
      <c r="D5" s="429"/>
      <c r="E5" s="429"/>
      <c r="F5" s="429"/>
      <c r="G5" s="429"/>
    </row>
    <row r="6" spans="3:7" ht="15.75">
      <c r="C6" s="429" t="s">
        <v>366</v>
      </c>
      <c r="D6" s="429"/>
      <c r="E6" s="429"/>
      <c r="F6" s="429"/>
      <c r="G6" s="429"/>
    </row>
    <row r="7" spans="3:7" ht="15.75">
      <c r="C7" s="429" t="s">
        <v>741</v>
      </c>
      <c r="D7" s="429"/>
      <c r="E7" s="429"/>
      <c r="F7" s="429"/>
      <c r="G7" s="429"/>
    </row>
    <row r="9" spans="1:7" ht="15.75">
      <c r="A9" s="7"/>
      <c r="B9" s="128"/>
      <c r="C9" s="429" t="s">
        <v>586</v>
      </c>
      <c r="D9" s="429"/>
      <c r="E9" s="429"/>
      <c r="F9" s="429"/>
      <c r="G9" s="429"/>
    </row>
    <row r="10" spans="1:7" ht="15.75">
      <c r="A10" s="7"/>
      <c r="B10" s="128"/>
      <c r="C10" s="429" t="s">
        <v>366</v>
      </c>
      <c r="D10" s="429"/>
      <c r="E10" s="429"/>
      <c r="F10" s="429"/>
      <c r="G10" s="429"/>
    </row>
    <row r="11" spans="1:7" ht="15.75">
      <c r="A11" s="7"/>
      <c r="B11" s="128"/>
      <c r="C11" s="429" t="s">
        <v>714</v>
      </c>
      <c r="D11" s="429"/>
      <c r="E11" s="429"/>
      <c r="F11" s="429"/>
      <c r="G11" s="429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27" t="s">
        <v>698</v>
      </c>
      <c r="B13" s="427"/>
      <c r="C13" s="427"/>
      <c r="D13" s="427"/>
      <c r="E13" s="427"/>
      <c r="F13" s="427"/>
      <c r="G13" s="427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G18+G26+G34+G60</f>
        <v>13815.185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1453.6619600000001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1453.6619600000001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1453.6619600000001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1453.6619600000001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1453.6619600000001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1453.6619600000001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337.17812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959.92919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959.92919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959.92919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959.92919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959.92919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959.92919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222.65639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9522.97883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9522.97883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9519.37883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8531.91042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8531.91042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8531.91042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6371.13256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2160.77786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987.46841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987.46841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987.46841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186.19098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482.4132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0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0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0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0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27">
        <f>G61+G72</f>
        <v>1878.61502</v>
      </c>
    </row>
    <row r="61" spans="1:7" ht="29.25" customHeight="1">
      <c r="A61" s="66" t="s">
        <v>241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183</v>
      </c>
    </row>
    <row r="62" spans="1:7" s="139" customFormat="1" ht="29.25" customHeight="1">
      <c r="A62" s="184" t="s">
        <v>205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183</v>
      </c>
    </row>
    <row r="63" spans="1:7" s="139" customFormat="1" ht="43.5" customHeight="1">
      <c r="A63" s="59" t="s">
        <v>228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113.2108</v>
      </c>
    </row>
    <row r="64" spans="1:7" ht="17.25" customHeight="1">
      <c r="A64" s="125" t="s">
        <v>194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5" t="s">
        <v>460</v>
      </c>
      <c r="G64" s="328">
        <f>G65+G66</f>
        <v>113.2108</v>
      </c>
    </row>
    <row r="65" spans="1:7" ht="15.75">
      <c r="A65" s="125" t="s">
        <v>186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373</v>
      </c>
      <c r="G65" s="179">
        <f>'расх 21 г'!G65</f>
        <v>82.88876</v>
      </c>
    </row>
    <row r="66" spans="1:7" ht="38.25">
      <c r="A66" s="125" t="s">
        <v>188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189</v>
      </c>
      <c r="G66" s="179">
        <f>'расх 21 г'!G66</f>
        <v>30.32204</v>
      </c>
    </row>
    <row r="67" spans="1:7" ht="25.5">
      <c r="A67" s="28" t="s">
        <v>232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233</v>
      </c>
      <c r="G67" s="303">
        <f>G68</f>
        <v>69.78920000000001</v>
      </c>
    </row>
    <row r="68" spans="1:7" ht="25.5">
      <c r="A68" s="125" t="s">
        <v>196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195</v>
      </c>
      <c r="G68" s="303">
        <f>G69+G70+G71</f>
        <v>69.78920000000001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376</v>
      </c>
      <c r="G69" s="179">
        <f>'расх 21 г'!G69</f>
        <v>9.8862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377</v>
      </c>
      <c r="G70" s="179">
        <f>'расх 21 г'!G70</f>
        <v>44</v>
      </c>
    </row>
    <row r="71" spans="1:7" ht="28.5" customHeight="1">
      <c r="A71" s="26" t="s">
        <v>731</v>
      </c>
      <c r="B71" s="37"/>
      <c r="C71" s="25" t="s">
        <v>358</v>
      </c>
      <c r="D71" s="25" t="s">
        <v>369</v>
      </c>
      <c r="E71" s="71" t="s">
        <v>603</v>
      </c>
      <c r="F71" s="24" t="s">
        <v>730</v>
      </c>
      <c r="G71" s="179">
        <f>'расх 21 г'!G71</f>
        <v>15.903</v>
      </c>
    </row>
    <row r="72" spans="1:7" s="185" customFormat="1" ht="28.5" customHeight="1">
      <c r="A72" s="64" t="s">
        <v>207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1695.61502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235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237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236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208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40</v>
      </c>
    </row>
    <row r="79" spans="1:7" s="139" customFormat="1" ht="28.5" customHeight="1">
      <c r="A79" s="28" t="s">
        <v>232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233</v>
      </c>
      <c r="G79" s="351">
        <f>G80</f>
        <v>40</v>
      </c>
    </row>
    <row r="80" spans="1:7" s="139" customFormat="1" ht="28.5" customHeight="1">
      <c r="A80" s="125" t="s">
        <v>234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195</v>
      </c>
      <c r="G80" s="351">
        <f>G81</f>
        <v>40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179">
        <f>'расх 21 г'!G81</f>
        <v>40</v>
      </c>
    </row>
    <row r="82" spans="1:7" ht="27" customHeight="1">
      <c r="A82" s="46" t="s">
        <v>555</v>
      </c>
      <c r="B82" s="37"/>
      <c r="C82" s="62" t="s">
        <v>358</v>
      </c>
      <c r="D82" s="62" t="s">
        <v>369</v>
      </c>
      <c r="E82" s="51" t="s">
        <v>556</v>
      </c>
      <c r="F82" s="24" t="s">
        <v>233</v>
      </c>
      <c r="G82" s="303">
        <f>G83</f>
        <v>0</v>
      </c>
    </row>
    <row r="83" spans="1:7" ht="27" customHeight="1">
      <c r="A83" s="26" t="s">
        <v>557</v>
      </c>
      <c r="B83" s="37"/>
      <c r="C83" s="40" t="s">
        <v>358</v>
      </c>
      <c r="D83" s="40" t="s">
        <v>369</v>
      </c>
      <c r="E83" s="71" t="s">
        <v>556</v>
      </c>
      <c r="F83" s="24" t="s">
        <v>195</v>
      </c>
      <c r="G83" s="303">
        <f>G84</f>
        <v>0</v>
      </c>
    </row>
    <row r="84" spans="1:7" ht="27" customHeight="1">
      <c r="A84" s="26"/>
      <c r="B84" s="37"/>
      <c r="C84" s="40" t="s">
        <v>358</v>
      </c>
      <c r="D84" s="40" t="s">
        <v>369</v>
      </c>
      <c r="E84" s="71" t="s">
        <v>556</v>
      </c>
      <c r="F84" s="24" t="s">
        <v>377</v>
      </c>
      <c r="G84" s="179">
        <f>'расх 21 г'!G84</f>
        <v>0</v>
      </c>
    </row>
    <row r="85" spans="1:7" ht="27" customHeight="1" hidden="1">
      <c r="A85" s="26"/>
      <c r="B85" s="37"/>
      <c r="C85" s="40"/>
      <c r="D85" s="25"/>
      <c r="E85" s="48"/>
      <c r="F85" s="24"/>
      <c r="G85" s="303"/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559</v>
      </c>
      <c r="F86" s="24" t="s">
        <v>233</v>
      </c>
      <c r="G86" s="303">
        <f>G87</f>
        <v>0</v>
      </c>
    </row>
    <row r="87" spans="1:7" ht="27" customHeight="1">
      <c r="A87" s="26" t="s">
        <v>558</v>
      </c>
      <c r="B87" s="37"/>
      <c r="C87" s="40" t="s">
        <v>358</v>
      </c>
      <c r="D87" s="40" t="s">
        <v>369</v>
      </c>
      <c r="E87" s="71" t="s">
        <v>559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559</v>
      </c>
      <c r="F88" s="24" t="s">
        <v>377</v>
      </c>
      <c r="G88" s="303">
        <f>'расх 21 г'!G86</f>
        <v>0</v>
      </c>
    </row>
    <row r="89" spans="1:7" ht="27" customHeight="1">
      <c r="A89" s="46" t="s">
        <v>555</v>
      </c>
      <c r="B89" s="37"/>
      <c r="C89" s="62" t="s">
        <v>358</v>
      </c>
      <c r="D89" s="62" t="s">
        <v>369</v>
      </c>
      <c r="E89" s="51" t="s">
        <v>561</v>
      </c>
      <c r="F89" s="24" t="s">
        <v>233</v>
      </c>
      <c r="G89" s="303">
        <f>G90</f>
        <v>0</v>
      </c>
    </row>
    <row r="90" spans="1:7" ht="27" customHeight="1">
      <c r="A90" s="26" t="s">
        <v>560</v>
      </c>
      <c r="B90" s="37"/>
      <c r="C90" s="40" t="s">
        <v>358</v>
      </c>
      <c r="D90" s="40" t="s">
        <v>369</v>
      </c>
      <c r="E90" s="71" t="s">
        <v>561</v>
      </c>
      <c r="F90" s="24" t="s">
        <v>195</v>
      </c>
      <c r="G90" s="303">
        <f>G91</f>
        <v>0</v>
      </c>
    </row>
    <row r="91" spans="1:7" ht="27" customHeight="1">
      <c r="A91" s="26"/>
      <c r="B91" s="37"/>
      <c r="C91" s="40" t="s">
        <v>358</v>
      </c>
      <c r="D91" s="40" t="s">
        <v>369</v>
      </c>
      <c r="E91" s="71" t="s">
        <v>561</v>
      </c>
      <c r="F91" s="24" t="s">
        <v>377</v>
      </c>
      <c r="G91" s="179">
        <f>'расх 21 г'!G91</f>
        <v>0</v>
      </c>
    </row>
    <row r="92" spans="1:7" ht="27" customHeight="1">
      <c r="A92" s="46" t="s">
        <v>555</v>
      </c>
      <c r="B92" s="37"/>
      <c r="C92" s="62" t="s">
        <v>358</v>
      </c>
      <c r="D92" s="62" t="s">
        <v>369</v>
      </c>
      <c r="E92" s="51" t="s">
        <v>576</v>
      </c>
      <c r="F92" s="24"/>
      <c r="G92" s="303">
        <f>G93</f>
        <v>183.761</v>
      </c>
    </row>
    <row r="93" spans="1:7" ht="27" customHeight="1">
      <c r="A93" s="26" t="s">
        <v>577</v>
      </c>
      <c r="B93" s="37"/>
      <c r="C93" s="40" t="s">
        <v>358</v>
      </c>
      <c r="D93" s="40" t="s">
        <v>369</v>
      </c>
      <c r="E93" s="71" t="s">
        <v>576</v>
      </c>
      <c r="F93" s="29" t="s">
        <v>233</v>
      </c>
      <c r="G93" s="303">
        <f>G94</f>
        <v>183.761</v>
      </c>
    </row>
    <row r="94" spans="1:7" ht="27" customHeight="1">
      <c r="A94" s="26"/>
      <c r="B94" s="37"/>
      <c r="C94" s="40" t="s">
        <v>358</v>
      </c>
      <c r="D94" s="40" t="s">
        <v>369</v>
      </c>
      <c r="E94" s="71" t="s">
        <v>576</v>
      </c>
      <c r="F94" s="24" t="s">
        <v>195</v>
      </c>
      <c r="G94" s="303">
        <f>G95</f>
        <v>183.761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576</v>
      </c>
      <c r="F95" s="24" t="s">
        <v>377</v>
      </c>
      <c r="G95" s="179">
        <f>'расх 21 г'!G95</f>
        <v>183.761</v>
      </c>
    </row>
    <row r="96" spans="1:7" ht="27" customHeight="1" hidden="1">
      <c r="A96" s="26"/>
      <c r="B96" s="37"/>
      <c r="C96" s="40"/>
      <c r="D96" s="25"/>
      <c r="E96" s="48"/>
      <c r="F96" s="24"/>
      <c r="G96" s="303"/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16.5" customHeight="1">
      <c r="A98" s="46" t="s">
        <v>242</v>
      </c>
      <c r="B98" s="44" t="s">
        <v>155</v>
      </c>
      <c r="C98" s="62" t="s">
        <v>358</v>
      </c>
      <c r="D98" s="62" t="s">
        <v>369</v>
      </c>
      <c r="E98" s="51" t="s">
        <v>243</v>
      </c>
      <c r="F98" s="45"/>
      <c r="G98" s="351">
        <f>G99</f>
        <v>0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235</v>
      </c>
      <c r="G99" s="303">
        <f>G100</f>
        <v>0</v>
      </c>
    </row>
    <row r="100" spans="1:7" ht="18" customHeight="1">
      <c r="A100" s="28" t="s">
        <v>239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198</v>
      </c>
      <c r="G100" s="303">
        <f>G101</f>
        <v>0</v>
      </c>
    </row>
    <row r="101" spans="1:7" ht="15.75" customHeight="1">
      <c r="A101" s="26" t="s">
        <v>201</v>
      </c>
      <c r="B101" s="37" t="s">
        <v>155</v>
      </c>
      <c r="C101" s="40" t="s">
        <v>358</v>
      </c>
      <c r="D101" s="25" t="s">
        <v>369</v>
      </c>
      <c r="E101" s="48" t="s">
        <v>243</v>
      </c>
      <c r="F101" s="24" t="s">
        <v>200</v>
      </c>
      <c r="G101" s="179">
        <f>'расх 21 г'!G101</f>
        <v>0</v>
      </c>
    </row>
    <row r="102" spans="1:7" ht="15.75" customHeight="1">
      <c r="A102" s="46" t="s">
        <v>579</v>
      </c>
      <c r="B102" s="44"/>
      <c r="C102" s="62" t="s">
        <v>358</v>
      </c>
      <c r="D102" s="62" t="s">
        <v>369</v>
      </c>
      <c r="E102" s="51" t="s">
        <v>266</v>
      </c>
      <c r="F102" s="45"/>
      <c r="G102" s="351">
        <f>G103</f>
        <v>1471.85402</v>
      </c>
    </row>
    <row r="103" spans="1:7" ht="15.75" customHeight="1">
      <c r="A103" s="26" t="s">
        <v>578</v>
      </c>
      <c r="B103" s="37"/>
      <c r="C103" s="40" t="s">
        <v>358</v>
      </c>
      <c r="D103" s="25" t="s">
        <v>369</v>
      </c>
      <c r="E103" s="48" t="s">
        <v>266</v>
      </c>
      <c r="F103" s="24" t="s">
        <v>235</v>
      </c>
      <c r="G103" s="303">
        <f>G104</f>
        <v>1471.85402</v>
      </c>
    </row>
    <row r="104" spans="1:7" ht="15.75" customHeight="1">
      <c r="A104" s="26"/>
      <c r="B104" s="37"/>
      <c r="C104" s="40" t="s">
        <v>358</v>
      </c>
      <c r="D104" s="25" t="s">
        <v>369</v>
      </c>
      <c r="E104" s="48" t="s">
        <v>266</v>
      </c>
      <c r="F104" s="24" t="s">
        <v>237</v>
      </c>
      <c r="G104" s="303">
        <f>G105</f>
        <v>1471.85402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295</v>
      </c>
      <c r="G105" s="179">
        <f>'расх 21 г'!G105</f>
        <v>1471.85402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710.0000000000001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710.0000000000001</v>
      </c>
    </row>
    <row r="108" spans="1:7" ht="30" customHeight="1">
      <c r="A108" s="66" t="s">
        <v>241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710.0000000000001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710.0000000000001</v>
      </c>
    </row>
    <row r="110" spans="1:7" s="139" customFormat="1" ht="42" customHeight="1">
      <c r="A110" s="59" t="s">
        <v>228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672.3592600000001</v>
      </c>
    </row>
    <row r="111" spans="1:7" ht="20.25" customHeight="1">
      <c r="A111" s="125" t="s">
        <v>194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672.3592600000001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179">
        <f>'расх 21 г'!G112</f>
        <v>521.80681</v>
      </c>
    </row>
    <row r="113" spans="1:7" ht="15.75">
      <c r="A113" s="125" t="s">
        <v>197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179">
        <f>'расх 21 г'!G113</f>
        <v>0</v>
      </c>
    </row>
    <row r="114" spans="1:7" ht="38.25">
      <c r="A114" s="125" t="s">
        <v>188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189</v>
      </c>
      <c r="G114" s="179">
        <f>'расх 21 г'!G114</f>
        <v>150.55245</v>
      </c>
    </row>
    <row r="115" spans="1:7" ht="28.5" customHeight="1">
      <c r="A115" s="28" t="s">
        <v>232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233</v>
      </c>
      <c r="G115" s="303">
        <f>G116</f>
        <v>37.64074</v>
      </c>
    </row>
    <row r="116" spans="1:7" ht="25.5">
      <c r="A116" s="125" t="s">
        <v>234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195</v>
      </c>
      <c r="G116" s="303">
        <f>G117+G118+G119</f>
        <v>37.64074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179">
        <f>'расх 21 г'!G117</f>
        <v>11.8416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179">
        <f>'расх 21 г'!G118</f>
        <v>6</v>
      </c>
    </row>
    <row r="119" spans="1:7" ht="29.25" customHeight="1">
      <c r="A119" s="26" t="s">
        <v>731</v>
      </c>
      <c r="B119" s="37"/>
      <c r="C119" s="25" t="s">
        <v>359</v>
      </c>
      <c r="D119" s="25" t="s">
        <v>361</v>
      </c>
      <c r="E119" s="48" t="s">
        <v>120</v>
      </c>
      <c r="F119" s="24" t="s">
        <v>730</v>
      </c>
      <c r="G119" s="179">
        <f>'расх 21 г'!G119</f>
        <v>19.79914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45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45</v>
      </c>
    </row>
    <row r="122" spans="1:7" s="185" customFormat="1" ht="26.25" customHeight="1">
      <c r="A122" s="64" t="s">
        <v>207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'расх 21 г'!G122</f>
        <v>45</v>
      </c>
    </row>
    <row r="123" spans="1:7" s="139" customFormat="1" ht="28.5" customHeight="1">
      <c r="A123" s="46" t="s">
        <v>209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45</v>
      </c>
    </row>
    <row r="124" spans="1:7" s="139" customFormat="1" ht="28.5" customHeight="1">
      <c r="A124" s="28" t="s">
        <v>232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233</v>
      </c>
      <c r="G124" s="324">
        <f t="shared" si="0"/>
        <v>45</v>
      </c>
    </row>
    <row r="125" spans="1:7" s="139" customFormat="1" ht="28.5" customHeight="1">
      <c r="A125" s="125" t="s">
        <v>234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195</v>
      </c>
      <c r="G125" s="324">
        <f t="shared" si="0"/>
        <v>45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179">
        <f>'расх 21 г'!G126</f>
        <v>45</v>
      </c>
    </row>
    <row r="127" spans="1:7" ht="39" customHeight="1">
      <c r="A127" s="46" t="s">
        <v>678</v>
      </c>
      <c r="B127" s="37"/>
      <c r="C127" s="24" t="s">
        <v>361</v>
      </c>
      <c r="D127" s="24" t="s">
        <v>362</v>
      </c>
      <c r="E127" s="48" t="s">
        <v>679</v>
      </c>
      <c r="F127" s="24"/>
      <c r="G127" s="179">
        <f>G128</f>
        <v>0</v>
      </c>
    </row>
    <row r="128" spans="1:7" ht="27" customHeight="1">
      <c r="A128" s="26" t="s">
        <v>453</v>
      </c>
      <c r="B128" s="37"/>
      <c r="C128" s="24" t="s">
        <v>361</v>
      </c>
      <c r="D128" s="24" t="s">
        <v>362</v>
      </c>
      <c r="E128" s="48" t="s">
        <v>679</v>
      </c>
      <c r="F128" s="24" t="s">
        <v>377</v>
      </c>
      <c r="G128" s="328">
        <f>'расх 21 г'!G128</f>
        <v>0</v>
      </c>
    </row>
    <row r="129" spans="1:7" s="139" customFormat="1" ht="39.75" customHeight="1">
      <c r="A129" s="46" t="s">
        <v>646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647</v>
      </c>
      <c r="F130" s="24" t="s">
        <v>377</v>
      </c>
      <c r="G130" s="328">
        <f>'расх 21 г'!G130</f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46">
        <f>G132+G147+G165+G138</f>
        <v>3377.42399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44.6</v>
      </c>
    </row>
    <row r="133" spans="1:9" s="185" customFormat="1" ht="29.25" customHeight="1">
      <c r="A133" s="66" t="s">
        <v>241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44.6</v>
      </c>
      <c r="I133" s="197"/>
    </row>
    <row r="134" spans="1:7" s="139" customFormat="1" ht="52.5" customHeight="1">
      <c r="A134" s="46" t="s">
        <v>211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51">
        <f>G135</f>
        <v>44.6</v>
      </c>
    </row>
    <row r="135" spans="1:7" s="139" customFormat="1" ht="27.75" customHeight="1">
      <c r="A135" s="28" t="s">
        <v>232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233</v>
      </c>
      <c r="G135" s="351">
        <f>G136</f>
        <v>44.6</v>
      </c>
    </row>
    <row r="136" spans="1:7" s="139" customFormat="1" ht="27" customHeight="1">
      <c r="A136" s="125" t="s">
        <v>234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195</v>
      </c>
      <c r="G136" s="351">
        <f>G137</f>
        <v>44.6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179">
        <f>'расх 21 г'!G137</f>
        <v>44.6</v>
      </c>
    </row>
    <row r="138" spans="1:7" ht="13.5" customHeight="1">
      <c r="A138" s="358" t="s">
        <v>565</v>
      </c>
      <c r="B138" s="44"/>
      <c r="C138" s="34" t="s">
        <v>360</v>
      </c>
      <c r="D138" s="34" t="s">
        <v>566</v>
      </c>
      <c r="E138" s="48"/>
      <c r="F138" s="24"/>
      <c r="G138" s="349">
        <f>G139</f>
        <v>404.04</v>
      </c>
    </row>
    <row r="139" spans="1:7" ht="25.5" customHeight="1">
      <c r="A139" s="359" t="s">
        <v>725</v>
      </c>
      <c r="B139" s="44"/>
      <c r="C139" s="50" t="s">
        <v>360</v>
      </c>
      <c r="D139" s="50" t="s">
        <v>566</v>
      </c>
      <c r="E139" s="74" t="s">
        <v>65</v>
      </c>
      <c r="F139" s="24"/>
      <c r="G139" s="181">
        <f>G140</f>
        <v>404.04</v>
      </c>
    </row>
    <row r="140" spans="1:7" ht="25.5" customHeight="1">
      <c r="A140" s="334" t="s">
        <v>567</v>
      </c>
      <c r="B140" s="44"/>
      <c r="C140" s="29" t="s">
        <v>360</v>
      </c>
      <c r="D140" s="29" t="s">
        <v>566</v>
      </c>
      <c r="E140" s="71" t="s">
        <v>67</v>
      </c>
      <c r="F140" s="24"/>
      <c r="G140" s="181">
        <f>G141+G144</f>
        <v>404.04</v>
      </c>
    </row>
    <row r="141" spans="1:7" ht="25.5" customHeight="1">
      <c r="A141" s="28" t="s">
        <v>232</v>
      </c>
      <c r="B141" s="44"/>
      <c r="C141" s="29" t="s">
        <v>360</v>
      </c>
      <c r="D141" s="29" t="s">
        <v>566</v>
      </c>
      <c r="E141" s="71" t="s">
        <v>569</v>
      </c>
      <c r="F141" s="24" t="s">
        <v>233</v>
      </c>
      <c r="G141" s="181">
        <f>G142</f>
        <v>0</v>
      </c>
    </row>
    <row r="142" spans="1:7" ht="25.5" customHeight="1">
      <c r="A142" s="125" t="s">
        <v>234</v>
      </c>
      <c r="B142" s="44"/>
      <c r="C142" s="29" t="s">
        <v>360</v>
      </c>
      <c r="D142" s="29" t="s">
        <v>566</v>
      </c>
      <c r="E142" s="71" t="s">
        <v>569</v>
      </c>
      <c r="F142" s="24" t="s">
        <v>195</v>
      </c>
      <c r="G142" s="181">
        <f>G143</f>
        <v>0</v>
      </c>
    </row>
    <row r="143" spans="1:7" ht="25.5" customHeight="1">
      <c r="A143" s="26" t="s">
        <v>453</v>
      </c>
      <c r="B143" s="44"/>
      <c r="C143" s="29" t="s">
        <v>360</v>
      </c>
      <c r="D143" s="29" t="s">
        <v>566</v>
      </c>
      <c r="E143" s="71" t="s">
        <v>568</v>
      </c>
      <c r="F143" s="24" t="s">
        <v>377</v>
      </c>
      <c r="G143" s="179">
        <f>'расх 21 г'!G143</f>
        <v>0</v>
      </c>
    </row>
    <row r="144" spans="1:7" ht="47.25" customHeight="1">
      <c r="A144" s="424" t="s">
        <v>728</v>
      </c>
      <c r="B144" s="44"/>
      <c r="C144" s="29" t="s">
        <v>360</v>
      </c>
      <c r="D144" s="29" t="s">
        <v>566</v>
      </c>
      <c r="E144" s="71" t="s">
        <v>729</v>
      </c>
      <c r="F144" s="24" t="s">
        <v>233</v>
      </c>
      <c r="G144" s="179">
        <f>G145</f>
        <v>404.04</v>
      </c>
    </row>
    <row r="145" spans="1:7" ht="25.5" customHeight="1">
      <c r="A145" s="125" t="s">
        <v>234</v>
      </c>
      <c r="B145" s="44"/>
      <c r="C145" s="29" t="s">
        <v>360</v>
      </c>
      <c r="D145" s="29" t="s">
        <v>566</v>
      </c>
      <c r="E145" s="71" t="s">
        <v>729</v>
      </c>
      <c r="F145" s="24" t="s">
        <v>195</v>
      </c>
      <c r="G145" s="179">
        <f>G146</f>
        <v>404.04</v>
      </c>
    </row>
    <row r="146" spans="1:7" ht="25.5" customHeight="1">
      <c r="A146" s="26" t="s">
        <v>453</v>
      </c>
      <c r="B146" s="44"/>
      <c r="C146" s="29" t="s">
        <v>360</v>
      </c>
      <c r="D146" s="29" t="s">
        <v>566</v>
      </c>
      <c r="E146" s="71" t="s">
        <v>729</v>
      </c>
      <c r="F146" s="24" t="s">
        <v>377</v>
      </c>
      <c r="G146" s="179">
        <f>'расх 21 г'!G144</f>
        <v>404.04</v>
      </c>
    </row>
    <row r="147" spans="1:7" ht="15" customHeight="1">
      <c r="A147" s="31" t="s">
        <v>356</v>
      </c>
      <c r="B147" s="36" t="s">
        <v>155</v>
      </c>
      <c r="C147" s="34" t="s">
        <v>360</v>
      </c>
      <c r="D147" s="34" t="s">
        <v>362</v>
      </c>
      <c r="E147" s="48"/>
      <c r="F147" s="34"/>
      <c r="G147" s="123">
        <f>G148</f>
        <v>2918.78399</v>
      </c>
    </row>
    <row r="148" spans="1:7" s="139" customFormat="1" ht="57" customHeight="1">
      <c r="A148" s="64" t="s">
        <v>735</v>
      </c>
      <c r="B148" s="58" t="s">
        <v>155</v>
      </c>
      <c r="C148" s="162" t="s">
        <v>360</v>
      </c>
      <c r="D148" s="162" t="s">
        <v>362</v>
      </c>
      <c r="E148" s="74" t="s">
        <v>212</v>
      </c>
      <c r="F148" s="162"/>
      <c r="G148" s="365">
        <f>G149</f>
        <v>2918.78399</v>
      </c>
    </row>
    <row r="149" spans="1:7" s="139" customFormat="1" ht="41.25" customHeight="1">
      <c r="A149" s="198" t="s">
        <v>156</v>
      </c>
      <c r="B149" s="44" t="s">
        <v>155</v>
      </c>
      <c r="C149" s="107" t="s">
        <v>360</v>
      </c>
      <c r="D149" s="107" t="s">
        <v>362</v>
      </c>
      <c r="E149" s="51" t="s">
        <v>213</v>
      </c>
      <c r="F149" s="107"/>
      <c r="G149" s="366">
        <f>G154+G150+G158</f>
        <v>2918.78399</v>
      </c>
    </row>
    <row r="150" spans="1:7" s="139" customFormat="1" ht="29.25" customHeight="1">
      <c r="A150" s="46" t="s">
        <v>160</v>
      </c>
      <c r="B150" s="44" t="s">
        <v>155</v>
      </c>
      <c r="C150" s="107" t="s">
        <v>360</v>
      </c>
      <c r="D150" s="107" t="s">
        <v>362</v>
      </c>
      <c r="E150" s="51" t="s">
        <v>161</v>
      </c>
      <c r="F150" s="107"/>
      <c r="G150" s="324">
        <f>G151</f>
        <v>722.45</v>
      </c>
    </row>
    <row r="151" spans="1:7" s="139" customFormat="1" ht="29.25" customHeight="1">
      <c r="A151" s="28" t="s">
        <v>232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233</v>
      </c>
      <c r="G151" s="324">
        <f>G152</f>
        <v>722.45</v>
      </c>
    </row>
    <row r="152" spans="1:7" s="139" customFormat="1" ht="29.25" customHeight="1">
      <c r="A152" s="125" t="s">
        <v>234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195</v>
      </c>
      <c r="G152" s="324">
        <f>G153</f>
        <v>722.45</v>
      </c>
    </row>
    <row r="153" spans="1:7" s="139" customFormat="1" ht="29.25" customHeight="1">
      <c r="A153" s="26" t="s">
        <v>453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377</v>
      </c>
      <c r="G153" s="179">
        <f>'расх 21 г'!G154</f>
        <v>722.45</v>
      </c>
    </row>
    <row r="154" spans="1:7" s="139" customFormat="1" ht="30" customHeight="1">
      <c r="A154" s="46" t="s">
        <v>216</v>
      </c>
      <c r="B154" s="44" t="s">
        <v>155</v>
      </c>
      <c r="C154" s="107" t="s">
        <v>360</v>
      </c>
      <c r="D154" s="107" t="s">
        <v>362</v>
      </c>
      <c r="E154" s="51" t="s">
        <v>214</v>
      </c>
      <c r="F154" s="107"/>
      <c r="G154" s="324">
        <f>G155</f>
        <v>2136.33399</v>
      </c>
    </row>
    <row r="155" spans="1:7" ht="30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214</v>
      </c>
      <c r="F155" s="140" t="s">
        <v>233</v>
      </c>
      <c r="G155" s="328">
        <f>G156</f>
        <v>2136.33399</v>
      </c>
    </row>
    <row r="156" spans="1:7" ht="30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195</v>
      </c>
      <c r="G156" s="328">
        <f>G157</f>
        <v>2136.33399</v>
      </c>
    </row>
    <row r="157" spans="1:7" ht="27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377</v>
      </c>
      <c r="G157" s="179">
        <f>'расх 21 г'!G158</f>
        <v>2136.33399</v>
      </c>
    </row>
    <row r="158" spans="1:7" s="139" customFormat="1" ht="27" customHeight="1">
      <c r="A158" s="46" t="s">
        <v>283</v>
      </c>
      <c r="B158" s="44" t="s">
        <v>155</v>
      </c>
      <c r="C158" s="107" t="s">
        <v>360</v>
      </c>
      <c r="D158" s="107" t="s">
        <v>362</v>
      </c>
      <c r="E158" s="51" t="s">
        <v>417</v>
      </c>
      <c r="F158" s="107"/>
      <c r="G158" s="324">
        <f>G159</f>
        <v>60</v>
      </c>
    </row>
    <row r="159" spans="1:7" ht="27" customHeight="1">
      <c r="A159" s="28" t="s">
        <v>232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233</v>
      </c>
      <c r="G159" s="328">
        <f>G160</f>
        <v>60</v>
      </c>
    </row>
    <row r="160" spans="1:7" ht="27" customHeight="1">
      <c r="A160" s="125" t="s">
        <v>234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195</v>
      </c>
      <c r="G160" s="328">
        <f>G161</f>
        <v>60</v>
      </c>
    </row>
    <row r="161" spans="1:7" ht="27" customHeight="1">
      <c r="A161" s="26" t="s">
        <v>453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377</v>
      </c>
      <c r="G161" s="179">
        <f>'расх 21 г'!G162</f>
        <v>60</v>
      </c>
    </row>
    <row r="162" spans="1:7" ht="21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/>
      <c r="G162" s="144">
        <f>G163</f>
        <v>0</v>
      </c>
    </row>
    <row r="163" spans="1:7" ht="27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 t="s">
        <v>377</v>
      </c>
      <c r="G164" s="144"/>
    </row>
    <row r="165" spans="1:7" s="68" customFormat="1" ht="13.5" customHeight="1">
      <c r="A165" s="54" t="s">
        <v>353</v>
      </c>
      <c r="B165" s="36" t="s">
        <v>155</v>
      </c>
      <c r="C165" s="34" t="s">
        <v>360</v>
      </c>
      <c r="D165" s="34" t="s">
        <v>354</v>
      </c>
      <c r="E165" s="148"/>
      <c r="F165" s="34"/>
      <c r="G165" s="199">
        <f>G166</f>
        <v>10</v>
      </c>
    </row>
    <row r="166" spans="1:7" s="139" customFormat="1" ht="57" customHeight="1">
      <c r="A166" s="77" t="s">
        <v>736</v>
      </c>
      <c r="B166" s="58" t="s">
        <v>155</v>
      </c>
      <c r="C166" s="50" t="s">
        <v>360</v>
      </c>
      <c r="D166" s="50" t="s">
        <v>354</v>
      </c>
      <c r="E166" s="74" t="s">
        <v>217</v>
      </c>
      <c r="F166" s="69"/>
      <c r="G166" s="200">
        <f>G167</f>
        <v>10</v>
      </c>
    </row>
    <row r="167" spans="1:7" ht="28.5" customHeight="1">
      <c r="A167" s="26" t="s">
        <v>245</v>
      </c>
      <c r="B167" s="37" t="s">
        <v>155</v>
      </c>
      <c r="C167" s="29" t="s">
        <v>360</v>
      </c>
      <c r="D167" s="29" t="s">
        <v>354</v>
      </c>
      <c r="E167" s="48" t="s">
        <v>218</v>
      </c>
      <c r="F167" s="40"/>
      <c r="G167" s="73">
        <f>G168</f>
        <v>10</v>
      </c>
    </row>
    <row r="168" spans="1:7" ht="17.25" customHeight="1">
      <c r="A168" s="129" t="s">
        <v>282</v>
      </c>
      <c r="B168" s="37" t="s">
        <v>155</v>
      </c>
      <c r="C168" s="29" t="s">
        <v>360</v>
      </c>
      <c r="D168" s="29" t="s">
        <v>354</v>
      </c>
      <c r="E168" s="48" t="s">
        <v>173</v>
      </c>
      <c r="F168" s="40"/>
      <c r="G168" s="73">
        <f>G169</f>
        <v>10</v>
      </c>
    </row>
    <row r="169" spans="1:7" ht="29.25" customHeight="1">
      <c r="A169" s="28" t="s">
        <v>232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29" t="s">
        <v>233</v>
      </c>
      <c r="G169" s="73">
        <f>G170</f>
        <v>10</v>
      </c>
    </row>
    <row r="170" spans="1:7" ht="30" customHeight="1">
      <c r="A170" s="125" t="s">
        <v>234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195</v>
      </c>
      <c r="G170" s="49">
        <f>'расх 21 г'!G171</f>
        <v>10</v>
      </c>
    </row>
    <row r="171" spans="1:7" ht="28.5" customHeight="1" hidden="1">
      <c r="A171" s="26" t="s">
        <v>453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40" t="s">
        <v>377</v>
      </c>
      <c r="G171" s="73">
        <v>10</v>
      </c>
    </row>
    <row r="172" spans="1:7" s="195" customFormat="1" ht="15" customHeight="1">
      <c r="A172" s="192" t="s">
        <v>390</v>
      </c>
      <c r="B172" s="36" t="s">
        <v>155</v>
      </c>
      <c r="C172" s="201" t="s">
        <v>363</v>
      </c>
      <c r="D172" s="201"/>
      <c r="E172" s="48"/>
      <c r="F172" s="201"/>
      <c r="G172" s="202">
        <f>G173+G183+G201</f>
        <v>11819.116</v>
      </c>
    </row>
    <row r="173" spans="1:7" s="68" customFormat="1" ht="15" customHeight="1" hidden="1">
      <c r="A173" s="54" t="s">
        <v>291</v>
      </c>
      <c r="B173" s="36" t="s">
        <v>155</v>
      </c>
      <c r="C173" s="34" t="s">
        <v>363</v>
      </c>
      <c r="D173" s="34" t="s">
        <v>358</v>
      </c>
      <c r="E173" s="148"/>
      <c r="F173" s="34"/>
      <c r="G173" s="63">
        <f>'расх 21 г'!G174</f>
        <v>0</v>
      </c>
    </row>
    <row r="174" spans="1:7" s="68" customFormat="1" ht="29.25" customHeight="1" hidden="1">
      <c r="A174" s="64" t="s">
        <v>207</v>
      </c>
      <c r="B174" s="58" t="s">
        <v>155</v>
      </c>
      <c r="C174" s="50" t="s">
        <v>363</v>
      </c>
      <c r="D174" s="50" t="s">
        <v>358</v>
      </c>
      <c r="E174" s="74" t="s">
        <v>118</v>
      </c>
      <c r="F174" s="34"/>
      <c r="G174" s="63">
        <f>G175</f>
        <v>0</v>
      </c>
    </row>
    <row r="175" spans="1:7" s="185" customFormat="1" ht="15" customHeight="1" hidden="1">
      <c r="A175" s="46" t="s">
        <v>153</v>
      </c>
      <c r="B175" s="37" t="s">
        <v>155</v>
      </c>
      <c r="C175" s="45" t="s">
        <v>363</v>
      </c>
      <c r="D175" s="45" t="s">
        <v>358</v>
      </c>
      <c r="E175" s="51" t="s">
        <v>123</v>
      </c>
      <c r="F175" s="50"/>
      <c r="G175" s="203">
        <f>G176</f>
        <v>0</v>
      </c>
    </row>
    <row r="176" spans="1:7" s="185" customFormat="1" ht="28.5" customHeight="1" hidden="1">
      <c r="A176" s="28" t="s">
        <v>232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233</v>
      </c>
      <c r="G176" s="203">
        <f>G177</f>
        <v>0</v>
      </c>
    </row>
    <row r="177" spans="1:7" s="185" customFormat="1" ht="29.25" customHeight="1" hidden="1">
      <c r="A177" s="125" t="s">
        <v>234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195</v>
      </c>
      <c r="G177" s="203">
        <f>G178</f>
        <v>0</v>
      </c>
    </row>
    <row r="178" spans="1:7" s="195" customFormat="1" ht="30" customHeight="1" hidden="1">
      <c r="A178" s="26" t="s">
        <v>453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377</v>
      </c>
      <c r="G178" s="49">
        <f>'расх 21 г'!G179</f>
        <v>0</v>
      </c>
    </row>
    <row r="179" spans="1:7" s="185" customFormat="1" ht="42" customHeight="1" hidden="1">
      <c r="A179" s="46" t="s">
        <v>675</v>
      </c>
      <c r="B179" s="37" t="s">
        <v>535</v>
      </c>
      <c r="C179" s="50" t="s">
        <v>363</v>
      </c>
      <c r="D179" s="50" t="s">
        <v>358</v>
      </c>
      <c r="E179" s="74" t="s">
        <v>676</v>
      </c>
      <c r="F179" s="50"/>
      <c r="G179" s="178">
        <f>G180</f>
        <v>0</v>
      </c>
    </row>
    <row r="180" spans="1:7" s="195" customFormat="1" ht="30.75" customHeight="1" hidden="1">
      <c r="A180" s="28" t="s">
        <v>232</v>
      </c>
      <c r="B180" s="37" t="s">
        <v>535</v>
      </c>
      <c r="C180" s="29" t="s">
        <v>363</v>
      </c>
      <c r="D180" s="29" t="s">
        <v>358</v>
      </c>
      <c r="E180" s="71" t="s">
        <v>676</v>
      </c>
      <c r="F180" s="29" t="s">
        <v>233</v>
      </c>
      <c r="G180" s="49">
        <f>G181</f>
        <v>0</v>
      </c>
    </row>
    <row r="181" spans="1:7" s="195" customFormat="1" ht="30.75" customHeight="1" hidden="1">
      <c r="A181" s="125" t="s">
        <v>234</v>
      </c>
      <c r="B181" s="37" t="s">
        <v>535</v>
      </c>
      <c r="C181" s="29" t="s">
        <v>363</v>
      </c>
      <c r="D181" s="29" t="s">
        <v>358</v>
      </c>
      <c r="E181" s="71" t="s">
        <v>676</v>
      </c>
      <c r="F181" s="29" t="s">
        <v>195</v>
      </c>
      <c r="G181" s="49">
        <f>G182</f>
        <v>0</v>
      </c>
    </row>
    <row r="182" spans="1:7" s="195" customFormat="1" ht="30.75" customHeight="1" hidden="1">
      <c r="A182" s="26" t="s">
        <v>453</v>
      </c>
      <c r="B182" s="37" t="s">
        <v>535</v>
      </c>
      <c r="C182" s="29" t="s">
        <v>363</v>
      </c>
      <c r="D182" s="29" t="s">
        <v>358</v>
      </c>
      <c r="E182" s="71" t="s">
        <v>676</v>
      </c>
      <c r="F182" s="29" t="s">
        <v>377</v>
      </c>
      <c r="G182" s="49">
        <f>'расх 21 г'!G183</f>
        <v>0</v>
      </c>
    </row>
    <row r="183" spans="1:7" s="68" customFormat="1" ht="15" customHeight="1">
      <c r="A183" s="54" t="s">
        <v>365</v>
      </c>
      <c r="B183" s="36" t="s">
        <v>155</v>
      </c>
      <c r="C183" s="34" t="s">
        <v>363</v>
      </c>
      <c r="D183" s="34" t="s">
        <v>359</v>
      </c>
      <c r="E183" s="148"/>
      <c r="F183" s="34"/>
      <c r="G183" s="123">
        <f>G196+G187</f>
        <v>2002</v>
      </c>
    </row>
    <row r="184" spans="1:7" ht="25.5" hidden="1">
      <c r="A184" s="26" t="s">
        <v>412</v>
      </c>
      <c r="B184" s="36" t="s">
        <v>155</v>
      </c>
      <c r="C184" s="24" t="s">
        <v>363</v>
      </c>
      <c r="D184" s="24" t="s">
        <v>359</v>
      </c>
      <c r="E184" s="74" t="s">
        <v>249</v>
      </c>
      <c r="F184" s="24"/>
      <c r="G184" s="304">
        <f>G185</f>
        <v>0</v>
      </c>
    </row>
    <row r="185" spans="1:7" ht="25.5" hidden="1">
      <c r="A185" s="26" t="s">
        <v>391</v>
      </c>
      <c r="B185" s="36" t="s">
        <v>155</v>
      </c>
      <c r="C185" s="24" t="s">
        <v>363</v>
      </c>
      <c r="D185" s="24" t="s">
        <v>359</v>
      </c>
      <c r="E185" s="48" t="s">
        <v>250</v>
      </c>
      <c r="F185" s="24"/>
      <c r="G185" s="304">
        <f>G186</f>
        <v>0</v>
      </c>
    </row>
    <row r="186" spans="1:7" ht="48" customHeight="1" hidden="1">
      <c r="A186" s="26" t="s">
        <v>392</v>
      </c>
      <c r="B186" s="36" t="s">
        <v>155</v>
      </c>
      <c r="C186" s="24" t="s">
        <v>363</v>
      </c>
      <c r="D186" s="24" t="s">
        <v>359</v>
      </c>
      <c r="E186" s="48" t="s">
        <v>173</v>
      </c>
      <c r="F186" s="24"/>
      <c r="G186" s="304">
        <v>0</v>
      </c>
    </row>
    <row r="187" spans="1:7" s="139" customFormat="1" ht="40.5" customHeight="1">
      <c r="A187" s="77" t="s">
        <v>744</v>
      </c>
      <c r="B187" s="36" t="s">
        <v>155</v>
      </c>
      <c r="C187" s="45" t="s">
        <v>363</v>
      </c>
      <c r="D187" s="45" t="s">
        <v>359</v>
      </c>
      <c r="E187" s="51" t="s">
        <v>292</v>
      </c>
      <c r="F187" s="45"/>
      <c r="G187" s="305">
        <f>G188</f>
        <v>2002</v>
      </c>
    </row>
    <row r="188" spans="1:7" s="139" customFormat="1" ht="30.75" customHeight="1">
      <c r="A188" s="182" t="s">
        <v>726</v>
      </c>
      <c r="B188" s="37" t="s">
        <v>155</v>
      </c>
      <c r="C188" s="24" t="s">
        <v>363</v>
      </c>
      <c r="D188" s="24" t="s">
        <v>359</v>
      </c>
      <c r="E188" s="48" t="s">
        <v>440</v>
      </c>
      <c r="F188" s="34"/>
      <c r="G188" s="49">
        <f>G191</f>
        <v>2002</v>
      </c>
    </row>
    <row r="189" spans="1:7" ht="36" customHeight="1">
      <c r="A189" s="26" t="s">
        <v>548</v>
      </c>
      <c r="B189" s="37" t="s">
        <v>155</v>
      </c>
      <c r="C189" s="24" t="s">
        <v>363</v>
      </c>
      <c r="D189" s="24" t="s">
        <v>359</v>
      </c>
      <c r="E189" s="48" t="s">
        <v>544</v>
      </c>
      <c r="F189" s="24"/>
      <c r="G189" s="49">
        <f>'расх 21 г'!G190</f>
        <v>0</v>
      </c>
    </row>
    <row r="190" spans="1:7" ht="26.25" customHeight="1">
      <c r="A190" s="334" t="s">
        <v>545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546</v>
      </c>
      <c r="G190" s="179">
        <f>G189</f>
        <v>0</v>
      </c>
    </row>
    <row r="191" spans="1:7" ht="29.25" customHeight="1">
      <c r="A191" s="26" t="s">
        <v>253</v>
      </c>
      <c r="B191" s="36" t="s">
        <v>155</v>
      </c>
      <c r="C191" s="24" t="s">
        <v>363</v>
      </c>
      <c r="D191" s="24" t="s">
        <v>359</v>
      </c>
      <c r="E191" s="48" t="s">
        <v>251</v>
      </c>
      <c r="F191" s="24" t="s">
        <v>233</v>
      </c>
      <c r="G191" s="304">
        <f>G193+G192</f>
        <v>2002</v>
      </c>
    </row>
    <row r="192" spans="1:7" ht="13.5" customHeight="1">
      <c r="A192" s="334" t="s">
        <v>547</v>
      </c>
      <c r="B192" s="37" t="s">
        <v>155</v>
      </c>
      <c r="C192" s="24" t="s">
        <v>363</v>
      </c>
      <c r="D192" s="24" t="s">
        <v>359</v>
      </c>
      <c r="E192" s="48" t="s">
        <v>544</v>
      </c>
      <c r="F192" s="24" t="s">
        <v>7</v>
      </c>
      <c r="G192" s="49">
        <f>'расх 21 г'!G194</f>
        <v>2000</v>
      </c>
    </row>
    <row r="193" spans="1:7" s="139" customFormat="1" ht="15" customHeight="1">
      <c r="A193" s="26" t="s">
        <v>727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546</v>
      </c>
      <c r="G193" s="304">
        <f>G194</f>
        <v>2</v>
      </c>
    </row>
    <row r="194" spans="1:7" s="139" customFormat="1" ht="18.75" customHeight="1">
      <c r="A194" s="334" t="s">
        <v>547</v>
      </c>
      <c r="B194" s="36" t="s">
        <v>155</v>
      </c>
      <c r="C194" s="24" t="s">
        <v>363</v>
      </c>
      <c r="D194" s="24" t="s">
        <v>359</v>
      </c>
      <c r="E194" s="48" t="s">
        <v>441</v>
      </c>
      <c r="F194" s="24" t="s">
        <v>7</v>
      </c>
      <c r="G194" s="49">
        <f>'расх 21 г'!G196</f>
        <v>2</v>
      </c>
    </row>
    <row r="195" spans="1:7" s="139" customFormat="1" ht="30" customHeight="1">
      <c r="A195" s="64" t="s">
        <v>207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G197</f>
        <v>0</v>
      </c>
    </row>
    <row r="196" spans="1:7" ht="29.25" customHeight="1">
      <c r="A196" s="64" t="s">
        <v>207</v>
      </c>
      <c r="B196" s="58" t="s">
        <v>155</v>
      </c>
      <c r="C196" s="50" t="s">
        <v>363</v>
      </c>
      <c r="D196" s="50" t="s">
        <v>359</v>
      </c>
      <c r="E196" s="74" t="s">
        <v>118</v>
      </c>
      <c r="F196" s="24"/>
      <c r="G196" s="181">
        <f>G197</f>
        <v>0</v>
      </c>
    </row>
    <row r="197" spans="1:7" s="68" customFormat="1" ht="15" customHeight="1">
      <c r="A197" s="46" t="s">
        <v>370</v>
      </c>
      <c r="B197" s="37" t="s">
        <v>155</v>
      </c>
      <c r="C197" s="45" t="s">
        <v>363</v>
      </c>
      <c r="D197" s="45" t="s">
        <v>359</v>
      </c>
      <c r="E197" s="51" t="s">
        <v>326</v>
      </c>
      <c r="F197" s="45"/>
      <c r="G197" s="351">
        <f>G198</f>
        <v>0</v>
      </c>
    </row>
    <row r="198" spans="1:7" s="185" customFormat="1" ht="30" customHeight="1">
      <c r="A198" s="28" t="s">
        <v>232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233</v>
      </c>
      <c r="G198" s="348">
        <f>G199</f>
        <v>0</v>
      </c>
    </row>
    <row r="199" spans="1:7" s="139" customFormat="1" ht="30" customHeight="1">
      <c r="A199" s="125" t="s">
        <v>234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9" t="s">
        <v>195</v>
      </c>
      <c r="G199" s="348">
        <f>G200</f>
        <v>0</v>
      </c>
    </row>
    <row r="200" spans="1:7" s="160" customFormat="1" ht="30" customHeight="1">
      <c r="A200" s="26" t="s">
        <v>453</v>
      </c>
      <c r="B200" s="37" t="s">
        <v>155</v>
      </c>
      <c r="C200" s="24" t="s">
        <v>363</v>
      </c>
      <c r="D200" s="24" t="s">
        <v>359</v>
      </c>
      <c r="E200" s="48" t="s">
        <v>326</v>
      </c>
      <c r="F200" s="24" t="s">
        <v>377</v>
      </c>
      <c r="G200" s="348">
        <f>'расх 21 г'!G202</f>
        <v>0</v>
      </c>
    </row>
    <row r="201" spans="1:7" s="160" customFormat="1" ht="17.25" customHeight="1">
      <c r="A201" s="54" t="s">
        <v>357</v>
      </c>
      <c r="B201" s="36" t="s">
        <v>155</v>
      </c>
      <c r="C201" s="34" t="s">
        <v>363</v>
      </c>
      <c r="D201" s="34" t="s">
        <v>361</v>
      </c>
      <c r="E201" s="148"/>
      <c r="F201" s="34"/>
      <c r="G201" s="123">
        <f>G202+G217+G223+G213</f>
        <v>9817.116</v>
      </c>
    </row>
    <row r="202" spans="1:7" s="160" customFormat="1" ht="49.5" customHeight="1">
      <c r="A202" s="64" t="s">
        <v>732</v>
      </c>
      <c r="B202" s="58" t="s">
        <v>155</v>
      </c>
      <c r="C202" s="50" t="s">
        <v>363</v>
      </c>
      <c r="D202" s="50" t="s">
        <v>361</v>
      </c>
      <c r="E202" s="74" t="s">
        <v>249</v>
      </c>
      <c r="F202" s="69"/>
      <c r="G202" s="347">
        <f>G203</f>
        <v>2459.72</v>
      </c>
    </row>
    <row r="203" spans="1:7" s="160" customFormat="1" ht="33.75" customHeight="1">
      <c r="A203" s="323" t="s">
        <v>158</v>
      </c>
      <c r="B203" s="37" t="s">
        <v>155</v>
      </c>
      <c r="C203" s="45" t="s">
        <v>363</v>
      </c>
      <c r="D203" s="45" t="s">
        <v>361</v>
      </c>
      <c r="E203" s="51" t="s">
        <v>250</v>
      </c>
      <c r="F203" s="62"/>
      <c r="G203" s="351">
        <f>G204+G207+G210</f>
        <v>2459.72</v>
      </c>
    </row>
    <row r="204" spans="1:7" s="185" customFormat="1" ht="19.5" customHeight="1">
      <c r="A204" s="125" t="s">
        <v>575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40" t="s">
        <v>233</v>
      </c>
      <c r="G204" s="348">
        <f>G205</f>
        <v>0</v>
      </c>
    </row>
    <row r="205" spans="1:7" s="139" customFormat="1" ht="27" customHeight="1">
      <c r="A205" s="28" t="s">
        <v>232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195</v>
      </c>
      <c r="G205" s="348">
        <f>G206</f>
        <v>0</v>
      </c>
    </row>
    <row r="206" spans="1:7" s="139" customFormat="1" ht="27" customHeight="1">
      <c r="A206" s="26" t="s">
        <v>453</v>
      </c>
      <c r="B206" s="37" t="s">
        <v>155</v>
      </c>
      <c r="C206" s="29" t="s">
        <v>363</v>
      </c>
      <c r="D206" s="29" t="s">
        <v>361</v>
      </c>
      <c r="E206" s="71" t="s">
        <v>604</v>
      </c>
      <c r="F206" s="29" t="s">
        <v>377</v>
      </c>
      <c r="G206" s="49">
        <f>'расх 21 г'!G208</f>
        <v>0</v>
      </c>
    </row>
    <row r="207" spans="1:7" s="139" customFormat="1" ht="18.75" customHeight="1">
      <c r="A207" s="125" t="s">
        <v>575</v>
      </c>
      <c r="B207" s="37"/>
      <c r="C207" s="29" t="s">
        <v>363</v>
      </c>
      <c r="D207" s="29" t="s">
        <v>361</v>
      </c>
      <c r="E207" s="71" t="s">
        <v>604</v>
      </c>
      <c r="F207" s="29" t="s">
        <v>233</v>
      </c>
      <c r="G207" s="49">
        <f>G208</f>
        <v>2241.6</v>
      </c>
    </row>
    <row r="208" spans="1:7" s="139" customFormat="1" ht="27" customHeight="1">
      <c r="A208" s="28" t="s">
        <v>232</v>
      </c>
      <c r="B208" s="37"/>
      <c r="C208" s="29" t="s">
        <v>363</v>
      </c>
      <c r="D208" s="29" t="s">
        <v>361</v>
      </c>
      <c r="E208" s="71" t="s">
        <v>604</v>
      </c>
      <c r="F208" s="29" t="s">
        <v>195</v>
      </c>
      <c r="G208" s="49">
        <f>G209</f>
        <v>2241.6</v>
      </c>
    </row>
    <row r="209" spans="1:7" s="139" customFormat="1" ht="27" customHeight="1">
      <c r="A209" s="26" t="s">
        <v>453</v>
      </c>
      <c r="B209" s="37"/>
      <c r="C209" s="29" t="s">
        <v>363</v>
      </c>
      <c r="D209" s="29" t="s">
        <v>361</v>
      </c>
      <c r="E209" s="71" t="s">
        <v>604</v>
      </c>
      <c r="F209" s="24" t="s">
        <v>377</v>
      </c>
      <c r="G209" s="49">
        <f>'расх 21 г'!G210</f>
        <v>2241.6</v>
      </c>
    </row>
    <row r="210" spans="1:7" s="139" customFormat="1" ht="18" customHeight="1">
      <c r="A210" s="125" t="s">
        <v>594</v>
      </c>
      <c r="B210" s="37"/>
      <c r="C210" s="29" t="s">
        <v>363</v>
      </c>
      <c r="D210" s="29" t="s">
        <v>361</v>
      </c>
      <c r="E210" s="71" t="s">
        <v>604</v>
      </c>
      <c r="F210" s="29" t="s">
        <v>233</v>
      </c>
      <c r="G210" s="348">
        <f>G211</f>
        <v>218.12</v>
      </c>
    </row>
    <row r="211" spans="1:7" s="139" customFormat="1" ht="27" customHeight="1">
      <c r="A211" s="28" t="s">
        <v>232</v>
      </c>
      <c r="B211" s="37"/>
      <c r="C211" s="29" t="s">
        <v>363</v>
      </c>
      <c r="D211" s="29" t="s">
        <v>361</v>
      </c>
      <c r="E211" s="71" t="s">
        <v>604</v>
      </c>
      <c r="F211" s="29" t="s">
        <v>195</v>
      </c>
      <c r="G211" s="348">
        <f>G212</f>
        <v>218.12</v>
      </c>
    </row>
    <row r="212" spans="1:7" s="139" customFormat="1" ht="27" customHeight="1">
      <c r="A212" s="26" t="s">
        <v>453</v>
      </c>
      <c r="B212" s="37"/>
      <c r="C212" s="29" t="s">
        <v>363</v>
      </c>
      <c r="D212" s="29" t="s">
        <v>361</v>
      </c>
      <c r="E212" s="71" t="s">
        <v>604</v>
      </c>
      <c r="F212" s="24" t="s">
        <v>377</v>
      </c>
      <c r="G212" s="49">
        <f>'расх 21 г'!G213</f>
        <v>218.12</v>
      </c>
    </row>
    <row r="213" spans="1:7" s="139" customFormat="1" ht="27" customHeight="1">
      <c r="A213" s="64" t="s">
        <v>733</v>
      </c>
      <c r="B213" s="37"/>
      <c r="C213" s="50" t="s">
        <v>363</v>
      </c>
      <c r="D213" s="50" t="s">
        <v>361</v>
      </c>
      <c r="E213" s="74" t="s">
        <v>638</v>
      </c>
      <c r="F213" s="24"/>
      <c r="G213" s="178">
        <f>G214</f>
        <v>0</v>
      </c>
    </row>
    <row r="214" spans="1:7" s="139" customFormat="1" ht="27" customHeight="1">
      <c r="A214" s="26" t="s">
        <v>637</v>
      </c>
      <c r="B214" s="37"/>
      <c r="C214" s="29" t="s">
        <v>363</v>
      </c>
      <c r="D214" s="29" t="s">
        <v>361</v>
      </c>
      <c r="E214" s="71" t="s">
        <v>639</v>
      </c>
      <c r="F214" s="24" t="s">
        <v>233</v>
      </c>
      <c r="G214" s="49">
        <f>G215</f>
        <v>0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639</v>
      </c>
      <c r="F215" s="24" t="s">
        <v>195</v>
      </c>
      <c r="G215" s="49">
        <f>G216</f>
        <v>0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639</v>
      </c>
      <c r="F216" s="24" t="s">
        <v>377</v>
      </c>
      <c r="G216" s="49">
        <f>'расх 21 г'!G219</f>
        <v>0</v>
      </c>
    </row>
    <row r="217" spans="1:7" s="139" customFormat="1" ht="27" customHeight="1">
      <c r="A217" s="64" t="s">
        <v>596</v>
      </c>
      <c r="B217" s="37"/>
      <c r="C217" s="50" t="s">
        <v>363</v>
      </c>
      <c r="D217" s="50" t="s">
        <v>361</v>
      </c>
      <c r="E217" s="74" t="s">
        <v>130</v>
      </c>
      <c r="F217" s="24"/>
      <c r="G217" s="178">
        <f>'расх 21 г'!G222</f>
        <v>6822.54</v>
      </c>
    </row>
    <row r="218" spans="1:7" s="139" customFormat="1" ht="27" customHeight="1">
      <c r="A218" s="28" t="s">
        <v>605</v>
      </c>
      <c r="B218" s="37"/>
      <c r="C218" s="29" t="s">
        <v>363</v>
      </c>
      <c r="D218" s="29" t="s">
        <v>361</v>
      </c>
      <c r="E218" s="71" t="s">
        <v>607</v>
      </c>
      <c r="F218" s="24" t="s">
        <v>396</v>
      </c>
      <c r="G218" s="49">
        <f>'расх 21 г'!G223</f>
        <v>5255.4</v>
      </c>
    </row>
    <row r="219" spans="1:7" s="139" customFormat="1" ht="27" customHeight="1">
      <c r="A219" s="28" t="s">
        <v>606</v>
      </c>
      <c r="B219" s="37"/>
      <c r="C219" s="29" t="s">
        <v>363</v>
      </c>
      <c r="D219" s="29" t="s">
        <v>361</v>
      </c>
      <c r="E219" s="71" t="s">
        <v>607</v>
      </c>
      <c r="F219" s="24" t="s">
        <v>187</v>
      </c>
      <c r="G219" s="49">
        <f>'расх 21 г'!G224</f>
        <v>1567.14</v>
      </c>
    </row>
    <row r="220" spans="1:7" s="139" customFormat="1" ht="27" customHeight="1">
      <c r="A220" s="26" t="s">
        <v>597</v>
      </c>
      <c r="B220" s="37"/>
      <c r="C220" s="29" t="s">
        <v>363</v>
      </c>
      <c r="D220" s="29" t="s">
        <v>361</v>
      </c>
      <c r="E220" s="71" t="s">
        <v>598</v>
      </c>
      <c r="F220" s="24" t="s">
        <v>233</v>
      </c>
      <c r="G220" s="49">
        <f>G221</f>
        <v>0</v>
      </c>
    </row>
    <row r="221" spans="1:7" s="139" customFormat="1" ht="27" customHeight="1">
      <c r="A221" s="28" t="s">
        <v>232</v>
      </c>
      <c r="B221" s="37"/>
      <c r="C221" s="29" t="s">
        <v>363</v>
      </c>
      <c r="D221" s="29" t="s">
        <v>361</v>
      </c>
      <c r="E221" s="71" t="s">
        <v>598</v>
      </c>
      <c r="F221" s="24" t="s">
        <v>195</v>
      </c>
      <c r="G221" s="49">
        <f>G222</f>
        <v>0</v>
      </c>
    </row>
    <row r="222" spans="1:7" s="139" customFormat="1" ht="27" customHeight="1">
      <c r="A222" s="26" t="s">
        <v>453</v>
      </c>
      <c r="B222" s="37"/>
      <c r="C222" s="29" t="s">
        <v>363</v>
      </c>
      <c r="D222" s="29" t="s">
        <v>361</v>
      </c>
      <c r="E222" s="71" t="s">
        <v>598</v>
      </c>
      <c r="F222" s="24" t="s">
        <v>377</v>
      </c>
      <c r="G222" s="49">
        <f>'расх 21 г'!G228</f>
        <v>0</v>
      </c>
    </row>
    <row r="223" spans="1:7" ht="27" customHeight="1">
      <c r="A223" s="64" t="s">
        <v>207</v>
      </c>
      <c r="B223" s="58" t="s">
        <v>155</v>
      </c>
      <c r="C223" s="50" t="s">
        <v>363</v>
      </c>
      <c r="D223" s="50" t="s">
        <v>361</v>
      </c>
      <c r="E223" s="74" t="s">
        <v>118</v>
      </c>
      <c r="F223" s="50"/>
      <c r="G223" s="347">
        <f>G224+G237+G241+G229</f>
        <v>534.856</v>
      </c>
    </row>
    <row r="224" spans="1:7" s="139" customFormat="1" ht="26.25" customHeight="1">
      <c r="A224" s="16" t="s">
        <v>284</v>
      </c>
      <c r="B224" s="44" t="s">
        <v>155</v>
      </c>
      <c r="C224" s="45" t="s">
        <v>363</v>
      </c>
      <c r="D224" s="45" t="s">
        <v>361</v>
      </c>
      <c r="E224" s="51" t="s">
        <v>124</v>
      </c>
      <c r="F224" s="62"/>
      <c r="G224" s="324">
        <f>G225</f>
        <v>454.856</v>
      </c>
    </row>
    <row r="225" spans="1:7" s="139" customFormat="1" ht="26.25" customHeight="1">
      <c r="A225" s="28" t="s">
        <v>232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233</v>
      </c>
      <c r="G225" s="324">
        <f>G226</f>
        <v>454.856</v>
      </c>
    </row>
    <row r="226" spans="1:7" s="139" customFormat="1" ht="26.25" customHeight="1">
      <c r="A226" s="125" t="s">
        <v>234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40" t="s">
        <v>195</v>
      </c>
      <c r="G226" s="324">
        <f>G227+G228</f>
        <v>454.856</v>
      </c>
    </row>
    <row r="227" spans="1:7" ht="27" customHeight="1">
      <c r="A227" s="26" t="s">
        <v>453</v>
      </c>
      <c r="B227" s="37" t="s">
        <v>155</v>
      </c>
      <c r="C227" s="24" t="s">
        <v>363</v>
      </c>
      <c r="D227" s="24" t="s">
        <v>361</v>
      </c>
      <c r="E227" s="48" t="s">
        <v>124</v>
      </c>
      <c r="F227" s="25" t="s">
        <v>377</v>
      </c>
      <c r="G227" s="49">
        <f>'расх 21 г'!G234</f>
        <v>18</v>
      </c>
    </row>
    <row r="228" spans="1:7" ht="27" customHeight="1">
      <c r="A228" s="26" t="s">
        <v>731</v>
      </c>
      <c r="B228" s="37"/>
      <c r="C228" s="24" t="s">
        <v>363</v>
      </c>
      <c r="D228" s="24" t="s">
        <v>361</v>
      </c>
      <c r="E228" s="48" t="s">
        <v>124</v>
      </c>
      <c r="F228" s="25" t="s">
        <v>730</v>
      </c>
      <c r="G228" s="49">
        <f>'расх 21 г'!G235</f>
        <v>436.856</v>
      </c>
    </row>
    <row r="229" spans="1:7" s="139" customFormat="1" ht="15.75" customHeight="1" hidden="1">
      <c r="A229" s="184" t="s">
        <v>285</v>
      </c>
      <c r="B229" s="37" t="s">
        <v>155</v>
      </c>
      <c r="C229" s="45" t="s">
        <v>363</v>
      </c>
      <c r="D229" s="45" t="s">
        <v>361</v>
      </c>
      <c r="E229" s="51" t="s">
        <v>125</v>
      </c>
      <c r="F229" s="62"/>
      <c r="G229" s="324">
        <f>G230</f>
        <v>0</v>
      </c>
    </row>
    <row r="230" spans="1:7" s="139" customFormat="1" ht="28.5" customHeight="1" hidden="1">
      <c r="A230" s="28" t="s">
        <v>232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40" t="s">
        <v>233</v>
      </c>
      <c r="G230" s="324">
        <f>G231</f>
        <v>0</v>
      </c>
    </row>
    <row r="231" spans="1:7" s="139" customFormat="1" ht="27" customHeight="1" hidden="1">
      <c r="A231" s="125" t="s">
        <v>234</v>
      </c>
      <c r="B231" s="37" t="s">
        <v>155</v>
      </c>
      <c r="C231" s="24" t="s">
        <v>363</v>
      </c>
      <c r="D231" s="24" t="s">
        <v>361</v>
      </c>
      <c r="E231" s="48" t="s">
        <v>125</v>
      </c>
      <c r="F231" s="40" t="s">
        <v>195</v>
      </c>
      <c r="G231" s="324">
        <f>G232</f>
        <v>0</v>
      </c>
    </row>
    <row r="232" spans="1:7" ht="26.25" customHeight="1" hidden="1">
      <c r="A232" s="26" t="s">
        <v>453</v>
      </c>
      <c r="B232" s="37" t="s">
        <v>155</v>
      </c>
      <c r="C232" s="24" t="s">
        <v>363</v>
      </c>
      <c r="D232" s="24" t="s">
        <v>361</v>
      </c>
      <c r="E232" s="48" t="s">
        <v>125</v>
      </c>
      <c r="F232" s="25" t="s">
        <v>377</v>
      </c>
      <c r="G232" s="49">
        <f>'расх 21 г'!G237</f>
        <v>0</v>
      </c>
    </row>
    <row r="233" spans="1:7" s="139" customFormat="1" ht="15" customHeight="1" hidden="1">
      <c r="A233" s="16" t="s">
        <v>286</v>
      </c>
      <c r="B233" s="37" t="s">
        <v>155</v>
      </c>
      <c r="C233" s="45" t="s">
        <v>363</v>
      </c>
      <c r="D233" s="45" t="s">
        <v>361</v>
      </c>
      <c r="E233" s="51" t="s">
        <v>126</v>
      </c>
      <c r="F233" s="62"/>
      <c r="G233" s="138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40" t="s">
        <v>233</v>
      </c>
      <c r="G234" s="96">
        <f>G235</f>
        <v>0</v>
      </c>
    </row>
    <row r="235" spans="1:7" s="139" customFormat="1" ht="30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126</v>
      </c>
      <c r="F235" s="40" t="s">
        <v>195</v>
      </c>
      <c r="G235" s="96">
        <f>G236</f>
        <v>0</v>
      </c>
    </row>
    <row r="236" spans="1:7" ht="27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126</v>
      </c>
      <c r="F236" s="25" t="s">
        <v>377</v>
      </c>
      <c r="G236" s="144">
        <v>0</v>
      </c>
    </row>
    <row r="237" spans="1:7" s="139" customFormat="1" ht="27.75" customHeight="1" hidden="1">
      <c r="A237" s="46" t="s">
        <v>393</v>
      </c>
      <c r="B237" s="44" t="s">
        <v>155</v>
      </c>
      <c r="C237" s="45" t="s">
        <v>363</v>
      </c>
      <c r="D237" s="45" t="s">
        <v>361</v>
      </c>
      <c r="E237" s="51" t="s">
        <v>127</v>
      </c>
      <c r="F237" s="62"/>
      <c r="G237" s="324">
        <f>G238</f>
        <v>0</v>
      </c>
    </row>
    <row r="238" spans="1:7" ht="27.75" customHeight="1" hidden="1">
      <c r="A238" s="28" t="s">
        <v>232</v>
      </c>
      <c r="B238" s="37" t="s">
        <v>155</v>
      </c>
      <c r="C238" s="29" t="s">
        <v>363</v>
      </c>
      <c r="D238" s="29" t="s">
        <v>361</v>
      </c>
      <c r="E238" s="71" t="s">
        <v>127</v>
      </c>
      <c r="F238" s="40" t="s">
        <v>233</v>
      </c>
      <c r="G238" s="342">
        <f>G239</f>
        <v>0</v>
      </c>
    </row>
    <row r="239" spans="1:7" ht="27.75" customHeight="1" hidden="1">
      <c r="A239" s="125" t="s">
        <v>234</v>
      </c>
      <c r="B239" s="37" t="s">
        <v>155</v>
      </c>
      <c r="C239" s="29" t="s">
        <v>363</v>
      </c>
      <c r="D239" s="29" t="s">
        <v>361</v>
      </c>
      <c r="E239" s="71" t="s">
        <v>127</v>
      </c>
      <c r="F239" s="40" t="s">
        <v>195</v>
      </c>
      <c r="G239" s="342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71" t="s">
        <v>127</v>
      </c>
      <c r="F240" s="25" t="s">
        <v>377</v>
      </c>
      <c r="G240" s="49">
        <f>'расх 21 г'!G245</f>
        <v>0</v>
      </c>
    </row>
    <row r="241" spans="1:7" s="195" customFormat="1" ht="15" customHeight="1">
      <c r="A241" s="46" t="s">
        <v>287</v>
      </c>
      <c r="B241" s="44" t="s">
        <v>155</v>
      </c>
      <c r="C241" s="45" t="s">
        <v>363</v>
      </c>
      <c r="D241" s="45" t="s">
        <v>361</v>
      </c>
      <c r="E241" s="51" t="s">
        <v>128</v>
      </c>
      <c r="F241" s="62"/>
      <c r="G241" s="324">
        <f>G242</f>
        <v>80</v>
      </c>
    </row>
    <row r="242" spans="1:7" s="68" customFormat="1" ht="15" customHeight="1">
      <c r="A242" s="28" t="s">
        <v>232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40" t="s">
        <v>233</v>
      </c>
      <c r="G242" s="328">
        <f>G243</f>
        <v>80</v>
      </c>
    </row>
    <row r="243" spans="1:7" s="185" customFormat="1" ht="28.5" customHeight="1">
      <c r="A243" s="125" t="s">
        <v>234</v>
      </c>
      <c r="B243" s="37" t="s">
        <v>155</v>
      </c>
      <c r="C243" s="24" t="s">
        <v>363</v>
      </c>
      <c r="D243" s="24" t="s">
        <v>361</v>
      </c>
      <c r="E243" s="48" t="s">
        <v>128</v>
      </c>
      <c r="F243" s="40" t="s">
        <v>195</v>
      </c>
      <c r="G243" s="328">
        <f>G244</f>
        <v>80</v>
      </c>
    </row>
    <row r="244" spans="1:7" s="139" customFormat="1" ht="15.75" customHeight="1">
      <c r="A244" s="26" t="s">
        <v>453</v>
      </c>
      <c r="B244" s="37" t="s">
        <v>155</v>
      </c>
      <c r="C244" s="24" t="s">
        <v>363</v>
      </c>
      <c r="D244" s="24" t="s">
        <v>361</v>
      </c>
      <c r="E244" s="48" t="s">
        <v>128</v>
      </c>
      <c r="F244" s="25" t="s">
        <v>377</v>
      </c>
      <c r="G244" s="49">
        <f>'расх 21 г'!G249</f>
        <v>80</v>
      </c>
    </row>
    <row r="245" spans="1:7" s="139" customFormat="1" ht="16.5" customHeight="1">
      <c r="A245" s="186" t="s">
        <v>394</v>
      </c>
      <c r="B245" s="36" t="s">
        <v>155</v>
      </c>
      <c r="C245" s="201" t="s">
        <v>364</v>
      </c>
      <c r="D245" s="201"/>
      <c r="E245" s="48"/>
      <c r="F245" s="193"/>
      <c r="G245" s="346">
        <f>G246</f>
        <v>8179.198000000001</v>
      </c>
    </row>
    <row r="246" spans="1:7" ht="20.25" customHeight="1">
      <c r="A246" s="190" t="s">
        <v>395</v>
      </c>
      <c r="B246" s="36" t="s">
        <v>155</v>
      </c>
      <c r="C246" s="34" t="s">
        <v>364</v>
      </c>
      <c r="D246" s="34" t="s">
        <v>358</v>
      </c>
      <c r="E246" s="148"/>
      <c r="F246" s="101"/>
      <c r="G246" s="327">
        <f>G247+G293</f>
        <v>8179.198000000001</v>
      </c>
    </row>
    <row r="247" spans="1:7" ht="27" customHeight="1">
      <c r="A247" s="64" t="s">
        <v>734</v>
      </c>
      <c r="B247" s="58" t="s">
        <v>155</v>
      </c>
      <c r="C247" s="50" t="s">
        <v>364</v>
      </c>
      <c r="D247" s="50" t="s">
        <v>358</v>
      </c>
      <c r="E247" s="74" t="s">
        <v>60</v>
      </c>
      <c r="F247" s="69"/>
      <c r="G247" s="344">
        <f>G248+G269+G286</f>
        <v>8179.198000000001</v>
      </c>
    </row>
    <row r="248" spans="1:7" ht="15.75">
      <c r="A248" s="46" t="s">
        <v>164</v>
      </c>
      <c r="B248" s="37" t="s">
        <v>155</v>
      </c>
      <c r="C248" s="45" t="s">
        <v>364</v>
      </c>
      <c r="D248" s="45" t="s">
        <v>358</v>
      </c>
      <c r="E248" s="51" t="s">
        <v>61</v>
      </c>
      <c r="F248" s="62"/>
      <c r="G248" s="324">
        <f>G249+G255+G265</f>
        <v>6149.4580000000005</v>
      </c>
    </row>
    <row r="249" spans="1:7" ht="28.5" customHeight="1">
      <c r="A249" s="46" t="s">
        <v>165</v>
      </c>
      <c r="B249" s="37" t="s">
        <v>155</v>
      </c>
      <c r="C249" s="45" t="s">
        <v>364</v>
      </c>
      <c r="D249" s="45" t="s">
        <v>358</v>
      </c>
      <c r="E249" s="51" t="s">
        <v>254</v>
      </c>
      <c r="F249" s="62"/>
      <c r="G249" s="324">
        <f>G250</f>
        <v>4496.518</v>
      </c>
    </row>
    <row r="250" spans="1:7" ht="28.5" customHeight="1">
      <c r="A250" s="59" t="s">
        <v>228</v>
      </c>
      <c r="B250" s="37" t="s">
        <v>155</v>
      </c>
      <c r="C250" s="29" t="s">
        <v>364</v>
      </c>
      <c r="D250" s="29" t="s">
        <v>358</v>
      </c>
      <c r="E250" s="71" t="s">
        <v>254</v>
      </c>
      <c r="F250" s="25" t="s">
        <v>536</v>
      </c>
      <c r="G250" s="328">
        <f>G251</f>
        <v>4496.518</v>
      </c>
    </row>
    <row r="251" spans="1:7" ht="29.25" customHeight="1">
      <c r="A251" s="26" t="s">
        <v>289</v>
      </c>
      <c r="B251" s="37" t="s">
        <v>155</v>
      </c>
      <c r="C251" s="24" t="s">
        <v>364</v>
      </c>
      <c r="D251" s="24" t="s">
        <v>358</v>
      </c>
      <c r="E251" s="71" t="s">
        <v>254</v>
      </c>
      <c r="F251" s="40" t="s">
        <v>424</v>
      </c>
      <c r="G251" s="328">
        <f>G252+G253+G254</f>
        <v>4496.518</v>
      </c>
    </row>
    <row r="252" spans="1:7" ht="18.75" customHeight="1">
      <c r="A252" s="26" t="s">
        <v>268</v>
      </c>
      <c r="B252" s="37" t="s">
        <v>155</v>
      </c>
      <c r="C252" s="24" t="s">
        <v>364</v>
      </c>
      <c r="D252" s="24" t="s">
        <v>358</v>
      </c>
      <c r="E252" s="71" t="s">
        <v>254</v>
      </c>
      <c r="F252" s="24" t="s">
        <v>396</v>
      </c>
      <c r="G252" s="328">
        <f>'расх 21 г'!G259</f>
        <v>3453.418</v>
      </c>
    </row>
    <row r="253" spans="1:12" ht="29.25" customHeight="1">
      <c r="A253" s="26" t="s">
        <v>269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 t="s">
        <v>397</v>
      </c>
      <c r="G253" s="328">
        <v>0</v>
      </c>
      <c r="J253" s="127"/>
      <c r="L253" s="127"/>
    </row>
    <row r="254" spans="1:7" ht="25.5">
      <c r="A254" s="26" t="s">
        <v>270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187</v>
      </c>
      <c r="G254" s="328">
        <f>'расх 21 г'!G261</f>
        <v>1043.1</v>
      </c>
    </row>
    <row r="255" spans="1:9" ht="27" customHeight="1">
      <c r="A255" s="26" t="s">
        <v>166</v>
      </c>
      <c r="B255" s="37" t="s">
        <v>155</v>
      </c>
      <c r="C255" s="24" t="s">
        <v>364</v>
      </c>
      <c r="D255" s="24" t="s">
        <v>358</v>
      </c>
      <c r="E255" s="71" t="s">
        <v>255</v>
      </c>
      <c r="F255" s="24"/>
      <c r="G255" s="328">
        <f>G256+G260</f>
        <v>1652.94</v>
      </c>
      <c r="I255" s="170"/>
    </row>
    <row r="256" spans="1:9" ht="16.5" customHeight="1">
      <c r="A256" s="28" t="s">
        <v>232</v>
      </c>
      <c r="B256" s="37" t="s">
        <v>155</v>
      </c>
      <c r="C256" s="24" t="s">
        <v>364</v>
      </c>
      <c r="D256" s="24" t="s">
        <v>358</v>
      </c>
      <c r="E256" s="71" t="s">
        <v>255</v>
      </c>
      <c r="F256" s="24" t="s">
        <v>233</v>
      </c>
      <c r="G256" s="328">
        <f>G257</f>
        <v>1635.94</v>
      </c>
      <c r="I256" s="170"/>
    </row>
    <row r="257" spans="1:7" ht="28.5" customHeight="1">
      <c r="A257" s="125" t="s">
        <v>234</v>
      </c>
      <c r="B257" s="37" t="s">
        <v>155</v>
      </c>
      <c r="C257" s="24" t="s">
        <v>364</v>
      </c>
      <c r="D257" s="24" t="s">
        <v>358</v>
      </c>
      <c r="E257" s="71" t="s">
        <v>255</v>
      </c>
      <c r="F257" s="24" t="s">
        <v>195</v>
      </c>
      <c r="G257" s="328">
        <f>G258+G259</f>
        <v>1635.94</v>
      </c>
    </row>
    <row r="258" spans="1:7" ht="17.25" customHeight="1">
      <c r="A258" s="26" t="s">
        <v>375</v>
      </c>
      <c r="B258" s="37" t="s">
        <v>155</v>
      </c>
      <c r="C258" s="24" t="s">
        <v>364</v>
      </c>
      <c r="D258" s="24" t="s">
        <v>358</v>
      </c>
      <c r="E258" s="71" t="s">
        <v>255</v>
      </c>
      <c r="F258" s="24" t="s">
        <v>376</v>
      </c>
      <c r="G258" s="328">
        <f>'расх 21 г'!G265</f>
        <v>0</v>
      </c>
    </row>
    <row r="259" spans="1:7" s="139" customFormat="1" ht="29.25" customHeight="1">
      <c r="A259" s="26" t="s">
        <v>453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 t="s">
        <v>377</v>
      </c>
      <c r="G259" s="328">
        <f>'расх 21 г'!G266</f>
        <v>1635.94</v>
      </c>
    </row>
    <row r="260" spans="1:7" s="139" customFormat="1" ht="21" customHeight="1">
      <c r="A260" s="26" t="s">
        <v>45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235</v>
      </c>
      <c r="G260" s="328">
        <f>G262+G261</f>
        <v>17</v>
      </c>
    </row>
    <row r="261" spans="1:7" s="139" customFormat="1" ht="21" customHeight="1">
      <c r="A261" s="26" t="s">
        <v>687</v>
      </c>
      <c r="B261" s="37"/>
      <c r="C261" s="24" t="s">
        <v>364</v>
      </c>
      <c r="D261" s="24" t="s">
        <v>358</v>
      </c>
      <c r="E261" s="71" t="s">
        <v>255</v>
      </c>
      <c r="F261" s="24" t="s">
        <v>295</v>
      </c>
      <c r="G261" s="328">
        <f>'расх 21 г'!G268</f>
        <v>0</v>
      </c>
    </row>
    <row r="262" spans="1:7" ht="17.25" customHeight="1">
      <c r="A262" s="26" t="s">
        <v>199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198</v>
      </c>
      <c r="G262" s="328">
        <f>G264+G263</f>
        <v>17</v>
      </c>
    </row>
    <row r="263" spans="1:7" ht="17.25" customHeight="1">
      <c r="A263" s="26" t="s">
        <v>378</v>
      </c>
      <c r="B263" s="37"/>
      <c r="C263" s="24" t="s">
        <v>364</v>
      </c>
      <c r="D263" s="24" t="s">
        <v>358</v>
      </c>
      <c r="E263" s="71" t="s">
        <v>255</v>
      </c>
      <c r="F263" s="24" t="s">
        <v>379</v>
      </c>
      <c r="G263" s="328">
        <f>'расх 21 г'!G270</f>
        <v>1</v>
      </c>
    </row>
    <row r="264" spans="1:7" ht="25.5">
      <c r="A264" s="26" t="s">
        <v>378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200</v>
      </c>
      <c r="G264" s="328">
        <f>'расх 21 г'!G271</f>
        <v>16</v>
      </c>
    </row>
    <row r="265" spans="1:7" ht="15.75" hidden="1">
      <c r="A265" s="54" t="s">
        <v>551</v>
      </c>
      <c r="B265" s="37"/>
      <c r="C265" s="34" t="s">
        <v>364</v>
      </c>
      <c r="D265" s="34" t="s">
        <v>358</v>
      </c>
      <c r="E265" s="148" t="s">
        <v>553</v>
      </c>
      <c r="F265" s="24"/>
      <c r="G265" s="328">
        <f>G266+G267</f>
        <v>0</v>
      </c>
    </row>
    <row r="266" spans="1:7" ht="15.75" hidden="1">
      <c r="A266" s="26" t="s">
        <v>268</v>
      </c>
      <c r="B266" s="37"/>
      <c r="C266" s="24" t="s">
        <v>364</v>
      </c>
      <c r="D266" s="24" t="s">
        <v>358</v>
      </c>
      <c r="E266" s="71" t="s">
        <v>553</v>
      </c>
      <c r="F266" s="24" t="s">
        <v>396</v>
      </c>
      <c r="G266" s="328">
        <f>'расх 21 г'!G275</f>
        <v>0</v>
      </c>
    </row>
    <row r="267" spans="1:7" ht="25.5" hidden="1">
      <c r="A267" s="26" t="s">
        <v>270</v>
      </c>
      <c r="B267" s="37"/>
      <c r="C267" s="24" t="s">
        <v>364</v>
      </c>
      <c r="D267" s="24" t="s">
        <v>358</v>
      </c>
      <c r="E267" s="71" t="s">
        <v>553</v>
      </c>
      <c r="F267" s="24" t="s">
        <v>187</v>
      </c>
      <c r="G267" s="328">
        <f>'расх 21 г'!G276</f>
        <v>0</v>
      </c>
    </row>
    <row r="268" spans="1:7" ht="15.75" hidden="1">
      <c r="A268" s="26"/>
      <c r="B268" s="37"/>
      <c r="C268" s="24"/>
      <c r="D268" s="24"/>
      <c r="E268" s="71"/>
      <c r="F268" s="24"/>
      <c r="G268" s="328"/>
    </row>
    <row r="269" spans="1:7" ht="27.75" customHeight="1">
      <c r="A269" s="46" t="s">
        <v>168</v>
      </c>
      <c r="B269" s="44" t="s">
        <v>155</v>
      </c>
      <c r="C269" s="45" t="s">
        <v>364</v>
      </c>
      <c r="D269" s="45" t="s">
        <v>358</v>
      </c>
      <c r="E269" s="51" t="s">
        <v>256</v>
      </c>
      <c r="F269" s="62"/>
      <c r="G269" s="324">
        <f>G270+G277+G282</f>
        <v>1793.14</v>
      </c>
    </row>
    <row r="270" spans="1:7" ht="27.75" customHeight="1">
      <c r="A270" s="59" t="s">
        <v>228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536</v>
      </c>
      <c r="G270" s="324">
        <f>G271</f>
        <v>1520.265</v>
      </c>
    </row>
    <row r="271" spans="1:7" ht="27.75" customHeight="1">
      <c r="A271" s="26" t="s">
        <v>289</v>
      </c>
      <c r="B271" s="37" t="s">
        <v>155</v>
      </c>
      <c r="C271" s="24" t="s">
        <v>364</v>
      </c>
      <c r="D271" s="24" t="s">
        <v>358</v>
      </c>
      <c r="E271" s="48" t="s">
        <v>258</v>
      </c>
      <c r="F271" s="40" t="s">
        <v>424</v>
      </c>
      <c r="G271" s="328">
        <f>G272+G273+G274</f>
        <v>1520.265</v>
      </c>
    </row>
    <row r="272" spans="1:7" ht="27.75" customHeight="1">
      <c r="A272" s="26" t="s">
        <v>268</v>
      </c>
      <c r="B272" s="37" t="s">
        <v>155</v>
      </c>
      <c r="C272" s="24" t="s">
        <v>364</v>
      </c>
      <c r="D272" s="24" t="s">
        <v>358</v>
      </c>
      <c r="E272" s="48" t="s">
        <v>258</v>
      </c>
      <c r="F272" s="24" t="s">
        <v>396</v>
      </c>
      <c r="G272" s="328">
        <f>'расх 21 г'!G284</f>
        <v>1136.585</v>
      </c>
    </row>
    <row r="273" spans="1:7" ht="27.75" customHeight="1">
      <c r="A273" s="26" t="s">
        <v>269</v>
      </c>
      <c r="B273" s="37" t="s">
        <v>155</v>
      </c>
      <c r="C273" s="24" t="s">
        <v>364</v>
      </c>
      <c r="D273" s="24" t="s">
        <v>358</v>
      </c>
      <c r="E273" s="48" t="s">
        <v>258</v>
      </c>
      <c r="F273" s="24" t="s">
        <v>397</v>
      </c>
      <c r="G273" s="328">
        <f>'расх 21 г'!G285</f>
        <v>0</v>
      </c>
    </row>
    <row r="274" spans="1:7" ht="27.75" customHeight="1">
      <c r="A274" s="26" t="s">
        <v>270</v>
      </c>
      <c r="B274" s="37" t="s">
        <v>155</v>
      </c>
      <c r="C274" s="24" t="s">
        <v>364</v>
      </c>
      <c r="D274" s="24" t="s">
        <v>358</v>
      </c>
      <c r="E274" s="48" t="s">
        <v>258</v>
      </c>
      <c r="F274" s="24" t="s">
        <v>187</v>
      </c>
      <c r="G274" s="328">
        <f>'расх 21 г'!G286</f>
        <v>383.68</v>
      </c>
    </row>
    <row r="275" spans="1:7" ht="27.75" customHeight="1" hidden="1">
      <c r="A275" s="26" t="s">
        <v>290</v>
      </c>
      <c r="B275" s="37" t="s">
        <v>155</v>
      </c>
      <c r="C275" s="24" t="s">
        <v>364</v>
      </c>
      <c r="D275" s="24" t="s">
        <v>358</v>
      </c>
      <c r="E275" s="51" t="s">
        <v>259</v>
      </c>
      <c r="F275" s="24"/>
      <c r="G275" s="328">
        <f>G276</f>
        <v>0</v>
      </c>
    </row>
    <row r="276" spans="1:7" ht="25.5" hidden="1">
      <c r="A276" s="26" t="s">
        <v>537</v>
      </c>
      <c r="B276" s="37" t="s">
        <v>155</v>
      </c>
      <c r="C276" s="24" t="s">
        <v>364</v>
      </c>
      <c r="D276" s="24" t="s">
        <v>358</v>
      </c>
      <c r="E276" s="51" t="s">
        <v>259</v>
      </c>
      <c r="F276" s="24" t="s">
        <v>195</v>
      </c>
      <c r="G276" s="328"/>
    </row>
    <row r="277" spans="1:7" ht="26.25" customHeight="1">
      <c r="A277" s="26" t="s">
        <v>168</v>
      </c>
      <c r="B277" s="37" t="s">
        <v>155</v>
      </c>
      <c r="C277" s="24" t="s">
        <v>364</v>
      </c>
      <c r="D277" s="24" t="s">
        <v>358</v>
      </c>
      <c r="E277" s="48" t="s">
        <v>259</v>
      </c>
      <c r="F277" s="24"/>
      <c r="G277" s="328">
        <f>G278</f>
        <v>272.875</v>
      </c>
    </row>
    <row r="278" spans="1:7" ht="30" customHeight="1">
      <c r="A278" s="28" t="s">
        <v>232</v>
      </c>
      <c r="B278" s="37" t="s">
        <v>155</v>
      </c>
      <c r="C278" s="24" t="s">
        <v>364</v>
      </c>
      <c r="D278" s="24" t="s">
        <v>358</v>
      </c>
      <c r="E278" s="48" t="s">
        <v>259</v>
      </c>
      <c r="F278" s="24" t="s">
        <v>233</v>
      </c>
      <c r="G278" s="328">
        <f>G279</f>
        <v>272.875</v>
      </c>
    </row>
    <row r="279" spans="1:7" ht="30" customHeight="1">
      <c r="A279" s="125" t="s">
        <v>234</v>
      </c>
      <c r="B279" s="37" t="s">
        <v>155</v>
      </c>
      <c r="C279" s="24" t="s">
        <v>364</v>
      </c>
      <c r="D279" s="24" t="s">
        <v>358</v>
      </c>
      <c r="E279" s="48" t="s">
        <v>259</v>
      </c>
      <c r="F279" s="24" t="s">
        <v>195</v>
      </c>
      <c r="G279" s="328">
        <f>G280+G281</f>
        <v>272.875</v>
      </c>
    </row>
    <row r="280" spans="1:7" ht="29.25" customHeight="1">
      <c r="A280" s="26" t="s">
        <v>375</v>
      </c>
      <c r="B280" s="37" t="s">
        <v>155</v>
      </c>
      <c r="C280" s="24" t="s">
        <v>364</v>
      </c>
      <c r="D280" s="24" t="s">
        <v>358</v>
      </c>
      <c r="E280" s="48" t="s">
        <v>259</v>
      </c>
      <c r="F280" s="24" t="s">
        <v>376</v>
      </c>
      <c r="G280" s="328">
        <f>'расх 21 г'!G292</f>
        <v>0</v>
      </c>
    </row>
    <row r="281" spans="1:7" ht="33.75" customHeight="1">
      <c r="A281" s="26" t="s">
        <v>453</v>
      </c>
      <c r="B281" s="37" t="s">
        <v>155</v>
      </c>
      <c r="C281" s="24" t="s">
        <v>364</v>
      </c>
      <c r="D281" s="24" t="s">
        <v>358</v>
      </c>
      <c r="E281" s="48" t="s">
        <v>259</v>
      </c>
      <c r="F281" s="24" t="s">
        <v>377</v>
      </c>
      <c r="G281" s="328">
        <f>'расх 21 г'!G293</f>
        <v>272.875</v>
      </c>
    </row>
    <row r="282" spans="1:7" ht="31.5" customHeight="1" hidden="1">
      <c r="A282" s="54" t="s">
        <v>552</v>
      </c>
      <c r="B282" s="37"/>
      <c r="C282" s="24" t="s">
        <v>364</v>
      </c>
      <c r="D282" s="24" t="s">
        <v>358</v>
      </c>
      <c r="E282" s="148" t="s">
        <v>554</v>
      </c>
      <c r="F282" s="24"/>
      <c r="G282" s="328">
        <f>G283+G284</f>
        <v>0</v>
      </c>
    </row>
    <row r="283" spans="1:7" ht="18" customHeight="1" hidden="1">
      <c r="A283" s="26" t="s">
        <v>268</v>
      </c>
      <c r="B283" s="37"/>
      <c r="C283" s="24" t="s">
        <v>364</v>
      </c>
      <c r="D283" s="24" t="s">
        <v>358</v>
      </c>
      <c r="E283" s="71" t="s">
        <v>554</v>
      </c>
      <c r="F283" s="24" t="s">
        <v>396</v>
      </c>
      <c r="G283" s="328">
        <f>'расх 21 г'!G297</f>
        <v>0</v>
      </c>
    </row>
    <row r="284" spans="1:7" ht="18" customHeight="1" hidden="1">
      <c r="A284" s="26" t="s">
        <v>270</v>
      </c>
      <c r="B284" s="37"/>
      <c r="C284" s="24" t="s">
        <v>364</v>
      </c>
      <c r="D284" s="24" t="s">
        <v>358</v>
      </c>
      <c r="E284" s="71" t="s">
        <v>554</v>
      </c>
      <c r="F284" s="24" t="s">
        <v>187</v>
      </c>
      <c r="G284" s="328">
        <f>'расх 21 г'!G298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260</v>
      </c>
      <c r="F286" s="45"/>
      <c r="G286" s="324">
        <f>G287</f>
        <v>236.6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261</v>
      </c>
      <c r="F287" s="24"/>
      <c r="G287" s="328">
        <f>G288</f>
        <v>236.6</v>
      </c>
    </row>
    <row r="288" spans="1:7" ht="29.25" customHeight="1">
      <c r="A288" s="59" t="s">
        <v>228</v>
      </c>
      <c r="B288" s="37" t="s">
        <v>155</v>
      </c>
      <c r="C288" s="24" t="s">
        <v>364</v>
      </c>
      <c r="D288" s="24" t="s">
        <v>358</v>
      </c>
      <c r="E288" s="48" t="s">
        <v>261</v>
      </c>
      <c r="F288" s="40" t="s">
        <v>536</v>
      </c>
      <c r="G288" s="328">
        <f>G290+G292</f>
        <v>236.6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261</v>
      </c>
      <c r="F289" s="40" t="s">
        <v>424</v>
      </c>
      <c r="G289" s="328">
        <f>G290+G291+G292</f>
        <v>236.6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261</v>
      </c>
      <c r="F290" s="24" t="s">
        <v>396</v>
      </c>
      <c r="G290" s="328">
        <f>'расх 21 г'!G303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261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261</v>
      </c>
      <c r="F292" s="24" t="s">
        <v>187</v>
      </c>
      <c r="G292" s="328">
        <f>'расх 21 г'!G305</f>
        <v>88</v>
      </c>
    </row>
    <row r="293" spans="1:7" ht="26.25" customHeight="1">
      <c r="A293" s="205" t="s">
        <v>207</v>
      </c>
      <c r="B293" s="58" t="s">
        <v>155</v>
      </c>
      <c r="C293" s="50" t="s">
        <v>364</v>
      </c>
      <c r="D293" s="50" t="s">
        <v>358</v>
      </c>
      <c r="E293" s="74" t="s">
        <v>118</v>
      </c>
      <c r="F293" s="69"/>
      <c r="G293" s="344">
        <f>G294</f>
        <v>0</v>
      </c>
    </row>
    <row r="294" spans="1:7" ht="14.25" customHeight="1">
      <c r="A294" s="206" t="s">
        <v>288</v>
      </c>
      <c r="B294" s="37" t="s">
        <v>155</v>
      </c>
      <c r="C294" s="45" t="s">
        <v>398</v>
      </c>
      <c r="D294" s="45" t="s">
        <v>358</v>
      </c>
      <c r="E294" s="51" t="s">
        <v>129</v>
      </c>
      <c r="F294" s="62"/>
      <c r="G294" s="324">
        <f>G295</f>
        <v>0</v>
      </c>
    </row>
    <row r="295" spans="1:7" s="68" customFormat="1" ht="12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129</v>
      </c>
      <c r="F295" s="40" t="s">
        <v>233</v>
      </c>
      <c r="G295" s="324">
        <f>G296</f>
        <v>0</v>
      </c>
    </row>
    <row r="296" spans="1:7" s="185" customFormat="1" ht="29.2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129</v>
      </c>
      <c r="F296" s="40" t="s">
        <v>195</v>
      </c>
      <c r="G296" s="324">
        <f>G297</f>
        <v>0</v>
      </c>
    </row>
    <row r="297" spans="1:7" s="139" customFormat="1" ht="15.75" customHeight="1">
      <c r="A297" s="26" t="s">
        <v>453</v>
      </c>
      <c r="B297" s="37" t="s">
        <v>155</v>
      </c>
      <c r="C297" s="24" t="s">
        <v>364</v>
      </c>
      <c r="D297" s="24" t="s">
        <v>358</v>
      </c>
      <c r="E297" s="48" t="s">
        <v>129</v>
      </c>
      <c r="F297" s="24" t="s">
        <v>377</v>
      </c>
      <c r="G297" s="328">
        <f>'расх 21 г'!G307</f>
        <v>0</v>
      </c>
    </row>
    <row r="298" spans="1:7" ht="15.75" customHeight="1">
      <c r="A298" s="192" t="s">
        <v>402</v>
      </c>
      <c r="B298" s="36" t="s">
        <v>155</v>
      </c>
      <c r="C298" s="201" t="s">
        <v>403</v>
      </c>
      <c r="D298" s="201"/>
      <c r="E298" s="48"/>
      <c r="F298" s="201"/>
      <c r="G298" s="327">
        <f>G299</f>
        <v>129.6</v>
      </c>
    </row>
    <row r="299" spans="1:7" ht="15.75" customHeight="1">
      <c r="A299" s="75" t="s">
        <v>404</v>
      </c>
      <c r="B299" s="36" t="s">
        <v>155</v>
      </c>
      <c r="C299" s="34" t="s">
        <v>403</v>
      </c>
      <c r="D299" s="34" t="s">
        <v>358</v>
      </c>
      <c r="E299" s="148"/>
      <c r="F299" s="34"/>
      <c r="G299" s="327">
        <f>G300</f>
        <v>129.6</v>
      </c>
    </row>
    <row r="300" spans="1:7" ht="13.5" customHeight="1" hidden="1">
      <c r="A300" s="207" t="s">
        <v>207</v>
      </c>
      <c r="B300" s="58" t="s">
        <v>155</v>
      </c>
      <c r="C300" s="50" t="s">
        <v>403</v>
      </c>
      <c r="D300" s="50" t="s">
        <v>358</v>
      </c>
      <c r="E300" s="74" t="s">
        <v>118</v>
      </c>
      <c r="F300" s="50"/>
      <c r="G300" s="344">
        <f>G301</f>
        <v>129.6</v>
      </c>
    </row>
    <row r="301" spans="1:7" s="68" customFormat="1" ht="14.25" customHeight="1">
      <c r="A301" s="183" t="s">
        <v>405</v>
      </c>
      <c r="B301" s="37" t="s">
        <v>155</v>
      </c>
      <c r="C301" s="45" t="s">
        <v>403</v>
      </c>
      <c r="D301" s="45" t="s">
        <v>358</v>
      </c>
      <c r="E301" s="51" t="s">
        <v>136</v>
      </c>
      <c r="F301" s="45"/>
      <c r="G301" s="324">
        <f>G302</f>
        <v>129.6</v>
      </c>
    </row>
    <row r="302" spans="1:7" s="68" customFormat="1" ht="14.25" customHeight="1">
      <c r="A302" s="76" t="s">
        <v>275</v>
      </c>
      <c r="B302" s="37" t="s">
        <v>155</v>
      </c>
      <c r="C302" s="24" t="s">
        <v>403</v>
      </c>
      <c r="D302" s="24" t="s">
        <v>358</v>
      </c>
      <c r="E302" s="48" t="s">
        <v>136</v>
      </c>
      <c r="F302" s="24" t="s">
        <v>276</v>
      </c>
      <c r="G302" s="328">
        <f>G304</f>
        <v>129.6</v>
      </c>
    </row>
    <row r="303" spans="1:7" s="185" customFormat="1" ht="29.25" customHeight="1">
      <c r="A303" s="76" t="s">
        <v>342</v>
      </c>
      <c r="B303" s="37" t="s">
        <v>155</v>
      </c>
      <c r="C303" s="24" t="s">
        <v>403</v>
      </c>
      <c r="D303" s="24" t="s">
        <v>358</v>
      </c>
      <c r="E303" s="48" t="s">
        <v>136</v>
      </c>
      <c r="F303" s="24" t="s">
        <v>535</v>
      </c>
      <c r="G303" s="328">
        <f>G304</f>
        <v>129.6</v>
      </c>
    </row>
    <row r="304" spans="1:7" s="139" customFormat="1" ht="29.25" customHeight="1">
      <c r="A304" s="208" t="s">
        <v>455</v>
      </c>
      <c r="B304" s="37" t="s">
        <v>155</v>
      </c>
      <c r="C304" s="24" t="s">
        <v>403</v>
      </c>
      <c r="D304" s="24" t="s">
        <v>358</v>
      </c>
      <c r="E304" s="48" t="s">
        <v>136</v>
      </c>
      <c r="F304" s="24" t="s">
        <v>406</v>
      </c>
      <c r="G304" s="345">
        <f>'расх 21 г'!G317</f>
        <v>129.6</v>
      </c>
    </row>
    <row r="305" spans="1:7" s="139" customFormat="1" ht="17.25" customHeight="1">
      <c r="A305" s="186" t="s">
        <v>399</v>
      </c>
      <c r="B305" s="36" t="s">
        <v>155</v>
      </c>
      <c r="C305" s="201" t="s">
        <v>401</v>
      </c>
      <c r="D305" s="24"/>
      <c r="E305" s="48"/>
      <c r="F305" s="24"/>
      <c r="G305" s="346">
        <f>G306</f>
        <v>275.07833</v>
      </c>
    </row>
    <row r="306" spans="1:7" s="139" customFormat="1" ht="27" customHeight="1">
      <c r="A306" s="190" t="s">
        <v>400</v>
      </c>
      <c r="B306" s="36" t="s">
        <v>155</v>
      </c>
      <c r="C306" s="34" t="s">
        <v>401</v>
      </c>
      <c r="D306" s="34" t="s">
        <v>359</v>
      </c>
      <c r="E306" s="148"/>
      <c r="F306" s="34"/>
      <c r="G306" s="327">
        <f>G307</f>
        <v>275.07833</v>
      </c>
    </row>
    <row r="307" spans="1:7" s="139" customFormat="1" ht="29.25" customHeight="1">
      <c r="A307" s="77" t="s">
        <v>207</v>
      </c>
      <c r="B307" s="58" t="s">
        <v>155</v>
      </c>
      <c r="C307" s="50" t="s">
        <v>401</v>
      </c>
      <c r="D307" s="50" t="s">
        <v>359</v>
      </c>
      <c r="E307" s="74" t="s">
        <v>118</v>
      </c>
      <c r="F307" s="50"/>
      <c r="G307" s="344">
        <f>G308+G313</f>
        <v>275.07833</v>
      </c>
    </row>
    <row r="308" spans="1:7" s="139" customFormat="1" ht="24.75" customHeight="1">
      <c r="A308" s="210" t="s">
        <v>277</v>
      </c>
      <c r="B308" s="44" t="s">
        <v>155</v>
      </c>
      <c r="C308" s="45" t="s">
        <v>401</v>
      </c>
      <c r="D308" s="45" t="s">
        <v>359</v>
      </c>
      <c r="E308" s="51" t="s">
        <v>278</v>
      </c>
      <c r="F308" s="45"/>
      <c r="G308" s="324">
        <f>G309</f>
        <v>275.07833</v>
      </c>
    </row>
    <row r="309" spans="1:7" s="139" customFormat="1" ht="29.25" customHeight="1">
      <c r="A309" s="28" t="s">
        <v>232</v>
      </c>
      <c r="B309" s="37" t="s">
        <v>155</v>
      </c>
      <c r="C309" s="29" t="s">
        <v>401</v>
      </c>
      <c r="D309" s="29" t="s">
        <v>359</v>
      </c>
      <c r="E309" s="48" t="s">
        <v>278</v>
      </c>
      <c r="F309" s="29" t="s">
        <v>233</v>
      </c>
      <c r="G309" s="342">
        <f>G310</f>
        <v>275.07833</v>
      </c>
    </row>
    <row r="310" spans="1:7" s="139" customFormat="1" ht="29.25" customHeight="1">
      <c r="A310" s="125" t="s">
        <v>234</v>
      </c>
      <c r="B310" s="37" t="s">
        <v>155</v>
      </c>
      <c r="C310" s="29" t="s">
        <v>401</v>
      </c>
      <c r="D310" s="29" t="s">
        <v>359</v>
      </c>
      <c r="E310" s="48" t="s">
        <v>278</v>
      </c>
      <c r="F310" s="29" t="s">
        <v>195</v>
      </c>
      <c r="G310" s="342">
        <f>G311+G312</f>
        <v>275.07833</v>
      </c>
    </row>
    <row r="311" spans="1:7" s="139" customFormat="1" ht="29.25" customHeight="1">
      <c r="A311" s="26" t="s">
        <v>453</v>
      </c>
      <c r="B311" s="37" t="s">
        <v>155</v>
      </c>
      <c r="C311" s="29" t="s">
        <v>401</v>
      </c>
      <c r="D311" s="29" t="s">
        <v>359</v>
      </c>
      <c r="E311" s="48" t="s">
        <v>278</v>
      </c>
      <c r="F311" s="29" t="s">
        <v>377</v>
      </c>
      <c r="G311" s="342">
        <f>'расх 21 г'!G324</f>
        <v>10</v>
      </c>
    </row>
    <row r="312" spans="1:7" s="139" customFormat="1" ht="29.25" customHeight="1">
      <c r="A312" s="26" t="s">
        <v>731</v>
      </c>
      <c r="B312" s="37"/>
      <c r="C312" s="29" t="s">
        <v>401</v>
      </c>
      <c r="D312" s="29" t="s">
        <v>359</v>
      </c>
      <c r="E312" s="48" t="s">
        <v>278</v>
      </c>
      <c r="F312" s="29" t="s">
        <v>730</v>
      </c>
      <c r="G312" s="342">
        <f>'расх 21 г'!G325</f>
        <v>265.07833</v>
      </c>
    </row>
    <row r="313" spans="1:7" s="68" customFormat="1" ht="39" customHeight="1">
      <c r="A313" s="211" t="s">
        <v>279</v>
      </c>
      <c r="B313" s="37" t="s">
        <v>535</v>
      </c>
      <c r="C313" s="45" t="s">
        <v>401</v>
      </c>
      <c r="D313" s="45" t="s">
        <v>359</v>
      </c>
      <c r="E313" s="51" t="s">
        <v>280</v>
      </c>
      <c r="F313" s="51"/>
      <c r="G313" s="324">
        <f>G314</f>
        <v>0</v>
      </c>
    </row>
    <row r="314" spans="1:7" s="68" customFormat="1" ht="15.75" customHeight="1">
      <c r="A314" s="28" t="s">
        <v>232</v>
      </c>
      <c r="B314" s="37" t="s">
        <v>535</v>
      </c>
      <c r="C314" s="29" t="s">
        <v>401</v>
      </c>
      <c r="D314" s="29" t="s">
        <v>359</v>
      </c>
      <c r="E314" s="71" t="s">
        <v>280</v>
      </c>
      <c r="F314" s="29" t="s">
        <v>233</v>
      </c>
      <c r="G314" s="325">
        <f>G315</f>
        <v>0</v>
      </c>
    </row>
    <row r="315" spans="1:7" ht="27.75" customHeight="1">
      <c r="A315" s="125" t="s">
        <v>234</v>
      </c>
      <c r="B315" s="37" t="s">
        <v>535</v>
      </c>
      <c r="C315" s="29" t="s">
        <v>401</v>
      </c>
      <c r="D315" s="29" t="s">
        <v>359</v>
      </c>
      <c r="E315" s="71" t="s">
        <v>280</v>
      </c>
      <c r="F315" s="29" t="s">
        <v>195</v>
      </c>
      <c r="G315" s="325">
        <f>G316</f>
        <v>0</v>
      </c>
    </row>
    <row r="316" spans="1:7" s="139" customFormat="1" ht="33.75" customHeight="1">
      <c r="A316" s="26" t="s">
        <v>453</v>
      </c>
      <c r="B316" s="37" t="s">
        <v>535</v>
      </c>
      <c r="C316" s="29" t="s">
        <v>401</v>
      </c>
      <c r="D316" s="29" t="s">
        <v>359</v>
      </c>
      <c r="E316" s="71" t="s">
        <v>280</v>
      </c>
      <c r="F316" s="29" t="s">
        <v>377</v>
      </c>
      <c r="G316" s="325">
        <f>'расх 21 г'!G329</f>
        <v>0</v>
      </c>
    </row>
    <row r="317" spans="1:7" s="139" customFormat="1" ht="22.5" customHeight="1">
      <c r="A317" s="116" t="s">
        <v>580</v>
      </c>
      <c r="B317" s="37"/>
      <c r="C317" s="45" t="s">
        <v>369</v>
      </c>
      <c r="D317" s="45" t="s">
        <v>358</v>
      </c>
      <c r="E317" s="51" t="s">
        <v>582</v>
      </c>
      <c r="F317" s="29"/>
      <c r="G317" s="325">
        <f>G318</f>
        <v>0</v>
      </c>
    </row>
    <row r="318" spans="1:7" s="139" customFormat="1" ht="24.75" customHeight="1">
      <c r="A318" s="208" t="s">
        <v>581</v>
      </c>
      <c r="B318" s="37"/>
      <c r="C318" s="29" t="s">
        <v>369</v>
      </c>
      <c r="D318" s="29" t="s">
        <v>358</v>
      </c>
      <c r="E318" s="71" t="s">
        <v>582</v>
      </c>
      <c r="F318" s="29" t="s">
        <v>583</v>
      </c>
      <c r="G318" s="342">
        <f>G319</f>
        <v>0</v>
      </c>
    </row>
    <row r="319" spans="1:7" s="139" customFormat="1" ht="18.75" customHeight="1">
      <c r="A319" s="208"/>
      <c r="B319" s="37"/>
      <c r="C319" s="29" t="s">
        <v>369</v>
      </c>
      <c r="D319" s="29" t="s">
        <v>358</v>
      </c>
      <c r="E319" s="71" t="s">
        <v>582</v>
      </c>
      <c r="F319" s="29" t="s">
        <v>584</v>
      </c>
      <c r="G319" s="342">
        <f>'расх 21 г'!G332</f>
        <v>0</v>
      </c>
    </row>
    <row r="320" spans="1:7" s="139" customFormat="1" ht="20.25" customHeight="1" hidden="1">
      <c r="A320" s="208"/>
      <c r="B320" s="37"/>
      <c r="C320" s="29" t="s">
        <v>369</v>
      </c>
      <c r="D320" s="29" t="s">
        <v>358</v>
      </c>
      <c r="E320" s="71" t="s">
        <v>582</v>
      </c>
      <c r="F320" s="29"/>
      <c r="G320" s="325"/>
    </row>
    <row r="321" spans="1:7" ht="15" customHeight="1">
      <c r="A321" s="212" t="s">
        <v>408</v>
      </c>
      <c r="B321" s="36" t="s">
        <v>155</v>
      </c>
      <c r="C321" s="201" t="s">
        <v>411</v>
      </c>
      <c r="D321" s="201"/>
      <c r="E321" s="48"/>
      <c r="F321" s="201"/>
      <c r="G321" s="326">
        <f>G322</f>
        <v>321.2</v>
      </c>
    </row>
    <row r="322" spans="1:7" ht="16.5" customHeight="1">
      <c r="A322" s="54" t="s">
        <v>409</v>
      </c>
      <c r="B322" s="36" t="s">
        <v>155</v>
      </c>
      <c r="C322" s="34" t="s">
        <v>411</v>
      </c>
      <c r="D322" s="34" t="s">
        <v>361</v>
      </c>
      <c r="E322" s="148"/>
      <c r="F322" s="34"/>
      <c r="G322" s="327">
        <f>G323</f>
        <v>321.2</v>
      </c>
    </row>
    <row r="323" spans="1:7" s="139" customFormat="1" ht="30.75" customHeight="1">
      <c r="A323" s="77" t="s">
        <v>207</v>
      </c>
      <c r="B323" s="58" t="s">
        <v>155</v>
      </c>
      <c r="C323" s="50" t="s">
        <v>411</v>
      </c>
      <c r="D323" s="50" t="s">
        <v>361</v>
      </c>
      <c r="E323" s="74" t="s">
        <v>118</v>
      </c>
      <c r="F323" s="24"/>
      <c r="G323" s="328">
        <f>G324+G327+G330+G333+G336+G340</f>
        <v>321.2</v>
      </c>
    </row>
    <row r="324" spans="1:7" s="139" customFormat="1" ht="45.75" customHeight="1">
      <c r="A324" s="46" t="s">
        <v>151</v>
      </c>
      <c r="B324" s="44" t="s">
        <v>155</v>
      </c>
      <c r="C324" s="45" t="s">
        <v>411</v>
      </c>
      <c r="D324" s="45" t="s">
        <v>361</v>
      </c>
      <c r="E324" s="51" t="s">
        <v>137</v>
      </c>
      <c r="F324" s="45"/>
      <c r="G324" s="324">
        <f>G326</f>
        <v>277.5</v>
      </c>
    </row>
    <row r="325" spans="1:7" ht="17.25" customHeight="1">
      <c r="A325" s="28" t="s">
        <v>343</v>
      </c>
      <c r="B325" s="37" t="s">
        <v>155</v>
      </c>
      <c r="C325" s="24" t="s">
        <v>411</v>
      </c>
      <c r="D325" s="24" t="s">
        <v>361</v>
      </c>
      <c r="E325" s="48" t="s">
        <v>137</v>
      </c>
      <c r="F325" s="29" t="s">
        <v>344</v>
      </c>
      <c r="G325" s="342">
        <f>G326</f>
        <v>277.5</v>
      </c>
    </row>
    <row r="326" spans="1:7" s="139" customFormat="1" ht="28.5" customHeight="1">
      <c r="A326" s="26" t="s">
        <v>533</v>
      </c>
      <c r="B326" s="37" t="s">
        <v>155</v>
      </c>
      <c r="C326" s="24" t="s">
        <v>411</v>
      </c>
      <c r="D326" s="24" t="s">
        <v>361</v>
      </c>
      <c r="E326" s="48" t="s">
        <v>137</v>
      </c>
      <c r="F326" s="24" t="s">
        <v>371</v>
      </c>
      <c r="G326" s="328">
        <f>'расх 21 г'!G339</f>
        <v>277.5</v>
      </c>
    </row>
    <row r="327" spans="1:7" s="139" customFormat="1" ht="15" customHeight="1" hidden="1">
      <c r="A327" s="46" t="s">
        <v>33</v>
      </c>
      <c r="B327" s="44" t="s">
        <v>155</v>
      </c>
      <c r="C327" s="45" t="s">
        <v>411</v>
      </c>
      <c r="D327" s="45" t="s">
        <v>361</v>
      </c>
      <c r="E327" s="51" t="s">
        <v>138</v>
      </c>
      <c r="F327" s="45"/>
      <c r="G327" s="324">
        <f>G329</f>
        <v>0</v>
      </c>
    </row>
    <row r="328" spans="1:7" ht="17.25" customHeight="1" hidden="1">
      <c r="A328" s="28" t="s">
        <v>343</v>
      </c>
      <c r="B328" s="37" t="s">
        <v>155</v>
      </c>
      <c r="C328" s="24" t="s">
        <v>411</v>
      </c>
      <c r="D328" s="24" t="s">
        <v>361</v>
      </c>
      <c r="E328" s="48" t="s">
        <v>138</v>
      </c>
      <c r="F328" s="29" t="s">
        <v>344</v>
      </c>
      <c r="G328" s="324">
        <f>G329</f>
        <v>0</v>
      </c>
    </row>
    <row r="329" spans="1:7" s="68" customFormat="1" ht="15" customHeight="1" hidden="1">
      <c r="A329" s="26" t="s">
        <v>533</v>
      </c>
      <c r="B329" s="37" t="s">
        <v>155</v>
      </c>
      <c r="C329" s="24" t="s">
        <v>411</v>
      </c>
      <c r="D329" s="24" t="s">
        <v>361</v>
      </c>
      <c r="E329" s="48" t="s">
        <v>138</v>
      </c>
      <c r="F329" s="24" t="s">
        <v>371</v>
      </c>
      <c r="G329" s="328">
        <v>0</v>
      </c>
    </row>
    <row r="330" spans="1:7" ht="25.5">
      <c r="A330" s="46" t="s">
        <v>152</v>
      </c>
      <c r="B330" s="44" t="s">
        <v>155</v>
      </c>
      <c r="C330" s="45" t="s">
        <v>411</v>
      </c>
      <c r="D330" s="45" t="s">
        <v>361</v>
      </c>
      <c r="E330" s="51" t="s">
        <v>139</v>
      </c>
      <c r="F330" s="45"/>
      <c r="G330" s="324">
        <f>G332</f>
        <v>43.7</v>
      </c>
    </row>
    <row r="331" spans="1:7" ht="15.75">
      <c r="A331" s="28" t="s">
        <v>343</v>
      </c>
      <c r="B331" s="37" t="s">
        <v>155</v>
      </c>
      <c r="C331" s="24" t="s">
        <v>411</v>
      </c>
      <c r="D331" s="24" t="s">
        <v>361</v>
      </c>
      <c r="E331" s="48" t="s">
        <v>139</v>
      </c>
      <c r="F331" s="29" t="s">
        <v>344</v>
      </c>
      <c r="G331" s="342">
        <f>G332</f>
        <v>43.7</v>
      </c>
    </row>
    <row r="332" spans="1:9" ht="15.75">
      <c r="A332" s="26" t="s">
        <v>533</v>
      </c>
      <c r="B332" s="37" t="s">
        <v>155</v>
      </c>
      <c r="C332" s="24" t="s">
        <v>411</v>
      </c>
      <c r="D332" s="24" t="s">
        <v>361</v>
      </c>
      <c r="E332" s="48" t="s">
        <v>139</v>
      </c>
      <c r="F332" s="24" t="s">
        <v>371</v>
      </c>
      <c r="G332" s="328">
        <f>'расх 21 г'!G345</f>
        <v>43.7</v>
      </c>
      <c r="I332" s="127"/>
    </row>
    <row r="333" spans="1:9" ht="51.75" hidden="1">
      <c r="A333" s="399" t="s">
        <v>653</v>
      </c>
      <c r="B333" s="37"/>
      <c r="C333" s="45" t="s">
        <v>411</v>
      </c>
      <c r="D333" s="45" t="s">
        <v>361</v>
      </c>
      <c r="E333" s="51" t="s">
        <v>651</v>
      </c>
      <c r="F333" s="24"/>
      <c r="G333" s="324">
        <f>G334</f>
        <v>0</v>
      </c>
      <c r="I333" s="127"/>
    </row>
    <row r="334" spans="1:9" ht="15.75" hidden="1">
      <c r="A334" s="28" t="s">
        <v>343</v>
      </c>
      <c r="B334" s="37"/>
      <c r="C334" s="24" t="s">
        <v>411</v>
      </c>
      <c r="D334" s="24" t="s">
        <v>361</v>
      </c>
      <c r="E334" s="48" t="s">
        <v>651</v>
      </c>
      <c r="F334" s="29" t="s">
        <v>344</v>
      </c>
      <c r="G334" s="328">
        <f>G335</f>
        <v>0</v>
      </c>
      <c r="I334" s="127"/>
    </row>
    <row r="335" spans="1:9" ht="15.75" hidden="1">
      <c r="A335" s="26" t="s">
        <v>533</v>
      </c>
      <c r="B335" s="37"/>
      <c r="C335" s="24" t="s">
        <v>411</v>
      </c>
      <c r="D335" s="24" t="s">
        <v>361</v>
      </c>
      <c r="E335" s="48" t="s">
        <v>651</v>
      </c>
      <c r="F335" s="24" t="s">
        <v>371</v>
      </c>
      <c r="G335" s="328">
        <f>'расх 21 г'!G348</f>
        <v>0</v>
      </c>
      <c r="I335" s="127"/>
    </row>
    <row r="336" spans="1:9" ht="51" hidden="1">
      <c r="A336" s="407" t="s">
        <v>656</v>
      </c>
      <c r="B336" s="37"/>
      <c r="C336" s="45" t="s">
        <v>411</v>
      </c>
      <c r="D336" s="45" t="s">
        <v>361</v>
      </c>
      <c r="E336" s="51" t="s">
        <v>652</v>
      </c>
      <c r="F336" s="24"/>
      <c r="G336" s="324">
        <f>G337</f>
        <v>0</v>
      </c>
      <c r="I336" s="127"/>
    </row>
    <row r="337" spans="1:9" ht="15.75" hidden="1">
      <c r="A337" s="28" t="s">
        <v>343</v>
      </c>
      <c r="B337" s="37"/>
      <c r="C337" s="24" t="s">
        <v>411</v>
      </c>
      <c r="D337" s="24" t="s">
        <v>361</v>
      </c>
      <c r="E337" s="48" t="s">
        <v>652</v>
      </c>
      <c r="F337" s="29" t="s">
        <v>344</v>
      </c>
      <c r="G337" s="328">
        <f>G338</f>
        <v>0</v>
      </c>
      <c r="I337" s="127"/>
    </row>
    <row r="338" spans="1:9" ht="15.75" hidden="1">
      <c r="A338" s="26" t="s">
        <v>533</v>
      </c>
      <c r="B338" s="37"/>
      <c r="C338" s="24" t="s">
        <v>411</v>
      </c>
      <c r="D338" s="24" t="s">
        <v>361</v>
      </c>
      <c r="E338" s="48" t="s">
        <v>652</v>
      </c>
      <c r="F338" s="24" t="s">
        <v>371</v>
      </c>
      <c r="G338" s="328">
        <f>'расх 21 г'!G351</f>
        <v>0</v>
      </c>
      <c r="I338" s="127"/>
    </row>
    <row r="339" spans="1:9" ht="15.75" hidden="1">
      <c r="A339" s="26"/>
      <c r="B339" s="37"/>
      <c r="C339" s="24"/>
      <c r="D339" s="24"/>
      <c r="E339" s="48"/>
      <c r="F339" s="24"/>
      <c r="G339" s="328"/>
      <c r="I339" s="127"/>
    </row>
    <row r="340" spans="1:9" ht="128.25" hidden="1">
      <c r="A340" s="400" t="s">
        <v>654</v>
      </c>
      <c r="B340" s="37"/>
      <c r="C340" s="402" t="s">
        <v>411</v>
      </c>
      <c r="D340" s="402" t="s">
        <v>361</v>
      </c>
      <c r="E340" s="403" t="s">
        <v>655</v>
      </c>
      <c r="F340" s="24"/>
      <c r="G340" s="328">
        <f>G341</f>
        <v>0</v>
      </c>
      <c r="I340" s="127"/>
    </row>
    <row r="341" spans="1:9" ht="15.75" hidden="1">
      <c r="A341" s="28" t="s">
        <v>343</v>
      </c>
      <c r="B341" s="37"/>
      <c r="C341" s="24" t="s">
        <v>411</v>
      </c>
      <c r="D341" s="24" t="s">
        <v>361</v>
      </c>
      <c r="E341" s="48" t="s">
        <v>655</v>
      </c>
      <c r="F341" s="24" t="s">
        <v>344</v>
      </c>
      <c r="G341" s="328">
        <f>G342</f>
        <v>0</v>
      </c>
      <c r="I341" s="127"/>
    </row>
    <row r="342" spans="1:9" ht="15.75" hidden="1">
      <c r="A342" s="26" t="s">
        <v>533</v>
      </c>
      <c r="B342" s="37"/>
      <c r="C342" s="24" t="s">
        <v>411</v>
      </c>
      <c r="D342" s="24" t="s">
        <v>361</v>
      </c>
      <c r="E342" s="48" t="s">
        <v>655</v>
      </c>
      <c r="F342" s="24" t="s">
        <v>371</v>
      </c>
      <c r="G342" s="328">
        <f>'расх 21 г'!G356</f>
        <v>0</v>
      </c>
      <c r="I342" s="127"/>
    </row>
    <row r="343" spans="1:9" ht="15.75" hidden="1">
      <c r="A343" s="26"/>
      <c r="B343" s="37"/>
      <c r="C343" s="24"/>
      <c r="D343" s="24"/>
      <c r="E343" s="48"/>
      <c r="F343" s="24"/>
      <c r="G343" s="328"/>
      <c r="I343" s="127"/>
    </row>
    <row r="344" spans="1:9" ht="15.75">
      <c r="A344" s="192" t="s">
        <v>410</v>
      </c>
      <c r="B344" s="37"/>
      <c r="C344" s="201"/>
      <c r="D344" s="201"/>
      <c r="E344" s="48"/>
      <c r="F344" s="201"/>
      <c r="G344" s="368">
        <f>G17+G106+G120+G131+G172+G245+G298+G305+G321+G317</f>
        <v>38671.80132</v>
      </c>
      <c r="I344" s="170"/>
    </row>
    <row r="346" ht="15.75">
      <c r="G346" s="319"/>
    </row>
    <row r="347" ht="15.75">
      <c r="G347" s="214"/>
    </row>
    <row r="348" ht="15.75">
      <c r="G348" s="127"/>
    </row>
    <row r="349" spans="1:7" s="139" customFormat="1" ht="15.75">
      <c r="A349" s="4"/>
      <c r="B349" s="129"/>
      <c r="C349" s="130"/>
      <c r="D349" s="130"/>
      <c r="E349" s="4"/>
      <c r="F349" s="130"/>
      <c r="G349" s="9"/>
    </row>
    <row r="350" ht="15.75">
      <c r="G350" s="319"/>
    </row>
    <row r="353" spans="1:7" ht="15.75">
      <c r="A353" s="139"/>
      <c r="B353" s="20"/>
      <c r="C353" s="215"/>
      <c r="D353" s="215"/>
      <c r="E353" s="139"/>
      <c r="F353" s="215"/>
      <c r="G353" s="216"/>
    </row>
    <row r="357" spans="1:7" s="139" customFormat="1" ht="15.75">
      <c r="A357" s="4"/>
      <c r="B357" s="129"/>
      <c r="C357" s="130"/>
      <c r="D357" s="130"/>
      <c r="E357" s="4"/>
      <c r="F357" s="130"/>
      <c r="G357" s="9"/>
    </row>
    <row r="361" spans="1:7" ht="15.75">
      <c r="A361" s="139"/>
      <c r="B361" s="20"/>
      <c r="C361" s="215"/>
      <c r="D361" s="215"/>
      <c r="E361" s="139"/>
      <c r="F361" s="215"/>
      <c r="G361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96" spans="1:7" s="139" customFormat="1" ht="15.75">
      <c r="A396" s="4"/>
      <c r="B396" s="129"/>
      <c r="C396" s="130"/>
      <c r="D396" s="130"/>
      <c r="E396" s="4"/>
      <c r="F396" s="130"/>
      <c r="G396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20" spans="2:5" ht="15.75">
      <c r="B420" s="149"/>
      <c r="C420" s="150"/>
      <c r="D420" s="150"/>
      <c r="E420" s="151"/>
    </row>
    <row r="421" spans="2:5" ht="15.75">
      <c r="B421" s="149"/>
      <c r="C421" s="150"/>
      <c r="D421" s="150"/>
      <c r="E421" s="151"/>
    </row>
    <row r="422" spans="2:5" ht="15.75">
      <c r="B422" s="149"/>
      <c r="C422" s="150"/>
      <c r="D422" s="150"/>
      <c r="E422" s="151"/>
    </row>
    <row r="423" spans="2:5" ht="15.75">
      <c r="B423" s="149"/>
      <c r="C423" s="150"/>
      <c r="D423" s="150"/>
      <c r="E423" s="151"/>
    </row>
    <row r="424" spans="2:5" ht="15.75">
      <c r="B424" s="149"/>
      <c r="C424" s="150"/>
      <c r="D424" s="150"/>
      <c r="E424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40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2021-04-02T02:52:19Z</cp:lastPrinted>
  <dcterms:created xsi:type="dcterms:W3CDTF">2007-12-24T02:44:39Z</dcterms:created>
  <dcterms:modified xsi:type="dcterms:W3CDTF">2021-04-02T03:53:34Z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